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事業所指定チーム\H24.4～\41 監査関係書類\43　監査関係書類(障害・実地指導)\R5\02_HP掲載資料\"/>
    </mc:Choice>
  </mc:AlternateContent>
  <bookViews>
    <workbookView xWindow="0" yWindow="285" windowWidth="19200" windowHeight="9015" tabRatio="938"/>
  </bookViews>
  <sheets>
    <sheet name="業務管理体制 自己点検シート" sheetId="128" r:id="rId1"/>
    <sheet name="同記載例" sheetId="129" r:id="rId2"/>
    <sheet name="1-1　勤務形態一覧表" sheetId="119" r:id="rId3"/>
    <sheet name="1-1　勤務形態一覧表 (記載例一般)" sheetId="121" r:id="rId4"/>
    <sheet name="1-1　勤務形態一覧表 (記載例・施設外就労)" sheetId="122" r:id="rId5"/>
    <sheet name="1-2　勤務形態一覧表（共同生活援助追加分）" sheetId="130" r:id="rId6"/>
    <sheet name="1-3　勤務形態一覧表" sheetId="124" r:id="rId7"/>
    <sheet name="1-3　勤務形態一覧表 (記載例)" sheetId="125" r:id="rId8"/>
    <sheet name="2　平均利用者数（就労系・自立）" sheetId="107" r:id="rId9"/>
    <sheet name="2　平均利用者数（施設外就労を実施する就労系記入例)" sheetId="117" r:id="rId10"/>
    <sheet name="3　平均利用者数（生活介護）" sheetId="108" r:id="rId11"/>
    <sheet name="4　平均利用者数（共同生活援助）" sheetId="131" r:id="rId12"/>
    <sheet name="5　会計報告（就労系＋生産活動を行う生活介護）" sheetId="99" r:id="rId13"/>
    <sheet name="5　会計報告（就労系＋生産活動を行う生活介護 (記入例)" sheetId="113" r:id="rId14"/>
    <sheet name="6　居宅系資格調書" sheetId="123" r:id="rId15"/>
    <sheet name="7　障害児通所　利用者数" sheetId="126" r:id="rId16"/>
    <sheet name="7　別紙" sheetId="127" r:id="rId17"/>
  </sheets>
  <externalReferences>
    <externalReference r:id="rId18"/>
  </externalReferences>
  <definedNames>
    <definedName name="Ⅰ">'1-2　勤務形態一覧表（共同生活援助追加分）'!$L$15:$M$15</definedName>
    <definedName name="Ⅱ">'1-2　勤務形態一覧表（共同生活援助追加分）'!$L$16:$M$16</definedName>
    <definedName name="Ⅲ">'1-2　勤務形態一覧表（共同生活援助追加分）'!$L$17:$M$17</definedName>
    <definedName name="houjin" localSheetId="5">#REF!</definedName>
    <definedName name="houjin" localSheetId="11">#REF!</definedName>
    <definedName name="houjin">#REF!</definedName>
    <definedName name="jigyoumeishou" localSheetId="5">#REF!</definedName>
    <definedName name="jigyoumeishou" localSheetId="11">#REF!</definedName>
    <definedName name="jigyoumeishou">#REF!</definedName>
    <definedName name="kanagawaken" localSheetId="5">#REF!</definedName>
    <definedName name="kanagawaken" localSheetId="11">#REF!</definedName>
    <definedName name="kanagawaken">#REF!</definedName>
    <definedName name="kawasaki" localSheetId="5">#REF!</definedName>
    <definedName name="kawasaki" localSheetId="11">#REF!</definedName>
    <definedName name="kawasaki">#REF!</definedName>
    <definedName name="_xlnm.Print_Area" localSheetId="2">'1-1　勤務形態一覧表'!$A$1:$AS$39</definedName>
    <definedName name="_xlnm.Print_Area" localSheetId="4">'1-1　勤務形態一覧表 (記載例・施設外就労)'!$A$1:$AS$65</definedName>
    <definedName name="_xlnm.Print_Area" localSheetId="3">'1-1　勤務形態一覧表 (記載例一般)'!$A$1:$AS$33</definedName>
    <definedName name="_xlnm.Print_Area" localSheetId="5">'1-2　勤務形態一覧表（共同生活援助追加分）'!$A$1:$H$26</definedName>
    <definedName name="_xlnm.Print_Area" localSheetId="6">'1-3　勤務形態一覧表'!$A$1:$AO$40</definedName>
    <definedName name="_xlnm.Print_Area" localSheetId="7">'1-3　勤務形態一覧表 (記載例)'!$A$1:$AO$40</definedName>
    <definedName name="_xlnm.Print_Area" localSheetId="10">'3　平均利用者数（生活介護）'!$A$1:$Q$71</definedName>
    <definedName name="_xlnm.Print_Area" localSheetId="11">'4　平均利用者数（共同生活援助）'!$A$1:$Q$74</definedName>
    <definedName name="_xlnm.Print_Area" localSheetId="13">'5　会計報告（就労系＋生産活動を行う生活介護 (記入例)'!$A$1:$F$29</definedName>
    <definedName name="_xlnm.Print_Area" localSheetId="12">'5　会計報告（就労系＋生産活動を行う生活介護）'!$A$1:$F$29</definedName>
    <definedName name="_xlnm.Print_Area" localSheetId="0">'業務管理体制 自己点検シート'!$A$1:$G$34</definedName>
    <definedName name="_xlnm.Print_Area" localSheetId="1">同記載例!$A$1:$U$34</definedName>
    <definedName name="siharai" localSheetId="5">#REF!</definedName>
    <definedName name="siharai" localSheetId="11">#REF!</definedName>
    <definedName name="siharai">#REF!</definedName>
    <definedName name="sikuchouson" localSheetId="5">#REF!</definedName>
    <definedName name="sikuchouson" localSheetId="11">#REF!</definedName>
    <definedName name="sikuchouson">#REF!</definedName>
    <definedName name="sinseisaki" localSheetId="5">#REF!</definedName>
    <definedName name="sinseisaki" localSheetId="11">#REF!</definedName>
    <definedName name="sinseisaki">#REF!</definedName>
    <definedName name="yokohama" localSheetId="5">#REF!</definedName>
    <definedName name="yokohama" localSheetId="11">#REF!</definedName>
    <definedName name="yokohama">#REF!</definedName>
    <definedName name="サービス提供形態" localSheetId="11">'[1]添付書類１-２（GH用）'!$K$14:$M$14</definedName>
    <definedName name="サービス提供形態">'1-2　勤務形態一覧表（共同生活援助追加分）'!$K$14:$M$14</definedName>
    <definedName name="介護サービス包括型">'1-2　勤務形態一覧表（共同生活援助追加分）'!$K$15:$K$17</definedName>
    <definedName name="外部サービス利用型">'1-2　勤務形態一覧表（共同生活援助追加分）'!$L$15:$L$18</definedName>
    <definedName name="日中サービス支援型">'1-2　勤務形態一覧表（共同生活援助追加分）'!$M$15:$M$17</definedName>
  </definedNames>
  <calcPr calcId="162913"/>
</workbook>
</file>

<file path=xl/calcChain.xml><?xml version="1.0" encoding="utf-8"?>
<calcChain xmlns="http://schemas.openxmlformats.org/spreadsheetml/2006/main">
  <c r="P69" i="131" l="1"/>
  <c r="O67" i="131"/>
  <c r="N67" i="131"/>
  <c r="M67" i="131"/>
  <c r="L67" i="131"/>
  <c r="K67" i="131"/>
  <c r="J67" i="131"/>
  <c r="I67" i="131"/>
  <c r="H67" i="131"/>
  <c r="G67" i="131"/>
  <c r="F67" i="131"/>
  <c r="E67" i="131"/>
  <c r="D67" i="131"/>
  <c r="P63" i="131"/>
  <c r="P62" i="131"/>
  <c r="P61" i="131"/>
  <c r="P60" i="131"/>
  <c r="P59" i="131"/>
  <c r="P58" i="131"/>
  <c r="P57" i="131"/>
  <c r="P56" i="131"/>
  <c r="P55" i="131"/>
  <c r="P54" i="131"/>
  <c r="P64" i="131" s="1"/>
  <c r="Q64" i="131" s="1"/>
  <c r="P52" i="131"/>
  <c r="P51" i="131"/>
  <c r="P50" i="131"/>
  <c r="P49" i="131"/>
  <c r="P48" i="131"/>
  <c r="P47" i="131"/>
  <c r="P46" i="131"/>
  <c r="P45" i="131"/>
  <c r="P44" i="131"/>
  <c r="P43" i="131"/>
  <c r="P53" i="131" s="1"/>
  <c r="Q53" i="131" s="1"/>
  <c r="P41" i="131"/>
  <c r="P40" i="131"/>
  <c r="P39" i="131"/>
  <c r="P38" i="131"/>
  <c r="P37" i="131"/>
  <c r="P36" i="131"/>
  <c r="P35" i="131"/>
  <c r="P34" i="131"/>
  <c r="P33" i="131"/>
  <c r="P32" i="131"/>
  <c r="P42" i="131" s="1"/>
  <c r="Q42" i="131" s="1"/>
  <c r="P30" i="131"/>
  <c r="P29" i="131"/>
  <c r="P28" i="131"/>
  <c r="P27" i="131"/>
  <c r="P26" i="131"/>
  <c r="P25" i="131"/>
  <c r="P24" i="131"/>
  <c r="P23" i="131"/>
  <c r="P22" i="131"/>
  <c r="P21" i="131"/>
  <c r="P31" i="131" s="1"/>
  <c r="Q31" i="131" s="1"/>
  <c r="P19" i="131"/>
  <c r="P18" i="131"/>
  <c r="P17" i="131"/>
  <c r="P16" i="131"/>
  <c r="P15" i="131"/>
  <c r="P14" i="131"/>
  <c r="P13" i="131"/>
  <c r="P12" i="131"/>
  <c r="P11" i="131"/>
  <c r="P10" i="131"/>
  <c r="P20" i="131" s="1"/>
  <c r="H20" i="130"/>
  <c r="F14" i="130"/>
  <c r="F23" i="130" s="1"/>
  <c r="E14" i="130"/>
  <c r="E23" i="130" s="1"/>
  <c r="D14" i="130"/>
  <c r="D23" i="130" s="1"/>
  <c r="C14" i="130"/>
  <c r="C23" i="130" s="1"/>
  <c r="B14" i="130"/>
  <c r="G13" i="130"/>
  <c r="G12" i="130"/>
  <c r="G11" i="130"/>
  <c r="G10" i="130"/>
  <c r="G9" i="130"/>
  <c r="P67" i="131" l="1"/>
  <c r="Q67" i="131" s="1"/>
  <c r="Q20" i="131"/>
  <c r="G23" i="130"/>
  <c r="G14" i="130"/>
  <c r="G24" i="130" s="1"/>
  <c r="F40" i="125"/>
  <c r="F39" i="125"/>
  <c r="F38" i="125"/>
  <c r="F37" i="125"/>
  <c r="AM30" i="125" s="1"/>
  <c r="AN30" i="125" s="1"/>
  <c r="AO30" i="125" s="1"/>
  <c r="F36" i="125"/>
  <c r="F35" i="125"/>
  <c r="F34" i="125"/>
  <c r="AK26" i="125"/>
  <c r="AK27" i="125" s="1"/>
  <c r="AJ26" i="125"/>
  <c r="AJ27" i="125" s="1"/>
  <c r="AI26" i="125"/>
  <c r="AI27" i="125" s="1"/>
  <c r="AH26" i="125"/>
  <c r="AH27" i="125" s="1"/>
  <c r="AG26" i="125"/>
  <c r="AG27" i="125" s="1"/>
  <c r="AF26" i="125"/>
  <c r="AF27" i="125" s="1"/>
  <c r="AE26" i="125"/>
  <c r="AE27" i="125" s="1"/>
  <c r="AD26" i="125"/>
  <c r="AD27" i="125" s="1"/>
  <c r="AC26" i="125"/>
  <c r="AC27" i="125" s="1"/>
  <c r="AB26" i="125"/>
  <c r="AB27" i="125" s="1"/>
  <c r="AA26" i="125"/>
  <c r="AA27" i="125" s="1"/>
  <c r="Z26" i="125"/>
  <c r="Z27" i="125" s="1"/>
  <c r="Y26" i="125"/>
  <c r="Y27" i="125" s="1"/>
  <c r="X26" i="125"/>
  <c r="X27" i="125" s="1"/>
  <c r="W26" i="125"/>
  <c r="W27" i="125" s="1"/>
  <c r="V26" i="125"/>
  <c r="V27" i="125" s="1"/>
  <c r="U26" i="125"/>
  <c r="U27" i="125" s="1"/>
  <c r="T26" i="125"/>
  <c r="T27" i="125" s="1"/>
  <c r="S26" i="125"/>
  <c r="S27" i="125" s="1"/>
  <c r="R26" i="125"/>
  <c r="R27" i="125" s="1"/>
  <c r="Q26" i="125"/>
  <c r="Q27" i="125" s="1"/>
  <c r="P26" i="125"/>
  <c r="P27" i="125" s="1"/>
  <c r="O26" i="125"/>
  <c r="O27" i="125" s="1"/>
  <c r="N26" i="125"/>
  <c r="N27" i="125" s="1"/>
  <c r="M26" i="125"/>
  <c r="M27" i="125" s="1"/>
  <c r="L26" i="125"/>
  <c r="L27" i="125" s="1"/>
  <c r="K26" i="125"/>
  <c r="K27" i="125" s="1"/>
  <c r="J26" i="125"/>
  <c r="J27" i="125" s="1"/>
  <c r="I26" i="125"/>
  <c r="I27" i="125" s="1"/>
  <c r="H26" i="125"/>
  <c r="H27" i="125" s="1"/>
  <c r="G26" i="125"/>
  <c r="G27" i="125" s="1"/>
  <c r="AN21" i="125"/>
  <c r="AK21" i="125"/>
  <c r="AJ21" i="125"/>
  <c r="AI21" i="125"/>
  <c r="AH21" i="125"/>
  <c r="AG21" i="125"/>
  <c r="AF21" i="125"/>
  <c r="AE21" i="125"/>
  <c r="AD21" i="125"/>
  <c r="AC21" i="125"/>
  <c r="AB21" i="125"/>
  <c r="AA21" i="125"/>
  <c r="Z21" i="125"/>
  <c r="Y21" i="125"/>
  <c r="X21" i="125"/>
  <c r="W21" i="125"/>
  <c r="V21" i="125"/>
  <c r="U21" i="125"/>
  <c r="T21" i="125"/>
  <c r="S21" i="125"/>
  <c r="R21" i="125"/>
  <c r="Q21" i="125"/>
  <c r="P21" i="125"/>
  <c r="O21" i="125"/>
  <c r="N21" i="125"/>
  <c r="M21" i="125"/>
  <c r="L21" i="125"/>
  <c r="K21" i="125"/>
  <c r="J21" i="125"/>
  <c r="AM20" i="125" s="1"/>
  <c r="AN20" i="125" s="1"/>
  <c r="AO20" i="125" s="1"/>
  <c r="I21" i="125"/>
  <c r="H21" i="125"/>
  <c r="AL20" i="125" s="1"/>
  <c r="G21" i="125"/>
  <c r="AN19" i="125"/>
  <c r="AK19" i="125"/>
  <c r="AJ19" i="125"/>
  <c r="AI19" i="125"/>
  <c r="AH19" i="125"/>
  <c r="AG19" i="125"/>
  <c r="AF19" i="125"/>
  <c r="AE19" i="125"/>
  <c r="AD19" i="125"/>
  <c r="AC19" i="125"/>
  <c r="AB19" i="125"/>
  <c r="AA19" i="125"/>
  <c r="Z19" i="125"/>
  <c r="Y19" i="125"/>
  <c r="X19" i="125"/>
  <c r="W19" i="125"/>
  <c r="V19" i="125"/>
  <c r="U19" i="125"/>
  <c r="T19" i="125"/>
  <c r="S19" i="125"/>
  <c r="R19" i="125"/>
  <c r="Q19" i="125"/>
  <c r="P19" i="125"/>
  <c r="O19" i="125"/>
  <c r="N19" i="125"/>
  <c r="M19" i="125"/>
  <c r="L19" i="125"/>
  <c r="K19" i="125"/>
  <c r="J19" i="125"/>
  <c r="AM18" i="125" s="1"/>
  <c r="AN18" i="125" s="1"/>
  <c r="AO18" i="125" s="1"/>
  <c r="I19" i="125"/>
  <c r="H19" i="125"/>
  <c r="AL18" i="125" s="1"/>
  <c r="G19" i="125"/>
  <c r="AN17" i="125"/>
  <c r="AK17" i="125"/>
  <c r="AJ17" i="125"/>
  <c r="AI17" i="125"/>
  <c r="AH17" i="125"/>
  <c r="AG17" i="125"/>
  <c r="AF17" i="125"/>
  <c r="AE17" i="125"/>
  <c r="AD17" i="125"/>
  <c r="AC17" i="125"/>
  <c r="AB17" i="125"/>
  <c r="AA17" i="125"/>
  <c r="Z17" i="125"/>
  <c r="Y17" i="125"/>
  <c r="X17" i="125"/>
  <c r="W17" i="125"/>
  <c r="V17" i="125"/>
  <c r="U17" i="125"/>
  <c r="T17" i="125"/>
  <c r="S17" i="125"/>
  <c r="R17" i="125"/>
  <c r="Q17" i="125"/>
  <c r="P17" i="125"/>
  <c r="O17" i="125"/>
  <c r="N17" i="125"/>
  <c r="M17" i="125"/>
  <c r="L17" i="125"/>
  <c r="K17" i="125"/>
  <c r="J17" i="125"/>
  <c r="I17" i="125"/>
  <c r="H17" i="125"/>
  <c r="G17" i="125"/>
  <c r="AM16" i="125" s="1"/>
  <c r="AN16" i="125" s="1"/>
  <c r="AO16" i="125" s="1"/>
  <c r="AL16" i="125"/>
  <c r="AN14" i="125"/>
  <c r="AK14" i="125"/>
  <c r="AJ14" i="125"/>
  <c r="AI14" i="125"/>
  <c r="AH14" i="125"/>
  <c r="AG14" i="125"/>
  <c r="AF14" i="125"/>
  <c r="AE14" i="125"/>
  <c r="AD14" i="125"/>
  <c r="AC14" i="125"/>
  <c r="AB14" i="125"/>
  <c r="AA14" i="125"/>
  <c r="Z14" i="125"/>
  <c r="Y14" i="125"/>
  <c r="X14" i="125"/>
  <c r="W14" i="125"/>
  <c r="V14" i="125"/>
  <c r="U14" i="125"/>
  <c r="T14" i="125"/>
  <c r="S14" i="125"/>
  <c r="R14" i="125"/>
  <c r="Q14" i="125"/>
  <c r="P14" i="125"/>
  <c r="O14" i="125"/>
  <c r="N14" i="125"/>
  <c r="M14" i="125"/>
  <c r="L14" i="125"/>
  <c r="K14" i="125"/>
  <c r="J14" i="125"/>
  <c r="I14" i="125"/>
  <c r="H14" i="125"/>
  <c r="G14" i="125"/>
  <c r="AN12" i="125"/>
  <c r="AK12" i="125"/>
  <c r="AJ12" i="125"/>
  <c r="AI12" i="125"/>
  <c r="AH12" i="125"/>
  <c r="AG12" i="125"/>
  <c r="AF12" i="125"/>
  <c r="AE12" i="125"/>
  <c r="AD12" i="125"/>
  <c r="AC12" i="125"/>
  <c r="AB12" i="125"/>
  <c r="AA12" i="125"/>
  <c r="Z12" i="125"/>
  <c r="Y12" i="125"/>
  <c r="X12" i="125"/>
  <c r="W12" i="125"/>
  <c r="V12" i="125"/>
  <c r="U12" i="125"/>
  <c r="T12" i="125"/>
  <c r="S12" i="125"/>
  <c r="R12" i="125"/>
  <c r="Q12" i="125"/>
  <c r="P12" i="125"/>
  <c r="O12" i="125"/>
  <c r="N12" i="125"/>
  <c r="M12" i="125"/>
  <c r="L12" i="125"/>
  <c r="K12" i="125"/>
  <c r="J12" i="125"/>
  <c r="I12" i="125"/>
  <c r="AL11" i="125" s="1"/>
  <c r="H12" i="125"/>
  <c r="G12" i="125"/>
  <c r="AM11" i="125" s="1"/>
  <c r="AN11" i="125" s="1"/>
  <c r="AO11" i="125" s="1"/>
  <c r="AN10" i="125"/>
  <c r="AK10" i="125"/>
  <c r="AK22" i="125" s="1"/>
  <c r="AJ10" i="125"/>
  <c r="AJ15" i="125" s="1"/>
  <c r="AI10" i="125"/>
  <c r="AI15" i="125" s="1"/>
  <c r="AH10" i="125"/>
  <c r="AG10" i="125"/>
  <c r="AG22" i="125" s="1"/>
  <c r="AF10" i="125"/>
  <c r="AF15" i="125" s="1"/>
  <c r="AE10" i="125"/>
  <c r="AE15" i="125" s="1"/>
  <c r="AD10" i="125"/>
  <c r="AC10" i="125"/>
  <c r="AC22" i="125" s="1"/>
  <c r="AB10" i="125"/>
  <c r="AB15" i="125" s="1"/>
  <c r="AA10" i="125"/>
  <c r="AA15" i="125" s="1"/>
  <c r="Z10" i="125"/>
  <c r="Z15" i="125" s="1"/>
  <c r="Y10" i="125"/>
  <c r="Y22" i="125" s="1"/>
  <c r="X10" i="125"/>
  <c r="X15" i="125" s="1"/>
  <c r="W10" i="125"/>
  <c r="W15" i="125" s="1"/>
  <c r="V10" i="125"/>
  <c r="V15" i="125" s="1"/>
  <c r="U10" i="125"/>
  <c r="U22" i="125" s="1"/>
  <c r="T10" i="125"/>
  <c r="T15" i="125" s="1"/>
  <c r="S10" i="125"/>
  <c r="S15" i="125" s="1"/>
  <c r="R10" i="125"/>
  <c r="Q10" i="125"/>
  <c r="Q22" i="125" s="1"/>
  <c r="P10" i="125"/>
  <c r="P15" i="125" s="1"/>
  <c r="O10" i="125"/>
  <c r="O15" i="125" s="1"/>
  <c r="N10" i="125"/>
  <c r="M10" i="125"/>
  <c r="M22" i="125" s="1"/>
  <c r="L10" i="125"/>
  <c r="L15" i="125" s="1"/>
  <c r="K10" i="125"/>
  <c r="K15" i="125" s="1"/>
  <c r="J10" i="125"/>
  <c r="J15" i="125" s="1"/>
  <c r="I10" i="125"/>
  <c r="I22" i="125" s="1"/>
  <c r="H10" i="125"/>
  <c r="H15" i="125" s="1"/>
  <c r="G10" i="125"/>
  <c r="AK7" i="125"/>
  <c r="AK8" i="125" s="1"/>
  <c r="AJ7" i="125"/>
  <c r="AJ8" i="125" s="1"/>
  <c r="AI7" i="125"/>
  <c r="AI8" i="125" s="1"/>
  <c r="AH7" i="125"/>
  <c r="AH8" i="125" s="1"/>
  <c r="AG7" i="125"/>
  <c r="AG8" i="125" s="1"/>
  <c r="AF7" i="125"/>
  <c r="AF8" i="125" s="1"/>
  <c r="AE7" i="125"/>
  <c r="AE8" i="125" s="1"/>
  <c r="AD7" i="125"/>
  <c r="AD8" i="125" s="1"/>
  <c r="AC7" i="125"/>
  <c r="AC8" i="125" s="1"/>
  <c r="AB7" i="125"/>
  <c r="AB8" i="125" s="1"/>
  <c r="AA7" i="125"/>
  <c r="AA8" i="125" s="1"/>
  <c r="Z7" i="125"/>
  <c r="Z8" i="125" s="1"/>
  <c r="Y7" i="125"/>
  <c r="Y8" i="125" s="1"/>
  <c r="X7" i="125"/>
  <c r="X8" i="125" s="1"/>
  <c r="W7" i="125"/>
  <c r="W8" i="125" s="1"/>
  <c r="V7" i="125"/>
  <c r="V8" i="125" s="1"/>
  <c r="U7" i="125"/>
  <c r="U8" i="125" s="1"/>
  <c r="T7" i="125"/>
  <c r="T8" i="125" s="1"/>
  <c r="S7" i="125"/>
  <c r="S8" i="125" s="1"/>
  <c r="R7" i="125"/>
  <c r="R8" i="125" s="1"/>
  <c r="Q7" i="125"/>
  <c r="Q8" i="125" s="1"/>
  <c r="P7" i="125"/>
  <c r="P8" i="125" s="1"/>
  <c r="O7" i="125"/>
  <c r="O8" i="125" s="1"/>
  <c r="N7" i="125"/>
  <c r="N8" i="125" s="1"/>
  <c r="M7" i="125"/>
  <c r="M8" i="125" s="1"/>
  <c r="L7" i="125"/>
  <c r="L8" i="125" s="1"/>
  <c r="K7" i="125"/>
  <c r="K8" i="125" s="1"/>
  <c r="J7" i="125"/>
  <c r="J8" i="125" s="1"/>
  <c r="I7" i="125"/>
  <c r="I8" i="125" s="1"/>
  <c r="H7" i="125"/>
  <c r="H8" i="125" s="1"/>
  <c r="G7" i="125"/>
  <c r="G8" i="125" s="1"/>
  <c r="F40" i="124"/>
  <c r="F39" i="124"/>
  <c r="F38" i="124"/>
  <c r="F37" i="124"/>
  <c r="F36" i="124"/>
  <c r="F35" i="124"/>
  <c r="F34" i="124"/>
  <c r="AL30" i="124"/>
  <c r="AL29" i="124"/>
  <c r="AL28" i="124"/>
  <c r="AK26" i="124"/>
  <c r="AK27" i="124" s="1"/>
  <c r="AJ26" i="124"/>
  <c r="AJ27" i="124" s="1"/>
  <c r="AI26" i="124"/>
  <c r="AI27" i="124" s="1"/>
  <c r="AH26" i="124"/>
  <c r="AH27" i="124" s="1"/>
  <c r="AG26" i="124"/>
  <c r="AG27" i="124" s="1"/>
  <c r="AF26" i="124"/>
  <c r="AF27" i="124" s="1"/>
  <c r="AE26" i="124"/>
  <c r="AE27" i="124" s="1"/>
  <c r="AD26" i="124"/>
  <c r="AD27" i="124" s="1"/>
  <c r="AC26" i="124"/>
  <c r="AC27" i="124" s="1"/>
  <c r="AB26" i="124"/>
  <c r="AB27" i="124" s="1"/>
  <c r="AA26" i="124"/>
  <c r="AA27" i="124" s="1"/>
  <c r="Z26" i="124"/>
  <c r="Z27" i="124" s="1"/>
  <c r="Y26" i="124"/>
  <c r="Y27" i="124" s="1"/>
  <c r="X26" i="124"/>
  <c r="X27" i="124" s="1"/>
  <c r="W26" i="124"/>
  <c r="W27" i="124" s="1"/>
  <c r="V26" i="124"/>
  <c r="V27" i="124" s="1"/>
  <c r="U26" i="124"/>
  <c r="U27" i="124" s="1"/>
  <c r="T26" i="124"/>
  <c r="T27" i="124" s="1"/>
  <c r="S26" i="124"/>
  <c r="S27" i="124" s="1"/>
  <c r="R26" i="124"/>
  <c r="R27" i="124" s="1"/>
  <c r="Q26" i="124"/>
  <c r="Q27" i="124" s="1"/>
  <c r="P26" i="124"/>
  <c r="P27" i="124" s="1"/>
  <c r="O26" i="124"/>
  <c r="O27" i="124" s="1"/>
  <c r="N26" i="124"/>
  <c r="N27" i="124" s="1"/>
  <c r="M26" i="124"/>
  <c r="M27" i="124" s="1"/>
  <c r="L26" i="124"/>
  <c r="L27" i="124" s="1"/>
  <c r="K26" i="124"/>
  <c r="K27" i="124" s="1"/>
  <c r="J26" i="124"/>
  <c r="J27" i="124" s="1"/>
  <c r="I26" i="124"/>
  <c r="I27" i="124" s="1"/>
  <c r="H26" i="124"/>
  <c r="H27" i="124" s="1"/>
  <c r="G26" i="124"/>
  <c r="G27" i="124" s="1"/>
  <c r="AJ23" i="124"/>
  <c r="AF23" i="124"/>
  <c r="AB23" i="124"/>
  <c r="X23" i="124"/>
  <c r="AN21" i="124"/>
  <c r="AK21" i="124"/>
  <c r="AJ21" i="124"/>
  <c r="AI21" i="124"/>
  <c r="AH21" i="124"/>
  <c r="AG21" i="124"/>
  <c r="AF21" i="124"/>
  <c r="AE21" i="124"/>
  <c r="AD21" i="124"/>
  <c r="AC21" i="124"/>
  <c r="AB21" i="124"/>
  <c r="AA21" i="124"/>
  <c r="Z21" i="124"/>
  <c r="Y21" i="124"/>
  <c r="X21" i="124"/>
  <c r="W21" i="124"/>
  <c r="V21" i="124"/>
  <c r="U21" i="124"/>
  <c r="T21" i="124"/>
  <c r="S21" i="124"/>
  <c r="R21" i="124"/>
  <c r="Q21" i="124"/>
  <c r="P21" i="124"/>
  <c r="O21" i="124"/>
  <c r="N21" i="124"/>
  <c r="M21" i="124"/>
  <c r="L21" i="124"/>
  <c r="K21" i="124"/>
  <c r="J21" i="124"/>
  <c r="I21" i="124"/>
  <c r="H21" i="124"/>
  <c r="G21" i="124"/>
  <c r="AM20" i="124" s="1"/>
  <c r="AN20" i="124" s="1"/>
  <c r="AO20" i="124" s="1"/>
  <c r="AL20" i="124"/>
  <c r="AN19" i="124"/>
  <c r="AK19" i="124"/>
  <c r="AJ19" i="124"/>
  <c r="AI19" i="124"/>
  <c r="AH19" i="124"/>
  <c r="AG19" i="124"/>
  <c r="AF19" i="124"/>
  <c r="AE19" i="124"/>
  <c r="AD19" i="124"/>
  <c r="AC19" i="124"/>
  <c r="AB19" i="124"/>
  <c r="AA19" i="124"/>
  <c r="Z19" i="124"/>
  <c r="Y19" i="124"/>
  <c r="X19" i="124"/>
  <c r="W19" i="124"/>
  <c r="V19" i="124"/>
  <c r="U19" i="124"/>
  <c r="T19" i="124"/>
  <c r="S19" i="124"/>
  <c r="R19" i="124"/>
  <c r="Q19" i="124"/>
  <c r="P19" i="124"/>
  <c r="O19" i="124"/>
  <c r="N19" i="124"/>
  <c r="M19" i="124"/>
  <c r="L19" i="124"/>
  <c r="K19" i="124"/>
  <c r="J19" i="124"/>
  <c r="I19" i="124"/>
  <c r="H19" i="124"/>
  <c r="G19" i="124"/>
  <c r="AM18" i="124" s="1"/>
  <c r="AN18" i="124" s="1"/>
  <c r="AO18" i="124" s="1"/>
  <c r="AN17" i="124"/>
  <c r="AK17" i="124"/>
  <c r="AJ17" i="124"/>
  <c r="AI17" i="124"/>
  <c r="AH17" i="124"/>
  <c r="AG17" i="124"/>
  <c r="AF17" i="124"/>
  <c r="AF22" i="124" s="1"/>
  <c r="AE17" i="124"/>
  <c r="AD17" i="124"/>
  <c r="AC17" i="124"/>
  <c r="AB17" i="124"/>
  <c r="AA17" i="124"/>
  <c r="Z17" i="124"/>
  <c r="Y17" i="124"/>
  <c r="X17" i="124"/>
  <c r="X22" i="124" s="1"/>
  <c r="W17" i="124"/>
  <c r="V17" i="124"/>
  <c r="U17" i="124"/>
  <c r="T17" i="124"/>
  <c r="S17" i="124"/>
  <c r="R17" i="124"/>
  <c r="Q17" i="124"/>
  <c r="P17" i="124"/>
  <c r="P22" i="124" s="1"/>
  <c r="O17" i="124"/>
  <c r="N17" i="124"/>
  <c r="M17" i="124"/>
  <c r="L17" i="124"/>
  <c r="K17" i="124"/>
  <c r="J17" i="124"/>
  <c r="I17" i="124"/>
  <c r="H17" i="124"/>
  <c r="H22" i="124" s="1"/>
  <c r="G17" i="124"/>
  <c r="AM16" i="124" s="1"/>
  <c r="AN16" i="124" s="1"/>
  <c r="AO16" i="124" s="1"/>
  <c r="AL16" i="124"/>
  <c r="AH15" i="124"/>
  <c r="AC15" i="124"/>
  <c r="Z15" i="124"/>
  <c r="AN14" i="124"/>
  <c r="AK14" i="124"/>
  <c r="AJ14" i="124"/>
  <c r="AI14" i="124"/>
  <c r="AH14" i="124"/>
  <c r="AG14" i="124"/>
  <c r="AF14" i="124"/>
  <c r="AE14" i="124"/>
  <c r="AD14" i="124"/>
  <c r="AC14" i="124"/>
  <c r="AB14" i="124"/>
  <c r="AA14" i="124"/>
  <c r="Z14" i="124"/>
  <c r="Y14" i="124"/>
  <c r="X14" i="124"/>
  <c r="W14" i="124"/>
  <c r="V14" i="124"/>
  <c r="U14" i="124"/>
  <c r="T14" i="124"/>
  <c r="S14" i="124"/>
  <c r="R14" i="124"/>
  <c r="Q14" i="124"/>
  <c r="P14" i="124"/>
  <c r="O14" i="124"/>
  <c r="N14" i="124"/>
  <c r="M14" i="124"/>
  <c r="L14" i="124"/>
  <c r="K14" i="124"/>
  <c r="J14" i="124"/>
  <c r="I14" i="124"/>
  <c r="H14" i="124"/>
  <c r="G14" i="124"/>
  <c r="AM13" i="124" s="1"/>
  <c r="AN13" i="124" s="1"/>
  <c r="AO13" i="124" s="1"/>
  <c r="AL13" i="124"/>
  <c r="AN12" i="124"/>
  <c r="AK12" i="124"/>
  <c r="AJ12" i="124"/>
  <c r="AI12" i="124"/>
  <c r="AH12" i="124"/>
  <c r="AG12" i="124"/>
  <c r="AF12" i="124"/>
  <c r="AE12" i="124"/>
  <c r="AD12" i="124"/>
  <c r="AC12" i="124"/>
  <c r="AB12" i="124"/>
  <c r="AA12" i="124"/>
  <c r="Z12" i="124"/>
  <c r="Y12" i="124"/>
  <c r="X12" i="124"/>
  <c r="W12" i="124"/>
  <c r="V12" i="124"/>
  <c r="U12" i="124"/>
  <c r="T12" i="124"/>
  <c r="S12" i="124"/>
  <c r="R12" i="124"/>
  <c r="Q12" i="124"/>
  <c r="P12" i="124"/>
  <c r="O12" i="124"/>
  <c r="N12" i="124"/>
  <c r="M12" i="124"/>
  <c r="L12" i="124"/>
  <c r="K12" i="124"/>
  <c r="J12" i="124"/>
  <c r="I12" i="124"/>
  <c r="H12" i="124"/>
  <c r="G12" i="124"/>
  <c r="AM11" i="124" s="1"/>
  <c r="AN11" i="124" s="1"/>
  <c r="AO11" i="124" s="1"/>
  <c r="AL11" i="124"/>
  <c r="AN10" i="124"/>
  <c r="AK10" i="124"/>
  <c r="AJ10" i="124"/>
  <c r="AJ15" i="124" s="1"/>
  <c r="AI10" i="124"/>
  <c r="AI15" i="124" s="1"/>
  <c r="AH10" i="124"/>
  <c r="AG10" i="124"/>
  <c r="AG22" i="124" s="1"/>
  <c r="AF10" i="124"/>
  <c r="AF15" i="124" s="1"/>
  <c r="AE10" i="124"/>
  <c r="AD10" i="124"/>
  <c r="AD15" i="124" s="1"/>
  <c r="AC10" i="124"/>
  <c r="AC22" i="124" s="1"/>
  <c r="AB10" i="124"/>
  <c r="AB15" i="124" s="1"/>
  <c r="AA10" i="124"/>
  <c r="Z10" i="124"/>
  <c r="Y10" i="124"/>
  <c r="Y22" i="124" s="1"/>
  <c r="X10" i="124"/>
  <c r="X15" i="124" s="1"/>
  <c r="W10" i="124"/>
  <c r="V10" i="124"/>
  <c r="U10" i="124"/>
  <c r="U22" i="124" s="1"/>
  <c r="T10" i="124"/>
  <c r="T22" i="124" s="1"/>
  <c r="S10" i="124"/>
  <c r="R10" i="124"/>
  <c r="Q10" i="124"/>
  <c r="Q22" i="124" s="1"/>
  <c r="P10" i="124"/>
  <c r="P15" i="124" s="1"/>
  <c r="P23" i="124" s="1"/>
  <c r="O10" i="124"/>
  <c r="N10" i="124"/>
  <c r="M10" i="124"/>
  <c r="M22" i="124" s="1"/>
  <c r="L10" i="124"/>
  <c r="L22" i="124" s="1"/>
  <c r="K10" i="124"/>
  <c r="J10" i="124"/>
  <c r="I10" i="124"/>
  <c r="I22" i="124" s="1"/>
  <c r="H10" i="124"/>
  <c r="H15" i="124" s="1"/>
  <c r="H23" i="124" s="1"/>
  <c r="G10" i="124"/>
  <c r="AK7" i="124"/>
  <c r="AK8" i="124" s="1"/>
  <c r="AJ7" i="124"/>
  <c r="AJ8" i="124" s="1"/>
  <c r="AI7" i="124"/>
  <c r="AI8" i="124" s="1"/>
  <c r="AH7" i="124"/>
  <c r="AH8" i="124" s="1"/>
  <c r="AG7" i="124"/>
  <c r="AG8" i="124" s="1"/>
  <c r="AF7" i="124"/>
  <c r="AF8" i="124" s="1"/>
  <c r="AE7" i="124"/>
  <c r="AE8" i="124" s="1"/>
  <c r="AD7" i="124"/>
  <c r="AD8" i="124" s="1"/>
  <c r="AC7" i="124"/>
  <c r="AC8" i="124" s="1"/>
  <c r="AB7" i="124"/>
  <c r="AB8" i="124" s="1"/>
  <c r="AA7" i="124"/>
  <c r="AA8" i="124" s="1"/>
  <c r="Z7" i="124"/>
  <c r="Z8" i="124" s="1"/>
  <c r="Y7" i="124"/>
  <c r="Y8" i="124" s="1"/>
  <c r="X7" i="124"/>
  <c r="X8" i="124" s="1"/>
  <c r="W7" i="124"/>
  <c r="W8" i="124" s="1"/>
  <c r="V7" i="124"/>
  <c r="V8" i="124" s="1"/>
  <c r="U7" i="124"/>
  <c r="U8" i="124" s="1"/>
  <c r="T7" i="124"/>
  <c r="T8" i="124" s="1"/>
  <c r="S7" i="124"/>
  <c r="S8" i="124" s="1"/>
  <c r="R7" i="124"/>
  <c r="R8" i="124" s="1"/>
  <c r="Q7" i="124"/>
  <c r="Q8" i="124" s="1"/>
  <c r="P7" i="124"/>
  <c r="P8" i="124" s="1"/>
  <c r="O7" i="124"/>
  <c r="O8" i="124" s="1"/>
  <c r="N7" i="124"/>
  <c r="N8" i="124" s="1"/>
  <c r="M7" i="124"/>
  <c r="M8" i="124" s="1"/>
  <c r="L7" i="124"/>
  <c r="L8" i="124" s="1"/>
  <c r="K7" i="124"/>
  <c r="K8" i="124" s="1"/>
  <c r="J7" i="124"/>
  <c r="J8" i="124" s="1"/>
  <c r="I7" i="124"/>
  <c r="I8" i="124" s="1"/>
  <c r="H7" i="124"/>
  <c r="H8" i="124" s="1"/>
  <c r="G7" i="124"/>
  <c r="G8" i="124" s="1"/>
  <c r="W23" i="124" l="1"/>
  <c r="AE23" i="124"/>
  <c r="G15" i="124"/>
  <c r="G23" i="124" s="1"/>
  <c r="O15" i="124"/>
  <c r="O23" i="124" s="1"/>
  <c r="AI22" i="124"/>
  <c r="AM9" i="124"/>
  <c r="L15" i="124"/>
  <c r="L23" i="124" s="1"/>
  <c r="T15" i="124"/>
  <c r="T23" i="124" s="1"/>
  <c r="Y15" i="124"/>
  <c r="AB22" i="124"/>
  <c r="AJ22" i="124"/>
  <c r="Q23" i="124"/>
  <c r="Y23" i="124"/>
  <c r="AM30" i="124"/>
  <c r="AN30" i="124" s="1"/>
  <c r="AO30" i="124" s="1"/>
  <c r="AM29" i="124"/>
  <c r="AN29" i="124" s="1"/>
  <c r="AO29" i="124" s="1"/>
  <c r="AM28" i="124"/>
  <c r="AN28" i="124" s="1"/>
  <c r="AO28" i="124" s="1"/>
  <c r="AM13" i="125"/>
  <c r="AN13" i="125" s="1"/>
  <c r="AO13" i="125" s="1"/>
  <c r="AL9" i="124"/>
  <c r="AI23" i="124"/>
  <c r="K15" i="124"/>
  <c r="K23" i="124" s="1"/>
  <c r="S15" i="124"/>
  <c r="S23" i="124" s="1"/>
  <c r="W15" i="124"/>
  <c r="K22" i="124"/>
  <c r="S22" i="124"/>
  <c r="AA22" i="124"/>
  <c r="AK22" i="124"/>
  <c r="AK15" i="124"/>
  <c r="I15" i="124"/>
  <c r="I23" i="124" s="1"/>
  <c r="M15" i="124"/>
  <c r="M23" i="124" s="1"/>
  <c r="Q15" i="124"/>
  <c r="U15" i="124"/>
  <c r="AE15" i="124"/>
  <c r="AL18" i="124"/>
  <c r="G22" i="124"/>
  <c r="O22" i="124"/>
  <c r="W22" i="124"/>
  <c r="AE22" i="124"/>
  <c r="J23" i="125"/>
  <c r="J22" i="125"/>
  <c r="N22" i="125"/>
  <c r="R22" i="125"/>
  <c r="V23" i="125"/>
  <c r="V22" i="125"/>
  <c r="Z23" i="125"/>
  <c r="Z22" i="125"/>
  <c r="AD22" i="125"/>
  <c r="AH22" i="125"/>
  <c r="N15" i="125"/>
  <c r="N23" i="125" s="1"/>
  <c r="AD15" i="125"/>
  <c r="AD23" i="125" s="1"/>
  <c r="J22" i="124"/>
  <c r="N22" i="124"/>
  <c r="R22" i="124"/>
  <c r="V23" i="124"/>
  <c r="V22" i="124"/>
  <c r="Z23" i="124"/>
  <c r="Z22" i="124"/>
  <c r="AD23" i="124"/>
  <c r="AD22" i="124"/>
  <c r="AH23" i="124"/>
  <c r="AH22" i="124"/>
  <c r="J15" i="124"/>
  <c r="J23" i="124" s="1"/>
  <c r="N15" i="124"/>
  <c r="N23" i="124" s="1"/>
  <c r="R15" i="124"/>
  <c r="R23" i="124" s="1"/>
  <c r="V15" i="124"/>
  <c r="AA15" i="124"/>
  <c r="AA23" i="124" s="1"/>
  <c r="AG15" i="124"/>
  <c r="AG23" i="124" s="1"/>
  <c r="U23" i="124"/>
  <c r="AC23" i="124"/>
  <c r="AK23" i="124"/>
  <c r="AM9" i="125"/>
  <c r="AL13" i="125"/>
  <c r="R15" i="125"/>
  <c r="R23" i="125" s="1"/>
  <c r="AH15" i="125"/>
  <c r="AH23" i="125" s="1"/>
  <c r="I15" i="125"/>
  <c r="M15" i="125"/>
  <c r="Q15" i="125"/>
  <c r="U15" i="125"/>
  <c r="U23" i="125" s="1"/>
  <c r="Y15" i="125"/>
  <c r="AC15" i="125"/>
  <c r="AG15" i="125"/>
  <c r="AK15" i="125"/>
  <c r="AK23" i="125" s="1"/>
  <c r="K23" i="125"/>
  <c r="O23" i="125"/>
  <c r="S23" i="125"/>
  <c r="W23" i="125"/>
  <c r="AA23" i="125"/>
  <c r="AE23" i="125"/>
  <c r="AI23" i="125"/>
  <c r="G22" i="125"/>
  <c r="K22" i="125"/>
  <c r="O22" i="125"/>
  <c r="S22" i="125"/>
  <c r="W22" i="125"/>
  <c r="AA22" i="125"/>
  <c r="AE22" i="125"/>
  <c r="AI22" i="125"/>
  <c r="H23" i="125"/>
  <c r="L23" i="125"/>
  <c r="P23" i="125"/>
  <c r="T23" i="125"/>
  <c r="X23" i="125"/>
  <c r="AB23" i="125"/>
  <c r="AF23" i="125"/>
  <c r="AJ23" i="125"/>
  <c r="AL28" i="125"/>
  <c r="AL29" i="125"/>
  <c r="AL30" i="125"/>
  <c r="AL9" i="125"/>
  <c r="G15" i="125"/>
  <c r="G23" i="125" s="1"/>
  <c r="H22" i="125"/>
  <c r="L22" i="125"/>
  <c r="P22" i="125"/>
  <c r="T22" i="125"/>
  <c r="X22" i="125"/>
  <c r="AB22" i="125"/>
  <c r="AF22" i="125"/>
  <c r="AJ22" i="125"/>
  <c r="I23" i="125"/>
  <c r="M23" i="125"/>
  <c r="Q23" i="125"/>
  <c r="Y23" i="125"/>
  <c r="AC23" i="125"/>
  <c r="AG23" i="125"/>
  <c r="AM28" i="125"/>
  <c r="AN28" i="125" s="1"/>
  <c r="AO28" i="125" s="1"/>
  <c r="AM29" i="125"/>
  <c r="AN29" i="125" s="1"/>
  <c r="AO29" i="125" s="1"/>
  <c r="AL22" i="125" l="1"/>
  <c r="AL15" i="125"/>
  <c r="AM15" i="124"/>
  <c r="AN15" i="124" s="1"/>
  <c r="AO15" i="124" s="1"/>
  <c r="AM22" i="124"/>
  <c r="AN22" i="124" s="1"/>
  <c r="AO22" i="124" s="1"/>
  <c r="AN9" i="124"/>
  <c r="AO9" i="124" s="1"/>
  <c r="AL22" i="124"/>
  <c r="AL15" i="124"/>
  <c r="AM15" i="125"/>
  <c r="AN15" i="125" s="1"/>
  <c r="AO15" i="125" s="1"/>
  <c r="AM22" i="125"/>
  <c r="AN22" i="125" s="1"/>
  <c r="AO22" i="125" s="1"/>
  <c r="AN9" i="125"/>
  <c r="AO9" i="125" s="1"/>
  <c r="P93" i="117" l="1"/>
  <c r="O91" i="117"/>
  <c r="N91" i="117"/>
  <c r="M91" i="117"/>
  <c r="L91" i="117"/>
  <c r="K91" i="117"/>
  <c r="J91" i="117"/>
  <c r="I91" i="117"/>
  <c r="H91" i="117"/>
  <c r="G91" i="117"/>
  <c r="F91" i="117"/>
  <c r="E91" i="117"/>
  <c r="D91" i="117"/>
  <c r="P88" i="117"/>
  <c r="P87" i="117"/>
  <c r="P86" i="117"/>
  <c r="P85" i="117"/>
  <c r="P84" i="117"/>
  <c r="P83" i="117"/>
  <c r="P82" i="117"/>
  <c r="P81" i="117"/>
  <c r="P80" i="117"/>
  <c r="P79" i="117"/>
  <c r="P78" i="117"/>
  <c r="P77" i="117"/>
  <c r="P76" i="117"/>
  <c r="P75" i="117"/>
  <c r="P74" i="117"/>
  <c r="P73" i="117"/>
  <c r="P72" i="117"/>
  <c r="P71" i="117"/>
  <c r="P70" i="117"/>
  <c r="P69" i="117"/>
  <c r="P68" i="117"/>
  <c r="P67" i="117"/>
  <c r="P66" i="117"/>
  <c r="P65" i="117"/>
  <c r="P64" i="117"/>
  <c r="F59" i="117"/>
  <c r="AJ65" i="122"/>
  <c r="AM65" i="122" s="1"/>
  <c r="AP65" i="122" s="1"/>
  <c r="AJ64" i="122"/>
  <c r="AM64" i="122" s="1"/>
  <c r="AP64" i="122" s="1"/>
  <c r="AM63" i="122"/>
  <c r="AP63" i="122" s="1"/>
  <c r="AJ63" i="122"/>
  <c r="AJ62" i="122"/>
  <c r="AM62" i="122" s="1"/>
  <c r="AP62" i="122" s="1"/>
  <c r="AJ61" i="122"/>
  <c r="AM61" i="122" s="1"/>
  <c r="AP61" i="122" s="1"/>
  <c r="AJ60" i="122"/>
  <c r="AM60" i="122" s="1"/>
  <c r="AP60" i="122" s="1"/>
  <c r="AI56" i="122"/>
  <c r="AH56" i="122"/>
  <c r="AG56" i="122"/>
  <c r="AF56" i="122"/>
  <c r="AE56" i="122"/>
  <c r="AD56" i="122"/>
  <c r="AC56" i="122"/>
  <c r="AB56" i="122"/>
  <c r="AA56" i="122"/>
  <c r="Z56" i="122"/>
  <c r="Y56" i="122"/>
  <c r="X56" i="122"/>
  <c r="W56" i="122"/>
  <c r="V56" i="122"/>
  <c r="U56" i="122"/>
  <c r="T56" i="122"/>
  <c r="S56" i="122"/>
  <c r="R56" i="122"/>
  <c r="Q56" i="122"/>
  <c r="P56" i="122"/>
  <c r="O56" i="122"/>
  <c r="N56" i="122"/>
  <c r="M56" i="122"/>
  <c r="L56" i="122"/>
  <c r="K56" i="122"/>
  <c r="J56" i="122"/>
  <c r="I56" i="122"/>
  <c r="H56" i="122"/>
  <c r="G56" i="122"/>
  <c r="F56" i="122"/>
  <c r="E56" i="122"/>
  <c r="AJ55" i="122"/>
  <c r="AM55" i="122" s="1"/>
  <c r="AP55" i="122" s="1"/>
  <c r="AJ54" i="122"/>
  <c r="AM54" i="122" s="1"/>
  <c r="AP54" i="122" s="1"/>
  <c r="AM53" i="122"/>
  <c r="AP53" i="122" s="1"/>
  <c r="AJ53" i="122"/>
  <c r="AJ52" i="122"/>
  <c r="AM52" i="122" s="1"/>
  <c r="AP52" i="122" s="1"/>
  <c r="AJ51" i="122"/>
  <c r="AM51" i="122" s="1"/>
  <c r="AP51" i="122" s="1"/>
  <c r="AJ50" i="122"/>
  <c r="AM50" i="122" s="1"/>
  <c r="AP50" i="122" s="1"/>
  <c r="AJ49" i="122"/>
  <c r="AM49" i="122" s="1"/>
  <c r="AP49" i="122" s="1"/>
  <c r="AJ48" i="122"/>
  <c r="AM48" i="122" s="1"/>
  <c r="AP48" i="122" s="1"/>
  <c r="AJ47" i="122"/>
  <c r="AM47" i="122" s="1"/>
  <c r="AP47" i="122" s="1"/>
  <c r="AJ46" i="122"/>
  <c r="AJ32" i="122"/>
  <c r="AM32" i="122" s="1"/>
  <c r="AP32" i="122" s="1"/>
  <c r="AJ31" i="122"/>
  <c r="AM31" i="122" s="1"/>
  <c r="AP31" i="122" s="1"/>
  <c r="AJ30" i="122"/>
  <c r="AM30" i="122" s="1"/>
  <c r="AP30" i="122" s="1"/>
  <c r="AJ29" i="122"/>
  <c r="AM29" i="122" s="1"/>
  <c r="AP29" i="122" s="1"/>
  <c r="AJ28" i="122"/>
  <c r="AM28" i="122" s="1"/>
  <c r="AP28" i="122" s="1"/>
  <c r="AJ27" i="122"/>
  <c r="AM27" i="122" s="1"/>
  <c r="AP27" i="122" s="1"/>
  <c r="AI23" i="122"/>
  <c r="AH23" i="122"/>
  <c r="AG23" i="122"/>
  <c r="AF23" i="122"/>
  <c r="AE23" i="122"/>
  <c r="AD23" i="122"/>
  <c r="AC23" i="122"/>
  <c r="AB23" i="122"/>
  <c r="AA23" i="122"/>
  <c r="Z23" i="122"/>
  <c r="Y23" i="122"/>
  <c r="X23" i="122"/>
  <c r="W23" i="122"/>
  <c r="V23" i="122"/>
  <c r="U23" i="122"/>
  <c r="T23" i="122"/>
  <c r="S23" i="122"/>
  <c r="R23" i="122"/>
  <c r="Q23" i="122"/>
  <c r="P23" i="122"/>
  <c r="O23" i="122"/>
  <c r="N23" i="122"/>
  <c r="M23" i="122"/>
  <c r="L23" i="122"/>
  <c r="K23" i="122"/>
  <c r="J23" i="122"/>
  <c r="I23" i="122"/>
  <c r="H23" i="122"/>
  <c r="G23" i="122"/>
  <c r="F23" i="122"/>
  <c r="E23" i="122"/>
  <c r="AJ22" i="122"/>
  <c r="AM22" i="122" s="1"/>
  <c r="AP22" i="122" s="1"/>
  <c r="AJ21" i="122"/>
  <c r="AM21" i="122" s="1"/>
  <c r="AP21" i="122" s="1"/>
  <c r="AJ20" i="122"/>
  <c r="AM20" i="122" s="1"/>
  <c r="AP20" i="122" s="1"/>
  <c r="AJ19" i="122"/>
  <c r="AM19" i="122" s="1"/>
  <c r="AP19" i="122" s="1"/>
  <c r="AJ18" i="122"/>
  <c r="AM18" i="122" s="1"/>
  <c r="AP18" i="122" s="1"/>
  <c r="AJ17" i="122"/>
  <c r="AM17" i="122" s="1"/>
  <c r="AP17" i="122" s="1"/>
  <c r="AJ16" i="122"/>
  <c r="AM16" i="122" s="1"/>
  <c r="AP16" i="122" s="1"/>
  <c r="AJ15" i="122"/>
  <c r="AM15" i="122" s="1"/>
  <c r="AP15" i="122" s="1"/>
  <c r="AJ14" i="122"/>
  <c r="AM14" i="122" s="1"/>
  <c r="AJ13" i="122"/>
  <c r="AJ32" i="121"/>
  <c r="AM32" i="121" s="1"/>
  <c r="AP32" i="121" s="1"/>
  <c r="AP31" i="121"/>
  <c r="AM31" i="121"/>
  <c r="AJ31" i="121"/>
  <c r="AM30" i="121"/>
  <c r="AP30" i="121" s="1"/>
  <c r="AJ30" i="121"/>
  <c r="AJ29" i="121"/>
  <c r="AM29" i="121" s="1"/>
  <c r="AP29" i="121" s="1"/>
  <c r="AJ28" i="121"/>
  <c r="AM28" i="121" s="1"/>
  <c r="AP28" i="121" s="1"/>
  <c r="AP27" i="121"/>
  <c r="AM27" i="121"/>
  <c r="AJ27" i="121"/>
  <c r="AI23" i="121"/>
  <c r="AH23" i="121"/>
  <c r="AG23" i="121"/>
  <c r="AF23" i="121"/>
  <c r="AE23" i="121"/>
  <c r="AD23" i="121"/>
  <c r="AC23" i="121"/>
  <c r="AB23" i="121"/>
  <c r="AA23" i="121"/>
  <c r="Z23" i="121"/>
  <c r="Y23" i="121"/>
  <c r="X23" i="121"/>
  <c r="W23" i="121"/>
  <c r="V23" i="121"/>
  <c r="U23" i="121"/>
  <c r="T23" i="121"/>
  <c r="S23" i="121"/>
  <c r="R23" i="121"/>
  <c r="Q23" i="121"/>
  <c r="P23" i="121"/>
  <c r="O23" i="121"/>
  <c r="N23" i="121"/>
  <c r="M23" i="121"/>
  <c r="L23" i="121"/>
  <c r="K23" i="121"/>
  <c r="J23" i="121"/>
  <c r="I23" i="121"/>
  <c r="H23" i="121"/>
  <c r="G23" i="121"/>
  <c r="F23" i="121"/>
  <c r="E23" i="121"/>
  <c r="AJ22" i="121"/>
  <c r="AM22" i="121" s="1"/>
  <c r="AP22" i="121" s="1"/>
  <c r="AJ21" i="121"/>
  <c r="AM21" i="121" s="1"/>
  <c r="AP21" i="121" s="1"/>
  <c r="AM20" i="121"/>
  <c r="AP20" i="121" s="1"/>
  <c r="AJ20" i="121"/>
  <c r="AJ19" i="121"/>
  <c r="AM19" i="121" s="1"/>
  <c r="AP19" i="121" s="1"/>
  <c r="AJ18" i="121"/>
  <c r="AM18" i="121" s="1"/>
  <c r="AP18" i="121" s="1"/>
  <c r="AJ17" i="121"/>
  <c r="AM17" i="121" s="1"/>
  <c r="AP17" i="121" s="1"/>
  <c r="AM16" i="121"/>
  <c r="AP16" i="121" s="1"/>
  <c r="AJ16" i="121"/>
  <c r="AJ15" i="121"/>
  <c r="AM15" i="121" s="1"/>
  <c r="AP15" i="121" s="1"/>
  <c r="AJ14" i="121"/>
  <c r="AM14" i="121" s="1"/>
  <c r="AP14" i="121" s="1"/>
  <c r="AJ13" i="121"/>
  <c r="AJ23" i="121" s="1"/>
  <c r="AP25" i="119"/>
  <c r="AJ25" i="119"/>
  <c r="AM25" i="119" s="1"/>
  <c r="AP24" i="119"/>
  <c r="AJ24" i="119"/>
  <c r="AM24" i="119" s="1"/>
  <c r="AP23" i="119"/>
  <c r="AM23" i="119"/>
  <c r="AJ23" i="119"/>
  <c r="AP22" i="119"/>
  <c r="AJ22" i="119"/>
  <c r="AM22" i="119" s="1"/>
  <c r="AP17" i="119"/>
  <c r="AJ17" i="119"/>
  <c r="AM17" i="119" s="1"/>
  <c r="AP16" i="119"/>
  <c r="AM16" i="119"/>
  <c r="AJ16" i="119"/>
  <c r="AP15" i="119"/>
  <c r="AJ15" i="119"/>
  <c r="AM15" i="119" s="1"/>
  <c r="AP14" i="119"/>
  <c r="AJ14" i="119"/>
  <c r="AM14" i="119" s="1"/>
  <c r="AP13" i="119"/>
  <c r="AJ13" i="119"/>
  <c r="AM13" i="119" s="1"/>
  <c r="AP12" i="119"/>
  <c r="AM12" i="119"/>
  <c r="AJ12" i="119"/>
  <c r="AP11" i="119"/>
  <c r="AP18" i="119" s="1"/>
  <c r="AJ11" i="119"/>
  <c r="AM11" i="119" s="1"/>
  <c r="P45" i="117"/>
  <c r="O43" i="117"/>
  <c r="N43" i="117"/>
  <c r="M43" i="117"/>
  <c r="L43" i="117"/>
  <c r="K43" i="117"/>
  <c r="J43" i="117"/>
  <c r="I43" i="117"/>
  <c r="H43" i="117"/>
  <c r="G43" i="117"/>
  <c r="F43" i="117"/>
  <c r="E43" i="117"/>
  <c r="D43" i="117"/>
  <c r="P40" i="117"/>
  <c r="P39" i="117"/>
  <c r="P38" i="117"/>
  <c r="P37" i="117"/>
  <c r="P36" i="117"/>
  <c r="P35" i="117"/>
  <c r="P34" i="117"/>
  <c r="P33" i="117"/>
  <c r="P32" i="117"/>
  <c r="P31" i="117"/>
  <c r="P30" i="117"/>
  <c r="P29" i="117"/>
  <c r="P28" i="117"/>
  <c r="P27" i="117"/>
  <c r="P26" i="117"/>
  <c r="P25" i="117"/>
  <c r="P24" i="117"/>
  <c r="P23" i="117"/>
  <c r="P22" i="117"/>
  <c r="P21" i="117"/>
  <c r="P20" i="117"/>
  <c r="P19" i="117"/>
  <c r="P18" i="117"/>
  <c r="P17" i="117"/>
  <c r="P16" i="117"/>
  <c r="F11" i="117"/>
  <c r="P91" i="117" l="1"/>
  <c r="P43" i="117"/>
  <c r="AJ56" i="122"/>
  <c r="AM46" i="122"/>
  <c r="AJ23" i="122"/>
  <c r="AM13" i="122"/>
  <c r="AP13" i="122" s="1"/>
  <c r="AP14" i="122"/>
  <c r="AM13" i="121"/>
  <c r="AM18" i="119"/>
  <c r="AJ18" i="119"/>
  <c r="D14" i="113"/>
  <c r="C14" i="113"/>
  <c r="B14" i="113"/>
  <c r="E12" i="113"/>
  <c r="E10" i="113"/>
  <c r="E12" i="99"/>
  <c r="E10" i="99"/>
  <c r="AM56" i="122" l="1"/>
  <c r="AP46" i="122"/>
  <c r="AP56" i="122" s="1"/>
  <c r="AM23" i="122"/>
  <c r="AP23" i="122"/>
  <c r="AP13" i="121"/>
  <c r="AP23" i="121" s="1"/>
  <c r="AM23" i="121"/>
  <c r="E14" i="113"/>
  <c r="D14" i="99"/>
  <c r="C14" i="99"/>
  <c r="B14" i="99"/>
  <c r="E14" i="99" l="1"/>
  <c r="P68" i="108" l="1"/>
  <c r="O66" i="108"/>
  <c r="N66" i="108"/>
  <c r="M66" i="108"/>
  <c r="L66" i="108"/>
  <c r="K66" i="108"/>
  <c r="J66" i="108"/>
  <c r="I66" i="108"/>
  <c r="H66" i="108"/>
  <c r="G66" i="108"/>
  <c r="F66" i="108"/>
  <c r="E66" i="108"/>
  <c r="D66" i="108"/>
  <c r="P62" i="108"/>
  <c r="P61" i="108"/>
  <c r="P60" i="108"/>
  <c r="P59" i="108"/>
  <c r="P58" i="108"/>
  <c r="P63" i="108" s="1"/>
  <c r="Q63" i="108" s="1"/>
  <c r="P56" i="108"/>
  <c r="P55" i="108"/>
  <c r="P54" i="108"/>
  <c r="P53" i="108"/>
  <c r="P52" i="108"/>
  <c r="P51" i="108"/>
  <c r="P50" i="108"/>
  <c r="P49" i="108"/>
  <c r="P48" i="108"/>
  <c r="P47" i="108"/>
  <c r="P57" i="108" s="1"/>
  <c r="Q57" i="108" s="1"/>
  <c r="P45" i="108"/>
  <c r="P44" i="108"/>
  <c r="P43" i="108"/>
  <c r="P42" i="108"/>
  <c r="P41" i="108"/>
  <c r="P40" i="108"/>
  <c r="P39" i="108"/>
  <c r="P38" i="108"/>
  <c r="P37" i="108"/>
  <c r="P36" i="108"/>
  <c r="P46" i="108" s="1"/>
  <c r="Q46" i="108" s="1"/>
  <c r="P34" i="108"/>
  <c r="P33" i="108"/>
  <c r="P32" i="108"/>
  <c r="P31" i="108"/>
  <c r="P30" i="108"/>
  <c r="P29" i="108"/>
  <c r="P28" i="108"/>
  <c r="P27" i="108"/>
  <c r="P26" i="108"/>
  <c r="P25" i="108"/>
  <c r="P35" i="108" s="1"/>
  <c r="Q35" i="108" s="1"/>
  <c r="P23" i="108"/>
  <c r="P22" i="108"/>
  <c r="P21" i="108"/>
  <c r="P20" i="108"/>
  <c r="P19" i="108"/>
  <c r="P18" i="108"/>
  <c r="P17" i="108"/>
  <c r="P16" i="108"/>
  <c r="P15" i="108"/>
  <c r="P14" i="108"/>
  <c r="P24" i="108" s="1"/>
  <c r="P42" i="107"/>
  <c r="O40" i="107"/>
  <c r="N40" i="107"/>
  <c r="M40" i="107"/>
  <c r="L40" i="107"/>
  <c r="K40" i="107"/>
  <c r="J40" i="107"/>
  <c r="I40" i="107"/>
  <c r="H40" i="107"/>
  <c r="G40" i="107"/>
  <c r="F40" i="107"/>
  <c r="E40" i="107"/>
  <c r="D40" i="107"/>
  <c r="P37" i="107"/>
  <c r="P36" i="107"/>
  <c r="P35" i="107"/>
  <c r="P34" i="107"/>
  <c r="P33" i="107"/>
  <c r="P32" i="107"/>
  <c r="P31" i="107"/>
  <c r="P30" i="107"/>
  <c r="P29" i="107"/>
  <c r="P28" i="107"/>
  <c r="P27" i="107"/>
  <c r="P26" i="107"/>
  <c r="P25" i="107"/>
  <c r="P24" i="107"/>
  <c r="P23" i="107"/>
  <c r="P22" i="107"/>
  <c r="P21" i="107"/>
  <c r="P20" i="107"/>
  <c r="P19" i="107"/>
  <c r="P18" i="107"/>
  <c r="P17" i="107"/>
  <c r="P16" i="107"/>
  <c r="P15" i="107"/>
  <c r="P14" i="107"/>
  <c r="P40" i="107" s="1"/>
  <c r="P13" i="107"/>
  <c r="F8" i="107"/>
  <c r="P66" i="108" l="1"/>
  <c r="Q24" i="108"/>
  <c r="Q66" i="108" s="1"/>
  <c r="O9" i="108" l="1"/>
  <c r="O6" i="108"/>
  <c r="F8" i="108"/>
</calcChain>
</file>

<file path=xl/comments1.xml><?xml version="1.0" encoding="utf-8"?>
<comments xmlns="http://schemas.openxmlformats.org/spreadsheetml/2006/main">
  <authors>
    <author>HEIMAT</author>
  </authors>
  <commentList>
    <comment ref="AF9" authorId="0" shapeId="0">
      <text>
        <r>
          <rPr>
            <sz val="12"/>
            <color indexed="81"/>
            <rFont val="ＭＳ Ｐゴシック"/>
            <family val="3"/>
            <charset val="128"/>
          </rPr>
          <t>人員配置体制加算Ⅰ～Ⅲ型(生活介護)等、人員配置に関する加算がある場合は記載する。</t>
        </r>
      </text>
    </comment>
    <comment ref="E12" authorId="0" shapeId="0">
      <text>
        <r>
          <rPr>
            <sz val="12"/>
            <color indexed="81"/>
            <rFont val="ＭＳ Ｐゴシック"/>
            <family val="3"/>
            <charset val="128"/>
          </rPr>
          <t>曜日はカレンダーに基づき修正のうえ、記入してください。</t>
        </r>
      </text>
    </comment>
  </commentList>
</comments>
</file>

<file path=xl/comments2.xml><?xml version="1.0" encoding="utf-8"?>
<comments xmlns="http://schemas.openxmlformats.org/spreadsheetml/2006/main">
  <authors>
    <author>福永　恵子</author>
  </authors>
  <commentList>
    <comment ref="M8" authorId="0" shapeId="0">
      <text>
        <r>
          <rPr>
            <sz val="9"/>
            <color indexed="81"/>
            <rFont val="MS P ゴシック"/>
            <family val="3"/>
            <charset val="128"/>
          </rPr>
          <t>前年度の平均利用者数を記入。
ただし、前年度に施設外就労していた人を除く（施設外就労後に本体に戻って支援を受けた利用者も除く）。</t>
        </r>
      </text>
    </comment>
    <comment ref="B13" authorId="0" shapeId="0">
      <text>
        <r>
          <rPr>
            <sz val="9"/>
            <color indexed="81"/>
            <rFont val="MS P ゴシック"/>
            <family val="3"/>
            <charset val="128"/>
          </rPr>
          <t>全従業者名を記入してください。</t>
        </r>
      </text>
    </comment>
    <comment ref="E13" authorId="0" shapeId="0">
      <text>
        <r>
          <rPr>
            <sz val="9"/>
            <color indexed="81"/>
            <rFont val="MS P ゴシック"/>
            <family val="3"/>
            <charset val="128"/>
          </rPr>
          <t>本体施設で支援した時間数を記入してください。</t>
        </r>
      </text>
    </comment>
    <comment ref="Z39" authorId="0" shapeId="0">
      <text>
        <r>
          <rPr>
            <b/>
            <sz val="9"/>
            <color indexed="81"/>
            <rFont val="MS P ゴシック"/>
            <family val="3"/>
            <charset val="128"/>
          </rPr>
          <t>「施設外就労」と記入</t>
        </r>
      </text>
    </comment>
    <comment ref="M41" authorId="0" shapeId="0">
      <text>
        <r>
          <rPr>
            <sz val="9"/>
            <color indexed="81"/>
            <rFont val="MS P ゴシック"/>
            <family val="3"/>
            <charset val="128"/>
          </rPr>
          <t xml:space="preserve">記入不要
</t>
        </r>
      </text>
    </comment>
    <comment ref="B46" authorId="0" shapeId="0">
      <text>
        <r>
          <rPr>
            <sz val="9"/>
            <color indexed="81"/>
            <rFont val="MS P ゴシック"/>
            <family val="3"/>
            <charset val="128"/>
          </rPr>
          <t xml:space="preserve">全従業者名を記入してください。
</t>
        </r>
      </text>
    </comment>
    <comment ref="E49" authorId="0" shapeId="0">
      <text>
        <r>
          <rPr>
            <sz val="9"/>
            <color indexed="81"/>
            <rFont val="MS P ゴシック"/>
            <family val="3"/>
            <charset val="128"/>
          </rPr>
          <t>施設外就労で支援した時間数のみ記入。</t>
        </r>
      </text>
    </comment>
  </commentList>
</comments>
</file>

<file path=xl/sharedStrings.xml><?xml version="1.0" encoding="utf-8"?>
<sst xmlns="http://schemas.openxmlformats.org/spreadsheetml/2006/main" count="1380" uniqueCount="562">
  <si>
    <t>人員配置区分等届出上の必要職員数</t>
    <rPh sb="0" eb="2">
      <t>ジンイン</t>
    </rPh>
    <rPh sb="2" eb="4">
      <t>ハイチ</t>
    </rPh>
    <rPh sb="4" eb="6">
      <t>クブン</t>
    </rPh>
    <rPh sb="6" eb="7">
      <t>トウ</t>
    </rPh>
    <rPh sb="7" eb="9">
      <t>トドケデ</t>
    </rPh>
    <phoneticPr fontId="4"/>
  </si>
  <si>
    <t>延べ利用者数</t>
    <rPh sb="0" eb="1">
      <t>ノ</t>
    </rPh>
    <rPh sb="2" eb="4">
      <t>リヨウ</t>
    </rPh>
    <rPh sb="4" eb="5">
      <t>シャ</t>
    </rPh>
    <rPh sb="5" eb="6">
      <t>スウ</t>
    </rPh>
    <phoneticPr fontId="4"/>
  </si>
  <si>
    <t>火</t>
    <rPh sb="0" eb="1">
      <t>ヒ</t>
    </rPh>
    <phoneticPr fontId="4"/>
  </si>
  <si>
    <t>木</t>
    <rPh sb="0" eb="1">
      <t>モク</t>
    </rPh>
    <phoneticPr fontId="4"/>
  </si>
  <si>
    <t>金</t>
    <rPh sb="0" eb="1">
      <t>キン</t>
    </rPh>
    <phoneticPr fontId="4"/>
  </si>
  <si>
    <t>日</t>
    <rPh sb="0" eb="1">
      <t>ニチ</t>
    </rPh>
    <phoneticPr fontId="4"/>
  </si>
  <si>
    <t>定員</t>
    <rPh sb="0" eb="2">
      <t>テイイン</t>
    </rPh>
    <phoneticPr fontId="4"/>
  </si>
  <si>
    <t>医師</t>
    <rPh sb="0" eb="2">
      <t>イシ</t>
    </rPh>
    <phoneticPr fontId="4"/>
  </si>
  <si>
    <t>管理者</t>
    <rPh sb="0" eb="3">
      <t>カンリシャ</t>
    </rPh>
    <phoneticPr fontId="4"/>
  </si>
  <si>
    <t>氏名</t>
    <rPh sb="0" eb="2">
      <t>シメイ</t>
    </rPh>
    <phoneticPr fontId="4"/>
  </si>
  <si>
    <t>職種</t>
    <rPh sb="0" eb="2">
      <t>ショクシュ</t>
    </rPh>
    <phoneticPr fontId="4"/>
  </si>
  <si>
    <t>栄養士</t>
    <rPh sb="0" eb="3">
      <t>エイヨウシ</t>
    </rPh>
    <phoneticPr fontId="4"/>
  </si>
  <si>
    <t>調理員</t>
    <rPh sb="0" eb="3">
      <t>チョウリイン</t>
    </rPh>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</si>
  <si>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</si>
  <si>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</si>
  <si>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</si>
  <si>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</si>
  <si>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</si>
  <si>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</si>
  <si>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直接サービス提供職員</t>
    <rPh sb="0" eb="2">
      <t>チョクセツ</t>
    </rPh>
    <rPh sb="6" eb="8">
      <t>テイキョウ</t>
    </rPh>
    <rPh sb="8" eb="10">
      <t>ショクイン</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</si>
  <si>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</si>
  <si>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</si>
  <si>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</si>
  <si>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</si>
  <si>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</si>
  <si>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</si>
  <si>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</si>
  <si>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</si>
  <si>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</si>
  <si>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</si>
  <si>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その他の職員</t>
    <rPh sb="2" eb="3">
      <t>タ</t>
    </rPh>
    <rPh sb="4" eb="6">
      <t>ショクイン</t>
    </rPh>
    <phoneticPr fontId="4"/>
  </si>
  <si>
    <t>サービス管理責任者</t>
    <rPh sb="4" eb="6">
      <t>カンリ</t>
    </rPh>
    <rPh sb="6" eb="9">
      <t>セキニンシャ</t>
    </rPh>
    <phoneticPr fontId="4"/>
  </si>
  <si>
    <t>←必ず記入</t>
    <rPh sb="1" eb="2">
      <t>カナラ</t>
    </rPh>
    <rPh sb="3" eb="5">
      <t>キニュウ</t>
    </rPh>
    <phoneticPr fontId="4"/>
  </si>
  <si>
    <t>生活支援員</t>
  </si>
  <si>
    <t>常勤・専従</t>
  </si>
  <si>
    <t>非常勤・専従</t>
    <rPh sb="0" eb="3">
      <t>ヒジョウキン</t>
    </rPh>
    <phoneticPr fontId="4"/>
  </si>
  <si>
    <t>Ａ</t>
    <phoneticPr fontId="4"/>
  </si>
  <si>
    <t>Ｂ</t>
    <phoneticPr fontId="4"/>
  </si>
  <si>
    <t>常勤・専従</t>
    <phoneticPr fontId="4"/>
  </si>
  <si>
    <t>Ｃ</t>
    <phoneticPr fontId="4"/>
  </si>
  <si>
    <t>Ｅ</t>
    <phoneticPr fontId="4"/>
  </si>
  <si>
    <t>Ｆ</t>
    <phoneticPr fontId="4"/>
  </si>
  <si>
    <t>Ｇ</t>
    <phoneticPr fontId="4"/>
  </si>
  <si>
    <t>○○園</t>
    <rPh sb="2" eb="3">
      <t>エン</t>
    </rPh>
    <phoneticPr fontId="4"/>
  </si>
  <si>
    <t>Ｉ</t>
    <phoneticPr fontId="4"/>
  </si>
  <si>
    <t>Ｊ</t>
    <phoneticPr fontId="4"/>
  </si>
  <si>
    <t>Ｋ</t>
    <phoneticPr fontId="4"/>
  </si>
  <si>
    <t>Ｌ</t>
    <phoneticPr fontId="4"/>
  </si>
  <si>
    <t>Ｍ</t>
    <phoneticPr fontId="4"/>
  </si>
  <si>
    <t>資格等</t>
    <rPh sb="0" eb="2">
      <t>シカク</t>
    </rPh>
    <rPh sb="2" eb="3">
      <t>トウ</t>
    </rPh>
    <phoneticPr fontId="4"/>
  </si>
  <si>
    <t>土</t>
    <rPh sb="0" eb="1">
      <t>ド</t>
    </rPh>
    <phoneticPr fontId="4"/>
  </si>
  <si>
    <t xml:space="preserve">２　事業収入
　（単位：円）
</t>
    <rPh sb="2" eb="4">
      <t>ジギョウ</t>
    </rPh>
    <rPh sb="4" eb="6">
      <t>シュウニュウ</t>
    </rPh>
    <rPh sb="9" eb="11">
      <t>タンイ</t>
    </rPh>
    <rPh sb="12" eb="13">
      <t>エン</t>
    </rPh>
    <phoneticPr fontId="18"/>
  </si>
  <si>
    <t>当該サービスのサービス報酬</t>
    <rPh sb="0" eb="2">
      <t>トウガイ</t>
    </rPh>
    <rPh sb="11" eb="13">
      <t>ホウシュウ</t>
    </rPh>
    <phoneticPr fontId="18"/>
  </si>
  <si>
    <t>前年度までの積立金</t>
    <rPh sb="0" eb="3">
      <t>ゼンネンド</t>
    </rPh>
    <rPh sb="6" eb="9">
      <t>ツミタテキン</t>
    </rPh>
    <phoneticPr fontId="18"/>
  </si>
  <si>
    <t>借入金</t>
    <rPh sb="0" eb="3">
      <t>カリイレキン</t>
    </rPh>
    <phoneticPr fontId="18"/>
  </si>
  <si>
    <t>◇　平均利用者数算定シート　（就労継続支援Ａ型/B型、就労移行支援、自立訓練/宿泊型自立訓練）</t>
    <rPh sb="2" eb="4">
      <t>ヘイキン</t>
    </rPh>
    <rPh sb="4" eb="7">
      <t>リヨウシャ</t>
    </rPh>
    <rPh sb="7" eb="8">
      <t>スウ</t>
    </rPh>
    <rPh sb="8" eb="10">
      <t>サンテイ</t>
    </rPh>
    <rPh sb="15" eb="21">
      <t>シュウロウケイゾクシエン</t>
    </rPh>
    <rPh sb="22" eb="23">
      <t>ガタ</t>
    </rPh>
    <rPh sb="25" eb="26">
      <t>ガタ</t>
    </rPh>
    <rPh sb="27" eb="33">
      <t>シュウロウイコウシエン</t>
    </rPh>
    <rPh sb="34" eb="38">
      <t>ジリツクンレン</t>
    </rPh>
    <rPh sb="39" eb="42">
      <t>シュクハクガタ</t>
    </rPh>
    <rPh sb="42" eb="46">
      <t>ジリツクンレン</t>
    </rPh>
    <phoneticPr fontId="4"/>
  </si>
  <si>
    <t>※黄色のセルに入力ください</t>
    <phoneticPr fontId="4"/>
  </si>
  <si>
    <t>※黄色のセルに入力ください</t>
    <phoneticPr fontId="4"/>
  </si>
  <si>
    <t>事業所名</t>
    <rPh sb="0" eb="3">
      <t>ジギョウショ</t>
    </rPh>
    <rPh sb="3" eb="4">
      <t>ナ</t>
    </rPh>
    <phoneticPr fontId="4"/>
  </si>
  <si>
    <t>定  員</t>
    <rPh sb="0" eb="1">
      <t>サダム</t>
    </rPh>
    <rPh sb="3" eb="4">
      <t>イン</t>
    </rPh>
    <phoneticPr fontId="4"/>
  </si>
  <si>
    <t>平均利用者数</t>
    <rPh sb="0" eb="5">
      <t>ヘイキンリヨウシャ</t>
    </rPh>
    <rPh sb="5" eb="6">
      <t>スウ</t>
    </rPh>
    <phoneticPr fontId="4"/>
  </si>
  <si>
    <t>サービス提供単位ごとの月別の利用日数（本体報酬を算定した日数）</t>
    <rPh sb="4" eb="6">
      <t>テイキョウ</t>
    </rPh>
    <rPh sb="6" eb="8">
      <t>タンイ</t>
    </rPh>
    <rPh sb="11" eb="12">
      <t>ゲツ</t>
    </rPh>
    <rPh sb="12" eb="13">
      <t>ベツ</t>
    </rPh>
    <rPh sb="14" eb="16">
      <t>リヨウ</t>
    </rPh>
    <rPh sb="16" eb="18">
      <t>ニッスウ</t>
    </rPh>
    <rPh sb="19" eb="21">
      <t>ホンタイ</t>
    </rPh>
    <rPh sb="21" eb="23">
      <t>ホウシュウ</t>
    </rPh>
    <rPh sb="24" eb="26">
      <t>サンテイ</t>
    </rPh>
    <rPh sb="28" eb="29">
      <t>ニチ</t>
    </rPh>
    <rPh sb="29" eb="30">
      <t>カズ</t>
    </rPh>
    <phoneticPr fontId="4"/>
  </si>
  <si>
    <t>利用者</t>
    <rPh sb="0" eb="3">
      <t>リヨウシャ</t>
    </rPh>
    <phoneticPr fontId="4"/>
  </si>
  <si>
    <t>受給者番号</t>
    <rPh sb="0" eb="3">
      <t>ジュキュウシャ</t>
    </rPh>
    <rPh sb="3" eb="5">
      <t>バンゴウ</t>
    </rPh>
    <phoneticPr fontId="4"/>
  </si>
  <si>
    <t>延べ利
用者数</t>
    <rPh sb="0" eb="1">
      <t>ノ</t>
    </rPh>
    <rPh sb="2" eb="3">
      <t>リ</t>
    </rPh>
    <rPh sb="4" eb="5">
      <t>ヨウ</t>
    </rPh>
    <rPh sb="5" eb="6">
      <t>シャ</t>
    </rPh>
    <rPh sb="6" eb="7">
      <t>スウ</t>
    </rPh>
    <phoneticPr fontId="4"/>
  </si>
  <si>
    <t>月別開所日数</t>
    <rPh sb="0" eb="1">
      <t>ゲツ</t>
    </rPh>
    <rPh sb="1" eb="2">
      <t>ベツ</t>
    </rPh>
    <rPh sb="2" eb="4">
      <t>カイショ</t>
    </rPh>
    <rPh sb="4" eb="6">
      <t>ニッスウ</t>
    </rPh>
    <phoneticPr fontId="4"/>
  </si>
  <si>
    <t>＊利用者数が多いときは，適宜ワークシートの行数を増やしてください。</t>
    <rPh sb="1" eb="4">
      <t>リヨウシャ</t>
    </rPh>
    <rPh sb="4" eb="5">
      <t>スウ</t>
    </rPh>
    <rPh sb="6" eb="7">
      <t>オオ</t>
    </rPh>
    <rPh sb="12" eb="14">
      <t>テキギ</t>
    </rPh>
    <rPh sb="21" eb="23">
      <t>ギョウスウ</t>
    </rPh>
    <rPh sb="24" eb="25">
      <t>フ</t>
    </rPh>
    <phoneticPr fontId="4"/>
  </si>
  <si>
    <t>＊前年度における事業実績が６月以上である場合入力してください。（６月未満の場合は，定員の９０％を利用者数とする。）</t>
    <phoneticPr fontId="4"/>
  </si>
  <si>
    <t>◇　平均利用者数等算定シート　（生活介護）</t>
    <rPh sb="2" eb="4">
      <t>ヘイキン</t>
    </rPh>
    <rPh sb="4" eb="7">
      <t>リヨウシャ</t>
    </rPh>
    <rPh sb="7" eb="8">
      <t>スウ</t>
    </rPh>
    <rPh sb="8" eb="9">
      <t>トウ</t>
    </rPh>
    <rPh sb="9" eb="11">
      <t>サンテイ</t>
    </rPh>
    <rPh sb="16" eb="20">
      <t>セイカツカイゴ</t>
    </rPh>
    <phoneticPr fontId="4"/>
  </si>
  <si>
    <t>平均障害支援区分</t>
    <rPh sb="0" eb="2">
      <t>ヘイキン</t>
    </rPh>
    <rPh sb="2" eb="4">
      <t>ショウガイ</t>
    </rPh>
    <rPh sb="4" eb="6">
      <t>シエン</t>
    </rPh>
    <rPh sb="6" eb="8">
      <t>クブン</t>
    </rPh>
    <phoneticPr fontId="4"/>
  </si>
  <si>
    <t>区分４以下で行動関連項目の点数合計８点以上の者</t>
    <rPh sb="0" eb="2">
      <t>クブン</t>
    </rPh>
    <rPh sb="3" eb="5">
      <t>イカ</t>
    </rPh>
    <rPh sb="6" eb="10">
      <t>コウドウカンレン</t>
    </rPh>
    <rPh sb="10" eb="12">
      <t>コウモク</t>
    </rPh>
    <rPh sb="13" eb="17">
      <t>テンスウゴウケイ</t>
    </rPh>
    <rPh sb="18" eb="21">
      <t>テンイジョウ</t>
    </rPh>
    <rPh sb="22" eb="23">
      <t>モノ</t>
    </rPh>
    <phoneticPr fontId="4"/>
  </si>
  <si>
    <t xml:space="preserve"> 　→　×延べ区分　○延べ利用者数</t>
    <rPh sb="5" eb="6">
      <t>ノ</t>
    </rPh>
    <rPh sb="7" eb="9">
      <t>クブン</t>
    </rPh>
    <rPh sb="11" eb="12">
      <t>ノ</t>
    </rPh>
    <rPh sb="13" eb="16">
      <t>リヨウシャ</t>
    </rPh>
    <rPh sb="16" eb="17">
      <t>スウ</t>
    </rPh>
    <phoneticPr fontId="4"/>
  </si>
  <si>
    <t>区分４以下でたんの吸引等を必要とする者</t>
    <rPh sb="0" eb="2">
      <t>クブン</t>
    </rPh>
    <rPh sb="3" eb="5">
      <t>イカ</t>
    </rPh>
    <rPh sb="9" eb="12">
      <t>キュウインナド</t>
    </rPh>
    <rPh sb="13" eb="15">
      <t>ヒツヨウ</t>
    </rPh>
    <rPh sb="18" eb="19">
      <t>モノ</t>
    </rPh>
    <phoneticPr fontId="4"/>
  </si>
  <si>
    <t>区分５～６等の延べ利用者の割合</t>
    <rPh sb="0" eb="2">
      <t>クブン</t>
    </rPh>
    <rPh sb="5" eb="6">
      <t>トウ</t>
    </rPh>
    <rPh sb="7" eb="8">
      <t>ノ</t>
    </rPh>
    <rPh sb="9" eb="12">
      <t>リヨウシャ</t>
    </rPh>
    <rPh sb="13" eb="15">
      <t>ワリアイ</t>
    </rPh>
    <phoneticPr fontId="4"/>
  </si>
  <si>
    <t>延べ
区分</t>
    <rPh sb="0" eb="1">
      <t>ノ</t>
    </rPh>
    <rPh sb="3" eb="5">
      <t>クブン</t>
    </rPh>
    <phoneticPr fontId="4"/>
  </si>
  <si>
    <t>区分６</t>
    <rPh sb="0" eb="2">
      <t>クブン</t>
    </rPh>
    <phoneticPr fontId="4"/>
  </si>
  <si>
    <t>延べ利用者数×６</t>
    <rPh sb="0" eb="1">
      <t>ノ</t>
    </rPh>
    <rPh sb="2" eb="5">
      <t>リヨウシャ</t>
    </rPh>
    <rPh sb="5" eb="6">
      <t>スウ</t>
    </rPh>
    <phoneticPr fontId="4"/>
  </si>
  <si>
    <t>小計</t>
    <rPh sb="0" eb="2">
      <t>ショウケイ</t>
    </rPh>
    <phoneticPr fontId="4"/>
  </si>
  <si>
    <t>区分５</t>
    <rPh sb="0" eb="2">
      <t>クブン</t>
    </rPh>
    <phoneticPr fontId="4"/>
  </si>
  <si>
    <t>延べ利用者数×５</t>
    <rPh sb="0" eb="1">
      <t>ノ</t>
    </rPh>
    <rPh sb="2" eb="5">
      <t>リヨウシャ</t>
    </rPh>
    <rPh sb="5" eb="6">
      <t>スウ</t>
    </rPh>
    <phoneticPr fontId="4"/>
  </si>
  <si>
    <t>区分４</t>
    <rPh sb="0" eb="2">
      <t>クブン</t>
    </rPh>
    <phoneticPr fontId="4"/>
  </si>
  <si>
    <t>延べ利用者数×４</t>
    <rPh sb="0" eb="1">
      <t>ノ</t>
    </rPh>
    <rPh sb="2" eb="5">
      <t>リヨウシャ</t>
    </rPh>
    <rPh sb="5" eb="6">
      <t>スウ</t>
    </rPh>
    <phoneticPr fontId="4"/>
  </si>
  <si>
    <t>区分３</t>
    <rPh sb="0" eb="2">
      <t>クブン</t>
    </rPh>
    <phoneticPr fontId="4"/>
  </si>
  <si>
    <t>延べ利用者数×３</t>
    <rPh sb="0" eb="1">
      <t>ノ</t>
    </rPh>
    <rPh sb="2" eb="5">
      <t>リヨウシャ</t>
    </rPh>
    <rPh sb="5" eb="6">
      <t>スウ</t>
    </rPh>
    <phoneticPr fontId="4"/>
  </si>
  <si>
    <t>区分２</t>
    <rPh sb="0" eb="2">
      <t>クブン</t>
    </rPh>
    <phoneticPr fontId="4"/>
  </si>
  <si>
    <t>延べ利用者数×２</t>
    <phoneticPr fontId="4"/>
  </si>
  <si>
    <t>Ⅰ</t>
  </si>
  <si>
    <t>※リストより選択</t>
    <rPh sb="6" eb="8">
      <t>センタク</t>
    </rPh>
    <phoneticPr fontId="4"/>
  </si>
  <si>
    <t>Ⅰ</t>
    <phoneticPr fontId="4"/>
  </si>
  <si>
    <t>Ⅱ</t>
    <phoneticPr fontId="4"/>
  </si>
  <si>
    <t>人</t>
    <rPh sb="0" eb="1">
      <t>ニン</t>
    </rPh>
    <phoneticPr fontId="4"/>
  </si>
  <si>
    <t>Ⅲ</t>
    <phoneticPr fontId="4"/>
  </si>
  <si>
    <t>区分２以下</t>
    <rPh sb="0" eb="2">
      <t>クブン</t>
    </rPh>
    <rPh sb="3" eb="5">
      <t>イカ</t>
    </rPh>
    <phoneticPr fontId="4"/>
  </si>
  <si>
    <t>Ⅳ</t>
    <phoneticPr fontId="4"/>
  </si>
  <si>
    <t>共同生活住居ごとの月別の利用日数（本体報酬を算定した日数）</t>
    <rPh sb="0" eb="6">
      <t>キョウドウセイカツジュウキョ</t>
    </rPh>
    <rPh sb="9" eb="10">
      <t>ゲツ</t>
    </rPh>
    <rPh sb="10" eb="11">
      <t>ベツ</t>
    </rPh>
    <rPh sb="12" eb="14">
      <t>リヨウ</t>
    </rPh>
    <rPh sb="14" eb="16">
      <t>ニッスウ</t>
    </rPh>
    <rPh sb="17" eb="19">
      <t>ホンタイ</t>
    </rPh>
    <rPh sb="19" eb="21">
      <t>ホウシュウ</t>
    </rPh>
    <rPh sb="22" eb="24">
      <t>サンテイ</t>
    </rPh>
    <rPh sb="26" eb="27">
      <t>ニチ</t>
    </rPh>
    <rPh sb="27" eb="28">
      <t>カズ</t>
    </rPh>
    <phoneticPr fontId="4"/>
  </si>
  <si>
    <t>平均利用者数</t>
    <rPh sb="0" eb="2">
      <t>ヘイキン</t>
    </rPh>
    <rPh sb="2" eb="6">
      <t>リヨウシャスウ</t>
    </rPh>
    <phoneticPr fontId="4"/>
  </si>
  <si>
    <t>平均利用者数</t>
    <rPh sb="0" eb="6">
      <t>ヘイキンリヨウシャスウ</t>
    </rPh>
    <phoneticPr fontId="4"/>
  </si>
  <si>
    <t>以下</t>
    <rPh sb="0" eb="2">
      <t>イカ</t>
    </rPh>
    <phoneticPr fontId="4"/>
  </si>
  <si>
    <t>就労支援事業会計調書</t>
    <rPh sb="0" eb="2">
      <t>シュウロウ</t>
    </rPh>
    <rPh sb="2" eb="4">
      <t>シエン</t>
    </rPh>
    <rPh sb="4" eb="6">
      <t>ジギョウ</t>
    </rPh>
    <rPh sb="6" eb="8">
      <t>カイケイ</t>
    </rPh>
    <rPh sb="8" eb="10">
      <t>チョウショ</t>
    </rPh>
    <phoneticPr fontId="4"/>
  </si>
  <si>
    <t>(　　)</t>
    <phoneticPr fontId="4"/>
  </si>
  <si>
    <t>３　必要経費
　（単位：円）</t>
    <rPh sb="2" eb="4">
      <t>ヒツヨウ</t>
    </rPh>
    <rPh sb="4" eb="6">
      <t>ケイヒ</t>
    </rPh>
    <rPh sb="9" eb="11">
      <t>タンイ</t>
    </rPh>
    <rPh sb="12" eb="13">
      <t>エン</t>
    </rPh>
    <phoneticPr fontId="18"/>
  </si>
  <si>
    <t>１　事業内容
　（具体的な作業
　　内容等）</t>
    <rPh sb="2" eb="4">
      <t>ジギョウ</t>
    </rPh>
    <rPh sb="4" eb="6">
      <t>ナイヨウ</t>
    </rPh>
    <rPh sb="9" eb="12">
      <t>グタイテキ</t>
    </rPh>
    <rPh sb="13" eb="14">
      <t>サク</t>
    </rPh>
    <rPh sb="14" eb="15">
      <t>ギョウ</t>
    </rPh>
    <rPh sb="18" eb="20">
      <t>ナイヨウ</t>
    </rPh>
    <rPh sb="20" eb="21">
      <t>トウ</t>
    </rPh>
    <phoneticPr fontId="18"/>
  </si>
  <si>
    <t>４　事業収入－経費
　（単位：円）</t>
    <rPh sb="2" eb="4">
      <t>ジギョウ</t>
    </rPh>
    <rPh sb="4" eb="6">
      <t>シュウニュウ</t>
    </rPh>
    <rPh sb="7" eb="9">
      <t>ケイヒ</t>
    </rPh>
    <rPh sb="12" eb="14">
      <t>タンイ</t>
    </rPh>
    <rPh sb="15" eb="16">
      <t>エン</t>
    </rPh>
    <phoneticPr fontId="18"/>
  </si>
  <si>
    <t>５　総賃金（工賃）
　（単位：円）</t>
    <rPh sb="2" eb="3">
      <t>ソウ</t>
    </rPh>
    <rPh sb="3" eb="5">
      <t>チンギン</t>
    </rPh>
    <rPh sb="6" eb="8">
      <t>コウチン</t>
    </rPh>
    <rPh sb="12" eb="14">
      <t>タンイ</t>
    </rPh>
    <rPh sb="15" eb="16">
      <t>エン</t>
    </rPh>
    <phoneticPr fontId="18"/>
  </si>
  <si>
    <t>６　1人当たり
　平均賃金（工賃）
　（単位：円）</t>
    <rPh sb="2" eb="4">
      <t>ヒトリ</t>
    </rPh>
    <rPh sb="4" eb="5">
      <t>ア</t>
    </rPh>
    <rPh sb="9" eb="11">
      <t>ヘイキン</t>
    </rPh>
    <rPh sb="11" eb="13">
      <t>チンギン</t>
    </rPh>
    <rPh sb="14" eb="16">
      <t>コウチン</t>
    </rPh>
    <rPh sb="20" eb="22">
      <t>タンイ</t>
    </rPh>
    <rPh sb="23" eb="24">
      <t>エン</t>
    </rPh>
    <phoneticPr fontId="18"/>
  </si>
  <si>
    <r>
      <t>　多機能型の場合は、就労移行支援、就労継続支援Ａ型、就労継続支援Ｂ型、生産活動を行う生活介護について、</t>
    </r>
    <r>
      <rPr>
        <u val="double"/>
        <sz val="14"/>
        <color theme="1"/>
        <rFont val="ＭＳ 明朝"/>
        <family val="1"/>
        <charset val="128"/>
      </rPr>
      <t>サービス毎に</t>
    </r>
    <r>
      <rPr>
        <sz val="14"/>
        <color theme="1"/>
        <rFont val="ＭＳ 明朝"/>
        <family val="1"/>
        <charset val="128"/>
      </rPr>
      <t>調書を作成してください。</t>
    </r>
    <rPh sb="1" eb="4">
      <t>タキノウ</t>
    </rPh>
    <rPh sb="4" eb="5">
      <t>ガタ</t>
    </rPh>
    <rPh sb="6" eb="8">
      <t>バアイ</t>
    </rPh>
    <rPh sb="10" eb="12">
      <t>シュウロウ</t>
    </rPh>
    <rPh sb="12" eb="14">
      <t>イコウ</t>
    </rPh>
    <rPh sb="14" eb="16">
      <t>シエン</t>
    </rPh>
    <rPh sb="17" eb="19">
      <t>シュウロウ</t>
    </rPh>
    <rPh sb="19" eb="21">
      <t>ケイゾク</t>
    </rPh>
    <rPh sb="21" eb="23">
      <t>シエン</t>
    </rPh>
    <rPh sb="24" eb="25">
      <t>カタ</t>
    </rPh>
    <rPh sb="26" eb="28">
      <t>シュウロウ</t>
    </rPh>
    <rPh sb="28" eb="30">
      <t>ケイゾク</t>
    </rPh>
    <rPh sb="30" eb="32">
      <t>シエン</t>
    </rPh>
    <rPh sb="33" eb="34">
      <t>カタ</t>
    </rPh>
    <rPh sb="35" eb="37">
      <t>セイサン</t>
    </rPh>
    <rPh sb="37" eb="39">
      <t>カツドウ</t>
    </rPh>
    <rPh sb="40" eb="41">
      <t>オコナ</t>
    </rPh>
    <rPh sb="42" eb="44">
      <t>セイカツ</t>
    </rPh>
    <rPh sb="44" eb="46">
      <t>カイゴ</t>
    </rPh>
    <rPh sb="55" eb="56">
      <t>ゴト</t>
    </rPh>
    <rPh sb="57" eb="59">
      <t>チョウショ</t>
    </rPh>
    <rPh sb="60" eb="62">
      <t>サクセイ</t>
    </rPh>
    <phoneticPr fontId="4"/>
  </si>
  <si>
    <t>　　【事業所名　　　　　　　　　　　　　　　】</t>
    <rPh sb="3" eb="6">
      <t>ジギョウショ</t>
    </rPh>
    <rPh sb="6" eb="7">
      <t>ナ</t>
    </rPh>
    <phoneticPr fontId="4"/>
  </si>
  <si>
    <t>　　【サービス名　　　　　　　　　　　　　　】</t>
    <rPh sb="7" eb="8">
      <t>ナ</t>
    </rPh>
    <phoneticPr fontId="4"/>
  </si>
  <si>
    <t>作業１</t>
    <rPh sb="0" eb="2">
      <t>サギョウ</t>
    </rPh>
    <phoneticPr fontId="4"/>
  </si>
  <si>
    <t>作業２</t>
    <rPh sb="0" eb="2">
      <t>サギョウ</t>
    </rPh>
    <phoneticPr fontId="4"/>
  </si>
  <si>
    <t>作業３</t>
    <rPh sb="0" eb="2">
      <t>サギョウ</t>
    </rPh>
    <phoneticPr fontId="4"/>
  </si>
  <si>
    <t>合計</t>
    <rPh sb="0" eb="2">
      <t>ゴウケイ</t>
    </rPh>
    <phoneticPr fontId="4"/>
  </si>
  <si>
    <t>７　「５　総賃金（工賃）」が「４　事業収入－経費」よりも金額が大きい場合は、理由を記載してください。</t>
    <rPh sb="5" eb="6">
      <t>ソウ</t>
    </rPh>
    <rPh sb="6" eb="8">
      <t>チンギン</t>
    </rPh>
    <rPh sb="9" eb="11">
      <t>コウチン</t>
    </rPh>
    <rPh sb="17" eb="19">
      <t>ジギョウ</t>
    </rPh>
    <rPh sb="19" eb="21">
      <t>シュウニュウ</t>
    </rPh>
    <rPh sb="22" eb="24">
      <t>ケイヒ</t>
    </rPh>
    <rPh sb="28" eb="30">
      <t>キンガク</t>
    </rPh>
    <rPh sb="31" eb="32">
      <t>オオ</t>
    </rPh>
    <rPh sb="34" eb="36">
      <t>バアイ</t>
    </rPh>
    <rPh sb="38" eb="40">
      <t>リユウ</t>
    </rPh>
    <rPh sb="41" eb="43">
      <t>キサイ</t>
    </rPh>
    <phoneticPr fontId="18"/>
  </si>
  <si>
    <t>８　「５　総賃金額（工賃）」が「４　事業収入－経費」よりも金額が大きい場合は、財源を選択してください（該当に○。複数回答可）。</t>
    <rPh sb="10" eb="12">
      <t>コウチン</t>
    </rPh>
    <rPh sb="35" eb="37">
      <t>バアイ</t>
    </rPh>
    <rPh sb="51" eb="53">
      <t>ガイトウ</t>
    </rPh>
    <rPh sb="56" eb="58">
      <t>フクスウ</t>
    </rPh>
    <rPh sb="58" eb="60">
      <t>カイトウ</t>
    </rPh>
    <rPh sb="60" eb="61">
      <t>カ</t>
    </rPh>
    <phoneticPr fontId="4"/>
  </si>
  <si>
    <t>他のサービスの事業収入（サービス名　　　　　　　　　　　　　　　　　）</t>
    <rPh sb="0" eb="1">
      <t>タ</t>
    </rPh>
    <rPh sb="7" eb="9">
      <t>ジギョウ</t>
    </rPh>
    <rPh sb="9" eb="11">
      <t>シュウニュウ</t>
    </rPh>
    <rPh sb="16" eb="17">
      <t>ナ</t>
    </rPh>
    <phoneticPr fontId="18"/>
  </si>
  <si>
    <t>他のサービスのサービス報酬（サービス名　　　　　　　　　　　　　　　）</t>
    <rPh sb="0" eb="1">
      <t>タ</t>
    </rPh>
    <rPh sb="11" eb="13">
      <t>ホウシュウ</t>
    </rPh>
    <rPh sb="18" eb="19">
      <t>ナ</t>
    </rPh>
    <phoneticPr fontId="18"/>
  </si>
  <si>
    <t>その他（具体的に　　　　　　　　　　　　　　　　　　　　　　　　　　）</t>
    <rPh sb="2" eb="3">
      <t>タ</t>
    </rPh>
    <rPh sb="4" eb="7">
      <t>グタイテキ</t>
    </rPh>
    <phoneticPr fontId="18"/>
  </si>
  <si>
    <t>　　【サービス名　就労継続支援Ｂ型　　　　　】</t>
    <rPh sb="7" eb="8">
      <t>ナ</t>
    </rPh>
    <rPh sb="9" eb="11">
      <t>シュウロウ</t>
    </rPh>
    <rPh sb="11" eb="13">
      <t>ケイゾク</t>
    </rPh>
    <rPh sb="13" eb="15">
      <t>シエン</t>
    </rPh>
    <rPh sb="16" eb="17">
      <t>カタ</t>
    </rPh>
    <phoneticPr fontId="4"/>
  </si>
  <si>
    <t>自動車部品の組み立て</t>
    <rPh sb="0" eb="3">
      <t>ジドウシャ</t>
    </rPh>
    <rPh sb="3" eb="5">
      <t>ブヒン</t>
    </rPh>
    <rPh sb="6" eb="7">
      <t>ク</t>
    </rPh>
    <rPh sb="8" eb="9">
      <t>タ</t>
    </rPh>
    <phoneticPr fontId="4"/>
  </si>
  <si>
    <t>パンの製造</t>
    <rPh sb="3" eb="5">
      <t>セイゾウ</t>
    </rPh>
    <phoneticPr fontId="4"/>
  </si>
  <si>
    <t>清掃作業（施設外就労）</t>
    <rPh sb="0" eb="2">
      <t>セイソウ</t>
    </rPh>
    <rPh sb="2" eb="4">
      <t>サギョウ</t>
    </rPh>
    <rPh sb="5" eb="8">
      <t>シセツガイ</t>
    </rPh>
    <rPh sb="8" eb="10">
      <t>シュウロウ</t>
    </rPh>
    <phoneticPr fontId="4"/>
  </si>
  <si>
    <t>例）利用者に月額3,000円の工賃を支払うため。
　　雇用契約を締結した利用者に対して、最低賃金を支払うため。</t>
    <phoneticPr fontId="4"/>
  </si>
  <si>
    <t>　　【事業所名　姫路作業所　　　　　　　　　】</t>
    <rPh sb="3" eb="6">
      <t>ジギョウショ</t>
    </rPh>
    <rPh sb="6" eb="7">
      <t>ナ</t>
    </rPh>
    <rPh sb="8" eb="10">
      <t>ヒメジ</t>
    </rPh>
    <rPh sb="10" eb="12">
      <t>サギョウ</t>
    </rPh>
    <rPh sb="12" eb="13">
      <t>トコロ</t>
    </rPh>
    <phoneticPr fontId="4"/>
  </si>
  <si>
    <t>就労継続支援Ｂ型</t>
    <rPh sb="0" eb="2">
      <t>シュウロウ</t>
    </rPh>
    <rPh sb="2" eb="4">
      <t>ケイゾク</t>
    </rPh>
    <rPh sb="4" eb="6">
      <t>シエン</t>
    </rPh>
    <rPh sb="7" eb="8">
      <t>カタ</t>
    </rPh>
    <phoneticPr fontId="4"/>
  </si>
  <si>
    <t>職業指導員</t>
    <rPh sb="0" eb="2">
      <t>ショクギョウ</t>
    </rPh>
    <rPh sb="2" eb="5">
      <t>シドウイン</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</si>
  <si>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4"/>
  </si>
  <si>
    <t>サービス提供単位※</t>
    <rPh sb="4" eb="6">
      <t>テイキョウ</t>
    </rPh>
    <rPh sb="6" eb="8">
      <t>タンイ</t>
    </rPh>
    <phoneticPr fontId="4"/>
  </si>
  <si>
    <t>　　単位中　　　単位目</t>
    <rPh sb="2" eb="4">
      <t>タンイ</t>
    </rPh>
    <rPh sb="4" eb="5">
      <t>ナカ</t>
    </rPh>
    <rPh sb="8" eb="10">
      <t>タンイ</t>
    </rPh>
    <rPh sb="10" eb="11">
      <t>メ</t>
    </rPh>
    <phoneticPr fontId="4"/>
  </si>
  <si>
    <t>　</t>
    <phoneticPr fontId="4"/>
  </si>
  <si>
    <t>　　　人</t>
    <rPh sb="3" eb="4">
      <t>ニン</t>
    </rPh>
    <phoneticPr fontId="4"/>
  </si>
  <si>
    <t>　　　　人</t>
    <rPh sb="4" eb="5">
      <t>ニン</t>
    </rPh>
    <phoneticPr fontId="4"/>
  </si>
  <si>
    <t>平均障害程度区分（生活介護の場合に記載）</t>
    <rPh sb="0" eb="2">
      <t>ヘイキン</t>
    </rPh>
    <rPh sb="2" eb="4">
      <t>ショウガイ</t>
    </rPh>
    <rPh sb="4" eb="6">
      <t>テイド</t>
    </rPh>
    <rPh sb="6" eb="8">
      <t>クブン</t>
    </rPh>
    <phoneticPr fontId="4"/>
  </si>
  <si>
    <t>４週の合計</t>
    <rPh sb="1" eb="2">
      <t>シュウ</t>
    </rPh>
    <rPh sb="3" eb="5">
      <t>ゴウケイ</t>
    </rPh>
    <phoneticPr fontId="4"/>
  </si>
  <si>
    <t>注１</t>
    <rPh sb="0" eb="1">
      <t>チュウ</t>
    </rPh>
    <phoneticPr fontId="4"/>
  </si>
  <si>
    <t>注２</t>
    <rPh sb="0" eb="1">
      <t>チュウ</t>
    </rPh>
    <phoneticPr fontId="4"/>
  </si>
  <si>
    <t>☆欄は、当該月の曜日を記入してください。</t>
    <phoneticPr fontId="4"/>
  </si>
  <si>
    <t>注３</t>
    <rPh sb="0" eb="1">
      <t>チュウ</t>
    </rPh>
    <phoneticPr fontId="4"/>
  </si>
  <si>
    <t>注４</t>
    <rPh sb="0" eb="1">
      <t>チュウ</t>
    </rPh>
    <phoneticPr fontId="4"/>
  </si>
  <si>
    <t>「職種」欄は、直接サービス提供職員に係る職種を記載し、「勤務形態」欄は、①常勤・専従、②常勤・兼務、③非常勤・専従、④非常勤・兼務のいずれかを記載</t>
    <phoneticPr fontId="4"/>
  </si>
  <si>
    <t>注５</t>
    <rPh sb="0" eb="1">
      <t>チュウ</t>
    </rPh>
    <phoneticPr fontId="4"/>
  </si>
  <si>
    <t>注６</t>
    <rPh sb="0" eb="1">
      <t>チュウ</t>
    </rPh>
    <phoneticPr fontId="4"/>
  </si>
  <si>
    <t>「常勤換算後の人数」欄の算出に当たっては、小数点以下第２位を切り捨ててください。なお、「週平均の勤務時間」数が、超過勤務等により常勤職員の勤務すべ</t>
    <phoneticPr fontId="4"/>
  </si>
  <si>
    <t>注７</t>
    <rPh sb="0" eb="1">
      <t>チュウ</t>
    </rPh>
    <phoneticPr fontId="4"/>
  </si>
  <si>
    <t>各事業所・施設において使用している勤務割表等（変更の届出の場合は変更後の予定勤務割表等）により、届出の対象となる従業者の職種、勤務形態、氏名、当該</t>
    <phoneticPr fontId="4"/>
  </si>
  <si>
    <t>業務の勤務時間数、常勤換算後の人数が確認できる場合はその書類をもって添付書類として差し支えありません。</t>
    <rPh sb="7" eb="8">
      <t>スウ</t>
    </rPh>
    <rPh sb="9" eb="11">
      <t>ジョウキン</t>
    </rPh>
    <rPh sb="11" eb="13">
      <t>カンサン</t>
    </rPh>
    <rPh sb="13" eb="14">
      <t>ゴ</t>
    </rPh>
    <rPh sb="15" eb="17">
      <t>ニンズウ</t>
    </rPh>
    <phoneticPr fontId="4"/>
  </si>
  <si>
    <t>注８</t>
    <rPh sb="0" eb="1">
      <t>チュウ</t>
    </rPh>
    <phoneticPr fontId="4"/>
  </si>
  <si>
    <t>注９</t>
    <rPh sb="0" eb="1">
      <t>チュウ</t>
    </rPh>
    <phoneticPr fontId="4"/>
  </si>
  <si>
    <t>注10</t>
    <rPh sb="0" eb="1">
      <t>チュウ</t>
    </rPh>
    <phoneticPr fontId="4"/>
  </si>
  <si>
    <t>◇共同生活住居ごと、支援区分ごとの前年度平均利用者数</t>
    <rPh sb="1" eb="7">
      <t>キョウドウセイカツジュウキョ</t>
    </rPh>
    <rPh sb="10" eb="14">
      <t>シエンクブン</t>
    </rPh>
    <rPh sb="17" eb="19">
      <t>ゼンネン</t>
    </rPh>
    <rPh sb="19" eb="20">
      <t>ド</t>
    </rPh>
    <rPh sb="20" eb="25">
      <t>ヘイキンリヨウシャ</t>
    </rPh>
    <rPh sb="25" eb="26">
      <t>スウ</t>
    </rPh>
    <phoneticPr fontId="4"/>
  </si>
  <si>
    <t>計</t>
    <rPh sb="0" eb="1">
      <t>ケイ</t>
    </rPh>
    <phoneticPr fontId="4"/>
  </si>
  <si>
    <t>共同生活住居１</t>
    <rPh sb="0" eb="6">
      <t>キョウドウセイカツジュウキョ</t>
    </rPh>
    <phoneticPr fontId="4"/>
  </si>
  <si>
    <t>共同生活住居２</t>
    <rPh sb="0" eb="6">
      <t>キョウドウセイカツジュウキョ</t>
    </rPh>
    <phoneticPr fontId="4"/>
  </si>
  <si>
    <t>共同生活住居３</t>
    <rPh sb="0" eb="6">
      <t>キョウドウセイカツジュウキョ</t>
    </rPh>
    <phoneticPr fontId="4"/>
  </si>
  <si>
    <t>◇必要な職員数</t>
    <rPh sb="1" eb="3">
      <t>ヒツヨウ</t>
    </rPh>
    <rPh sb="4" eb="7">
      <t>ショクインスウ</t>
    </rPh>
    <phoneticPr fontId="4"/>
  </si>
  <si>
    <t>　サービス費区分</t>
    <rPh sb="5" eb="6">
      <t>ヒ</t>
    </rPh>
    <rPh sb="6" eb="8">
      <t>クブン</t>
    </rPh>
    <phoneticPr fontId="4"/>
  </si>
  <si>
    <t>必要な生活支援員数</t>
    <rPh sb="0" eb="2">
      <t>ヒツヨウ</t>
    </rPh>
    <rPh sb="3" eb="8">
      <t>セイカツシエンイン</t>
    </rPh>
    <rPh sb="8" eb="9">
      <t>スウ</t>
    </rPh>
    <phoneticPr fontId="4"/>
  </si>
  <si>
    <t>必要な世話人数</t>
    <rPh sb="0" eb="2">
      <t>ヒツヨウ</t>
    </rPh>
    <rPh sb="3" eb="7">
      <t>セワニンスウ</t>
    </rPh>
    <phoneticPr fontId="4"/>
  </si>
  <si>
    <t>記載例</t>
    <rPh sb="0" eb="3">
      <t>キサイレイ</t>
    </rPh>
    <phoneticPr fontId="4"/>
  </si>
  <si>
    <t>生活介護　</t>
    <rPh sb="0" eb="4">
      <t>セイカツカイゴ</t>
    </rPh>
    <phoneticPr fontId="4"/>
  </si>
  <si>
    <t>　20　人</t>
    <rPh sb="4" eb="5">
      <t>ニン</t>
    </rPh>
    <phoneticPr fontId="4"/>
  </si>
  <si>
    <t>18　人</t>
    <rPh sb="3" eb="4">
      <t>ニン</t>
    </rPh>
    <phoneticPr fontId="4"/>
  </si>
  <si>
    <t>（5：1）　　　　　3.6</t>
    <phoneticPr fontId="4"/>
  </si>
  <si>
    <t>4以上5未満（5：1）　</t>
    <phoneticPr fontId="4"/>
  </si>
  <si>
    <t>人員配置加算Ⅲ型（2.5：1）　→　7.2</t>
    <rPh sb="0" eb="4">
      <t>ジンインハイチ</t>
    </rPh>
    <rPh sb="4" eb="6">
      <t>カサン</t>
    </rPh>
    <phoneticPr fontId="4"/>
  </si>
  <si>
    <t>月</t>
    <rPh sb="0" eb="1">
      <t>ツキ</t>
    </rPh>
    <phoneticPr fontId="4"/>
  </si>
  <si>
    <t>水</t>
    <rPh sb="0" eb="1">
      <t>ミズ</t>
    </rPh>
    <phoneticPr fontId="4"/>
  </si>
  <si>
    <t>看護職員</t>
    <phoneticPr fontId="4"/>
  </si>
  <si>
    <t>非常勤・兼務</t>
    <phoneticPr fontId="4"/>
  </si>
  <si>
    <t>Ａ</t>
    <phoneticPr fontId="4"/>
  </si>
  <si>
    <t>看護師</t>
    <rPh sb="0" eb="3">
      <t>カンゴシ</t>
    </rPh>
    <phoneticPr fontId="4"/>
  </si>
  <si>
    <t>機能訓練指導員</t>
    <phoneticPr fontId="4"/>
  </si>
  <si>
    <t>非常勤・兼務</t>
    <phoneticPr fontId="4"/>
  </si>
  <si>
    <t>Ｂ</t>
    <phoneticPr fontId="4"/>
  </si>
  <si>
    <t>理学療法士</t>
    <rPh sb="0" eb="5">
      <t>リガクリョウホウシ</t>
    </rPh>
    <phoneticPr fontId="4"/>
  </si>
  <si>
    <t>生活支援員</t>
    <phoneticPr fontId="4"/>
  </si>
  <si>
    <t>Ｃ</t>
    <phoneticPr fontId="4"/>
  </si>
  <si>
    <t>介護福祉士</t>
    <rPh sb="0" eb="5">
      <t>カイゴフクシシ</t>
    </rPh>
    <phoneticPr fontId="4"/>
  </si>
  <si>
    <t>Ｄ</t>
    <phoneticPr fontId="4"/>
  </si>
  <si>
    <t>社会福祉士</t>
    <rPh sb="0" eb="5">
      <t>シャカイフクシシ</t>
    </rPh>
    <phoneticPr fontId="4"/>
  </si>
  <si>
    <t>常勤・専従</t>
    <rPh sb="3" eb="5">
      <t>センジュウ</t>
    </rPh>
    <phoneticPr fontId="4"/>
  </si>
  <si>
    <t>Ｅ</t>
    <phoneticPr fontId="4"/>
  </si>
  <si>
    <t>Ｇ</t>
    <phoneticPr fontId="4"/>
  </si>
  <si>
    <t>Ｈ</t>
    <phoneticPr fontId="4"/>
  </si>
  <si>
    <t>　</t>
  </si>
  <si>
    <t>　</t>
    <phoneticPr fontId="4"/>
  </si>
  <si>
    <t>非常勤・専従</t>
    <rPh sb="0" eb="3">
      <t>ヒジョウキン</t>
    </rPh>
    <rPh sb="4" eb="6">
      <t>センジュウ</t>
    </rPh>
    <phoneticPr fontId="4"/>
  </si>
  <si>
    <t>Ｍ</t>
    <phoneticPr fontId="4"/>
  </si>
  <si>
    <t>事務員</t>
    <phoneticPr fontId="4"/>
  </si>
  <si>
    <t>Ｎ</t>
    <phoneticPr fontId="4"/>
  </si>
  <si>
    <t>Ｏ</t>
    <phoneticPr fontId="4"/>
  </si>
  <si>
    <t>Ｐ</t>
    <phoneticPr fontId="4"/>
  </si>
  <si>
    <t>☆</t>
    <phoneticPr fontId="4"/>
  </si>
  <si>
    <t>（10：1）　　　　　1.8</t>
    <phoneticPr fontId="4"/>
  </si>
  <si>
    <t>人員配置加算Ⅲ型（7.5：1）　→　2.4</t>
    <rPh sb="0" eb="4">
      <t>ジンインハイチ</t>
    </rPh>
    <rPh sb="4" eb="6">
      <t>カサン</t>
    </rPh>
    <phoneticPr fontId="4"/>
  </si>
  <si>
    <t>生活支援員</t>
    <rPh sb="0" eb="2">
      <t>セイカツ</t>
    </rPh>
    <phoneticPr fontId="4"/>
  </si>
  <si>
    <t>本体施設</t>
    <rPh sb="0" eb="2">
      <t>ホンタイ</t>
    </rPh>
    <rPh sb="2" eb="4">
      <t>シセツ</t>
    </rPh>
    <phoneticPr fontId="4"/>
  </si>
  <si>
    <t>常勤・専従</t>
    <rPh sb="0" eb="2">
      <t>ジョウキン</t>
    </rPh>
    <rPh sb="3" eb="5">
      <t>センジュウ</t>
    </rPh>
    <phoneticPr fontId="4"/>
  </si>
  <si>
    <t>非常勤・専従</t>
    <rPh sb="0" eb="1">
      <t>ヒ</t>
    </rPh>
    <rPh sb="4" eb="6">
      <t>センジュウ</t>
    </rPh>
    <phoneticPr fontId="4"/>
  </si>
  <si>
    <t>施設外</t>
    <rPh sb="0" eb="3">
      <t>シセツガイ</t>
    </rPh>
    <phoneticPr fontId="4"/>
  </si>
  <si>
    <t>12　人</t>
    <rPh sb="3" eb="4">
      <t>ニン</t>
    </rPh>
    <phoneticPr fontId="4"/>
  </si>
  <si>
    <t>（10：1）　　　　　1.2</t>
    <phoneticPr fontId="4"/>
  </si>
  <si>
    <t>人員配置加算Ⅲ型（7.5：1）　→　1.6</t>
    <rPh sb="0" eb="4">
      <t>ジンインハイチ</t>
    </rPh>
    <rPh sb="4" eb="6">
      <t>カサン</t>
    </rPh>
    <phoneticPr fontId="4"/>
  </si>
  <si>
    <t>Ｆ</t>
    <phoneticPr fontId="4"/>
  </si>
  <si>
    <t>Ａ，Ｂ，Ｃは、本体施設のみで勤務。
Ｄは本体施設と施設外で勤務。
Ｅは施設外でのみ勤務。</t>
    <rPh sb="7" eb="9">
      <t>ホンタイ</t>
    </rPh>
    <rPh sb="9" eb="11">
      <t>シセツ</t>
    </rPh>
    <rPh sb="14" eb="16">
      <t>キンム</t>
    </rPh>
    <rPh sb="20" eb="22">
      <t>ホンタイ</t>
    </rPh>
    <rPh sb="22" eb="24">
      <t>シセツ</t>
    </rPh>
    <rPh sb="25" eb="28">
      <t>シセツガイ</t>
    </rPh>
    <rPh sb="29" eb="31">
      <t>キンム</t>
    </rPh>
    <rPh sb="35" eb="38">
      <t>シセツガイ</t>
    </rPh>
    <rPh sb="41" eb="43">
      <t>キンム</t>
    </rPh>
    <phoneticPr fontId="4"/>
  </si>
  <si>
    <t>○○園（施設外就労）</t>
    <rPh sb="2" eb="3">
      <t>エン</t>
    </rPh>
    <rPh sb="4" eb="7">
      <t>シセツガイ</t>
    </rPh>
    <rPh sb="7" eb="9">
      <t>シュウロウ</t>
    </rPh>
    <phoneticPr fontId="4"/>
  </si>
  <si>
    <t>本体施設分</t>
    <rPh sb="0" eb="2">
      <t>ホンタイ</t>
    </rPh>
    <rPh sb="2" eb="4">
      <t>シセツ</t>
    </rPh>
    <rPh sb="4" eb="5">
      <t>ブン</t>
    </rPh>
    <phoneticPr fontId="4"/>
  </si>
  <si>
    <t>■本体施設のみで作業した日数を記入すること。</t>
    <rPh sb="1" eb="3">
      <t>ホンタイ</t>
    </rPh>
    <rPh sb="3" eb="5">
      <t>シセツ</t>
    </rPh>
    <rPh sb="8" eb="10">
      <t>サギョウ</t>
    </rPh>
    <rPh sb="12" eb="14">
      <t>ニッスウ</t>
    </rPh>
    <rPh sb="15" eb="17">
      <t>キニュウ</t>
    </rPh>
    <phoneticPr fontId="4"/>
  </si>
  <si>
    <t>※施設外就労後に本体施設で作業した日は含まない。</t>
    <rPh sb="1" eb="4">
      <t>シセツガイ</t>
    </rPh>
    <rPh sb="4" eb="6">
      <t>シュウロウ</t>
    </rPh>
    <rPh sb="6" eb="7">
      <t>ゴ</t>
    </rPh>
    <rPh sb="8" eb="10">
      <t>ホンタイ</t>
    </rPh>
    <rPh sb="10" eb="12">
      <t>シセツ</t>
    </rPh>
    <rPh sb="13" eb="15">
      <t>サギョウ</t>
    </rPh>
    <rPh sb="17" eb="18">
      <t>ヒ</t>
    </rPh>
    <rPh sb="19" eb="20">
      <t>フク</t>
    </rPh>
    <phoneticPr fontId="4"/>
  </si>
  <si>
    <t>Ｄ</t>
    <phoneticPr fontId="4"/>
  </si>
  <si>
    <t>施設外就労分</t>
    <rPh sb="0" eb="3">
      <t>シセツガイ</t>
    </rPh>
    <rPh sb="3" eb="5">
      <t>シュウロウ</t>
    </rPh>
    <rPh sb="5" eb="6">
      <t>ブン</t>
    </rPh>
    <phoneticPr fontId="4"/>
  </si>
  <si>
    <t>■施設外就労をした日数を記入すること。</t>
    <rPh sb="1" eb="4">
      <t>シセツガイ</t>
    </rPh>
    <rPh sb="4" eb="6">
      <t>シュウロウ</t>
    </rPh>
    <rPh sb="9" eb="11">
      <t>ニッスウ</t>
    </rPh>
    <rPh sb="12" eb="14">
      <t>キニュウ</t>
    </rPh>
    <phoneticPr fontId="4"/>
  </si>
  <si>
    <t>※施設外就労後に本体施設で作業した日を含む。</t>
    <rPh sb="1" eb="4">
      <t>シセツガイ</t>
    </rPh>
    <rPh sb="4" eb="6">
      <t>シュウロウ</t>
    </rPh>
    <rPh sb="6" eb="7">
      <t>ゴ</t>
    </rPh>
    <rPh sb="8" eb="10">
      <t>ホンタイ</t>
    </rPh>
    <rPh sb="10" eb="12">
      <t>シセツ</t>
    </rPh>
    <rPh sb="13" eb="15">
      <t>サギョウ</t>
    </rPh>
    <rPh sb="17" eb="18">
      <t>ヒ</t>
    </rPh>
    <rPh sb="19" eb="20">
      <t>フク</t>
    </rPh>
    <phoneticPr fontId="4"/>
  </si>
  <si>
    <t>Ｈ</t>
    <phoneticPr fontId="4"/>
  </si>
  <si>
    <t>Ｉ</t>
    <phoneticPr fontId="4"/>
  </si>
  <si>
    <t>Ｎ</t>
    <phoneticPr fontId="4"/>
  </si>
  <si>
    <t>前年度平均利用者数【就労系・自立】</t>
    <rPh sb="0" eb="3">
      <t>ゼンネンド</t>
    </rPh>
    <rPh sb="3" eb="5">
      <t>ヘイキン</t>
    </rPh>
    <rPh sb="5" eb="9">
      <t>リヨウシャスウ</t>
    </rPh>
    <rPh sb="10" eb="12">
      <t>シュウロウ</t>
    </rPh>
    <rPh sb="12" eb="13">
      <t>ケイ</t>
    </rPh>
    <rPh sb="14" eb="16">
      <t>ジリツ</t>
    </rPh>
    <phoneticPr fontId="4"/>
  </si>
  <si>
    <t>前年度平均利用者数【生活介護】</t>
    <rPh sb="0" eb="3">
      <t>ゼンネンド</t>
    </rPh>
    <rPh sb="3" eb="5">
      <t>ヘイキン</t>
    </rPh>
    <rPh sb="5" eb="9">
      <t>リヨウシャスウ</t>
    </rPh>
    <rPh sb="10" eb="14">
      <t>セイカツカイゴ</t>
    </rPh>
    <phoneticPr fontId="4"/>
  </si>
  <si>
    <t>様式１－１</t>
    <rPh sb="0" eb="2">
      <t>ヨウシキ</t>
    </rPh>
    <phoneticPr fontId="4"/>
  </si>
  <si>
    <t>様式２</t>
    <rPh sb="0" eb="2">
      <t>ヨウシキ</t>
    </rPh>
    <phoneticPr fontId="4"/>
  </si>
  <si>
    <t>様式３</t>
    <rPh sb="0" eb="2">
      <t>ヨウシキ</t>
    </rPh>
    <phoneticPr fontId="4"/>
  </si>
  <si>
    <t>様式５</t>
    <rPh sb="0" eb="2">
      <t>ヨウシキ</t>
    </rPh>
    <phoneticPr fontId="4"/>
  </si>
  <si>
    <t>記入例</t>
    <rPh sb="0" eb="2">
      <t>キニュウ</t>
    </rPh>
    <rPh sb="2" eb="3">
      <t>レイ</t>
    </rPh>
    <phoneticPr fontId="4"/>
  </si>
  <si>
    <t>様式２</t>
    <rPh sb="0" eb="2">
      <t>ヨウシキ</t>
    </rPh>
    <phoneticPr fontId="4"/>
  </si>
  <si>
    <t>施設外就労実施施設
記　載　例</t>
    <rPh sb="0" eb="3">
      <t>シセツガイ</t>
    </rPh>
    <rPh sb="3" eb="5">
      <t>シュウロウ</t>
    </rPh>
    <rPh sb="5" eb="7">
      <t>ジッシ</t>
    </rPh>
    <rPh sb="7" eb="9">
      <t>シセツ</t>
    </rPh>
    <rPh sb="10" eb="11">
      <t>キ</t>
    </rPh>
    <rPh sb="12" eb="13">
      <t>サイ</t>
    </rPh>
    <rPh sb="14" eb="15">
      <t>レイ</t>
    </rPh>
    <phoneticPr fontId="4"/>
  </si>
  <si>
    <t>施設外就労実施施設
記　入　例</t>
    <rPh sb="0" eb="3">
      <t>シセツガイ</t>
    </rPh>
    <rPh sb="3" eb="5">
      <t>シュウロウ</t>
    </rPh>
    <rPh sb="5" eb="7">
      <t>ジッシ</t>
    </rPh>
    <rPh sb="7" eb="9">
      <t>シセツ</t>
    </rPh>
    <rPh sb="10" eb="11">
      <t>キ</t>
    </rPh>
    <rPh sb="12" eb="13">
      <t>ニュウ</t>
    </rPh>
    <rPh sb="14" eb="15">
      <t>レイ</t>
    </rPh>
    <phoneticPr fontId="4"/>
  </si>
  <si>
    <t>職　種</t>
    <rPh sb="0" eb="1">
      <t>ショク</t>
    </rPh>
    <rPh sb="2" eb="3">
      <t>シュ</t>
    </rPh>
    <phoneticPr fontId="42"/>
  </si>
  <si>
    <t>勤務体系</t>
    <rPh sb="0" eb="2">
      <t>キンム</t>
    </rPh>
    <rPh sb="2" eb="4">
      <t>タイケイ</t>
    </rPh>
    <phoneticPr fontId="42"/>
  </si>
  <si>
    <t>氏　　　　　　　名</t>
    <rPh sb="0" eb="1">
      <t>ウジ</t>
    </rPh>
    <rPh sb="8" eb="9">
      <t>ナ</t>
    </rPh>
    <phoneticPr fontId="42"/>
  </si>
  <si>
    <t>雇用契約書（有の場合は○）</t>
    <rPh sb="0" eb="2">
      <t>コヨウ</t>
    </rPh>
    <rPh sb="2" eb="5">
      <t>ケイヤクショ</t>
    </rPh>
    <rPh sb="6" eb="7">
      <t>ア</t>
    </rPh>
    <rPh sb="8" eb="10">
      <t>バアイ</t>
    </rPh>
    <phoneticPr fontId="42"/>
  </si>
  <si>
    <t>介護福祉士</t>
    <rPh sb="0" eb="2">
      <t>カイゴ</t>
    </rPh>
    <rPh sb="2" eb="5">
      <t>フクシシ</t>
    </rPh>
    <phoneticPr fontId="42"/>
  </si>
  <si>
    <t>実務者研修（旧ヘルパー１級）</t>
    <rPh sb="0" eb="3">
      <t>ジツムシャ</t>
    </rPh>
    <rPh sb="3" eb="5">
      <t>ケンシュウ</t>
    </rPh>
    <rPh sb="6" eb="7">
      <t>キュウ</t>
    </rPh>
    <rPh sb="12" eb="13">
      <t>キュウ</t>
    </rPh>
    <phoneticPr fontId="42"/>
  </si>
  <si>
    <t>介護職員基礎研修</t>
    <rPh sb="0" eb="2">
      <t>カイゴ</t>
    </rPh>
    <rPh sb="2" eb="4">
      <t>ショクイン</t>
    </rPh>
    <rPh sb="4" eb="6">
      <t>キソ</t>
    </rPh>
    <rPh sb="6" eb="8">
      <t>ケンシュウ</t>
    </rPh>
    <phoneticPr fontId="42"/>
  </si>
  <si>
    <t>居宅介護従業者養成研修（１級）
訪問介護員（１級）</t>
    <rPh sb="0" eb="2">
      <t>キョタク</t>
    </rPh>
    <rPh sb="2" eb="4">
      <t>カイゴ</t>
    </rPh>
    <rPh sb="4" eb="7">
      <t>ジュウギョウシャ</t>
    </rPh>
    <rPh sb="7" eb="9">
      <t>ヨウセイ</t>
    </rPh>
    <rPh sb="9" eb="11">
      <t>ケンシュウ</t>
    </rPh>
    <rPh sb="13" eb="14">
      <t>キュウ</t>
    </rPh>
    <phoneticPr fontId="42"/>
  </si>
  <si>
    <t>居宅介護従業者養成研修（２級）
訪問介護員（２級）</t>
    <rPh sb="0" eb="2">
      <t>キョタク</t>
    </rPh>
    <rPh sb="2" eb="4">
      <t>カイゴ</t>
    </rPh>
    <rPh sb="4" eb="7">
      <t>ジュウギョウシャ</t>
    </rPh>
    <rPh sb="7" eb="9">
      <t>ヨウセイ</t>
    </rPh>
    <rPh sb="9" eb="11">
      <t>ケンシュウ</t>
    </rPh>
    <rPh sb="13" eb="14">
      <t>キュウ</t>
    </rPh>
    <rPh sb="16" eb="18">
      <t>ホウモン</t>
    </rPh>
    <rPh sb="18" eb="20">
      <t>カイゴ</t>
    </rPh>
    <rPh sb="20" eb="21">
      <t>イン</t>
    </rPh>
    <rPh sb="23" eb="24">
      <t>キュウ</t>
    </rPh>
    <phoneticPr fontId="42"/>
  </si>
  <si>
    <t>居宅介護従業者養成研修（３級）
訪問介護員（３級）</t>
    <rPh sb="0" eb="2">
      <t>キョタク</t>
    </rPh>
    <rPh sb="2" eb="4">
      <t>カイゴ</t>
    </rPh>
    <rPh sb="4" eb="7">
      <t>ジュウギョウシャ</t>
    </rPh>
    <rPh sb="7" eb="9">
      <t>ヨウセイ</t>
    </rPh>
    <rPh sb="9" eb="11">
      <t>ケンシュウ</t>
    </rPh>
    <rPh sb="13" eb="14">
      <t>キュウ</t>
    </rPh>
    <rPh sb="16" eb="18">
      <t>ホウモン</t>
    </rPh>
    <rPh sb="18" eb="20">
      <t>カイゴ</t>
    </rPh>
    <rPh sb="20" eb="21">
      <t>イン</t>
    </rPh>
    <rPh sb="23" eb="24">
      <t>キュウ</t>
    </rPh>
    <phoneticPr fontId="42"/>
  </si>
  <si>
    <t>生活援助従事者研修修了者</t>
    <rPh sb="0" eb="2">
      <t>セイカツ</t>
    </rPh>
    <rPh sb="2" eb="4">
      <t>エンジョ</t>
    </rPh>
    <rPh sb="4" eb="7">
      <t>ジュウジシャ</t>
    </rPh>
    <rPh sb="7" eb="9">
      <t>ケンシュウ</t>
    </rPh>
    <rPh sb="9" eb="11">
      <t>シュウリョウ</t>
    </rPh>
    <rPh sb="11" eb="12">
      <t>シャ</t>
    </rPh>
    <phoneticPr fontId="42"/>
  </si>
  <si>
    <t>障害者居宅介護従事者基礎研修</t>
    <rPh sb="0" eb="3">
      <t>ショウガイシャ</t>
    </rPh>
    <rPh sb="3" eb="5">
      <t>キョタク</t>
    </rPh>
    <rPh sb="5" eb="7">
      <t>カイゴ</t>
    </rPh>
    <rPh sb="7" eb="10">
      <t>ジュウジシャ</t>
    </rPh>
    <rPh sb="10" eb="12">
      <t>キソ</t>
    </rPh>
    <rPh sb="12" eb="14">
      <t>ケンシュウ</t>
    </rPh>
    <phoneticPr fontId="42"/>
  </si>
  <si>
    <t>行動援護従業者養成研修</t>
    <rPh sb="0" eb="2">
      <t>コウドウ</t>
    </rPh>
    <rPh sb="2" eb="4">
      <t>エンゴ</t>
    </rPh>
    <rPh sb="4" eb="7">
      <t>ジュウギョウシャ</t>
    </rPh>
    <rPh sb="7" eb="9">
      <t>ヨウセイ</t>
    </rPh>
    <rPh sb="9" eb="11">
      <t>ケンシュウ</t>
    </rPh>
    <phoneticPr fontId="42"/>
  </si>
  <si>
    <t>強度行動障害支援者養成研修（基礎）</t>
    <rPh sb="0" eb="2">
      <t>キョウド</t>
    </rPh>
    <rPh sb="2" eb="4">
      <t>コウドウ</t>
    </rPh>
    <rPh sb="4" eb="6">
      <t>ショウガイ</t>
    </rPh>
    <rPh sb="6" eb="8">
      <t>シエン</t>
    </rPh>
    <rPh sb="8" eb="9">
      <t>シャ</t>
    </rPh>
    <rPh sb="9" eb="11">
      <t>ヨウセイ</t>
    </rPh>
    <rPh sb="11" eb="13">
      <t>ケンシュウ</t>
    </rPh>
    <rPh sb="14" eb="16">
      <t>キソ</t>
    </rPh>
    <phoneticPr fontId="42"/>
  </si>
  <si>
    <t>強度行動障害支援者養成研修（実践）</t>
    <rPh sb="0" eb="2">
      <t>キョウド</t>
    </rPh>
    <rPh sb="2" eb="4">
      <t>コウドウ</t>
    </rPh>
    <rPh sb="4" eb="6">
      <t>ショウガイ</t>
    </rPh>
    <rPh sb="6" eb="8">
      <t>シエン</t>
    </rPh>
    <rPh sb="8" eb="9">
      <t>シャ</t>
    </rPh>
    <rPh sb="9" eb="11">
      <t>ヨウセイ</t>
    </rPh>
    <rPh sb="11" eb="13">
      <t>ケンシュウ</t>
    </rPh>
    <rPh sb="14" eb="16">
      <t>ジッセン</t>
    </rPh>
    <phoneticPr fontId="42"/>
  </si>
  <si>
    <t>知的障害者外出介護従業者養成研修</t>
    <rPh sb="0" eb="2">
      <t>チテキ</t>
    </rPh>
    <rPh sb="2" eb="5">
      <t>ショウガイシャ</t>
    </rPh>
    <rPh sb="5" eb="7">
      <t>ガイシュツ</t>
    </rPh>
    <rPh sb="7" eb="9">
      <t>カイゴ</t>
    </rPh>
    <rPh sb="9" eb="12">
      <t>ジュウギョウシャ</t>
    </rPh>
    <rPh sb="12" eb="14">
      <t>ヨウセイ</t>
    </rPh>
    <rPh sb="14" eb="16">
      <t>ケンシュウ</t>
    </rPh>
    <phoneticPr fontId="42"/>
  </si>
  <si>
    <t>日常生活支援従事者養成研修</t>
    <rPh sb="0" eb="2">
      <t>ニチジョウ</t>
    </rPh>
    <rPh sb="2" eb="4">
      <t>セイカツ</t>
    </rPh>
    <rPh sb="4" eb="6">
      <t>シエン</t>
    </rPh>
    <rPh sb="6" eb="9">
      <t>ジュウジシャ</t>
    </rPh>
    <rPh sb="9" eb="11">
      <t>ヨウセイ</t>
    </rPh>
    <rPh sb="11" eb="13">
      <t>ケンシュウ</t>
    </rPh>
    <phoneticPr fontId="42"/>
  </si>
  <si>
    <t>同行援護従業者養成研修（一般）</t>
    <rPh sb="0" eb="2">
      <t>ドウコウ</t>
    </rPh>
    <rPh sb="2" eb="4">
      <t>エンゴ</t>
    </rPh>
    <rPh sb="4" eb="7">
      <t>ジュウギョウシャ</t>
    </rPh>
    <rPh sb="7" eb="9">
      <t>ヨウセイ</t>
    </rPh>
    <rPh sb="9" eb="11">
      <t>ケンシュウ</t>
    </rPh>
    <rPh sb="12" eb="14">
      <t>イッパン</t>
    </rPh>
    <phoneticPr fontId="42"/>
  </si>
  <si>
    <t>同行援護従業者養成研修（応用）</t>
    <rPh sb="0" eb="2">
      <t>ドウコウ</t>
    </rPh>
    <rPh sb="2" eb="4">
      <t>エンゴ</t>
    </rPh>
    <rPh sb="4" eb="7">
      <t>ジュウギョウシャ</t>
    </rPh>
    <rPh sb="7" eb="9">
      <t>ヨウセイ</t>
    </rPh>
    <rPh sb="9" eb="11">
      <t>ケンシュウ</t>
    </rPh>
    <rPh sb="12" eb="14">
      <t>オウヨウ</t>
    </rPh>
    <phoneticPr fontId="42"/>
  </si>
  <si>
    <t>視覚障害者移動介護従業者養成研修</t>
    <rPh sb="0" eb="2">
      <t>シカク</t>
    </rPh>
    <rPh sb="2" eb="5">
      <t>ショウガイシャ</t>
    </rPh>
    <rPh sb="5" eb="7">
      <t>イドウ</t>
    </rPh>
    <rPh sb="7" eb="9">
      <t>カイゴ</t>
    </rPh>
    <rPh sb="9" eb="12">
      <t>ジュウギョウシャ</t>
    </rPh>
    <rPh sb="12" eb="14">
      <t>ヨウセイ</t>
    </rPh>
    <rPh sb="14" eb="16">
      <t>ケンシュウ</t>
    </rPh>
    <phoneticPr fontId="42"/>
  </si>
  <si>
    <t>視覚障害者移動支援従業者（ガイドヘルパー）養成研修</t>
    <rPh sb="0" eb="2">
      <t>シカク</t>
    </rPh>
    <rPh sb="2" eb="5">
      <t>ショウガイシャ</t>
    </rPh>
    <rPh sb="5" eb="7">
      <t>イドウ</t>
    </rPh>
    <rPh sb="7" eb="9">
      <t>シエン</t>
    </rPh>
    <rPh sb="9" eb="12">
      <t>ジュウギョウシャ</t>
    </rPh>
    <rPh sb="21" eb="23">
      <t>ヨウセイ</t>
    </rPh>
    <rPh sb="23" eb="25">
      <t>ケンシュウ</t>
    </rPh>
    <phoneticPr fontId="42"/>
  </si>
  <si>
    <t>視覚障害者外出介護従業者養成研修</t>
    <rPh sb="0" eb="2">
      <t>シカク</t>
    </rPh>
    <rPh sb="2" eb="5">
      <t>ショウガイシャ</t>
    </rPh>
    <rPh sb="5" eb="7">
      <t>ガイシュツ</t>
    </rPh>
    <rPh sb="7" eb="9">
      <t>カイゴ</t>
    </rPh>
    <rPh sb="9" eb="12">
      <t>ジュウギョウシャ</t>
    </rPh>
    <rPh sb="12" eb="14">
      <t>ヨウセイ</t>
    </rPh>
    <rPh sb="14" eb="16">
      <t>ケンシュウ</t>
    </rPh>
    <phoneticPr fontId="42"/>
  </si>
  <si>
    <t>全身性障害者外出介護従業者養成研修</t>
    <rPh sb="0" eb="3">
      <t>ゼンシンセイ</t>
    </rPh>
    <rPh sb="3" eb="6">
      <t>ショウガイシャ</t>
    </rPh>
    <rPh sb="6" eb="8">
      <t>ガイシュツ</t>
    </rPh>
    <rPh sb="8" eb="10">
      <t>カイゴ</t>
    </rPh>
    <rPh sb="10" eb="13">
      <t>ジュウギョウシャ</t>
    </rPh>
    <rPh sb="13" eb="15">
      <t>ヨウセイ</t>
    </rPh>
    <rPh sb="15" eb="17">
      <t>ケンシュウ</t>
    </rPh>
    <phoneticPr fontId="42"/>
  </si>
  <si>
    <t>国立障害者リハビリテーションセンター学院視覚障害学科履修者</t>
    <rPh sb="0" eb="2">
      <t>コクリツ</t>
    </rPh>
    <rPh sb="2" eb="5">
      <t>ショウガイシャ</t>
    </rPh>
    <rPh sb="18" eb="20">
      <t>ガクイン</t>
    </rPh>
    <rPh sb="20" eb="22">
      <t>シカク</t>
    </rPh>
    <rPh sb="22" eb="24">
      <t>ショウガイ</t>
    </rPh>
    <rPh sb="24" eb="26">
      <t>ガッカ</t>
    </rPh>
    <rPh sb="26" eb="28">
      <t>リシュウ</t>
    </rPh>
    <rPh sb="28" eb="29">
      <t>シャ</t>
    </rPh>
    <phoneticPr fontId="42"/>
  </si>
  <si>
    <t>重度訪問介護従事者養成研修</t>
    <rPh sb="0" eb="2">
      <t>ジュウド</t>
    </rPh>
    <rPh sb="2" eb="4">
      <t>ホウモン</t>
    </rPh>
    <rPh sb="4" eb="6">
      <t>カイゴ</t>
    </rPh>
    <rPh sb="6" eb="9">
      <t>ジュウジシャ</t>
    </rPh>
    <rPh sb="9" eb="11">
      <t>ヨウセイ</t>
    </rPh>
    <rPh sb="11" eb="13">
      <t>ケンシュウ</t>
    </rPh>
    <phoneticPr fontId="42"/>
  </si>
  <si>
    <t>管理者</t>
    <rPh sb="0" eb="3">
      <t>カンリシャ</t>
    </rPh>
    <phoneticPr fontId="42"/>
  </si>
  <si>
    <t>（常勤）</t>
    <rPh sb="1" eb="3">
      <t>ジョウキン</t>
    </rPh>
    <phoneticPr fontId="42"/>
  </si>
  <si>
    <t>サ責</t>
    <rPh sb="1" eb="2">
      <t>セキ</t>
    </rPh>
    <phoneticPr fontId="42"/>
  </si>
  <si>
    <t>（常勤・非常勤）</t>
    <rPh sb="1" eb="3">
      <t>ジョウキン</t>
    </rPh>
    <rPh sb="4" eb="7">
      <t>ヒジョウキン</t>
    </rPh>
    <phoneticPr fontId="42"/>
  </si>
  <si>
    <t>従業者</t>
    <rPh sb="0" eb="3">
      <t>ジュウギョウシャ</t>
    </rPh>
    <phoneticPr fontId="42"/>
  </si>
  <si>
    <t>居宅系資格調書</t>
    <rPh sb="0" eb="2">
      <t>キョタク</t>
    </rPh>
    <rPh sb="2" eb="3">
      <t>ケイ</t>
    </rPh>
    <rPh sb="3" eb="5">
      <t>シカク</t>
    </rPh>
    <rPh sb="5" eb="7">
      <t>チョウショ</t>
    </rPh>
    <phoneticPr fontId="4"/>
  </si>
  <si>
    <t>様式６</t>
    <rPh sb="0" eb="2">
      <t>ヨウシキ</t>
    </rPh>
    <phoneticPr fontId="4"/>
  </si>
  <si>
    <t>前年度平均利用者数【就労系・自立等 】</t>
    <rPh sb="0" eb="3">
      <t>ゼンネンド</t>
    </rPh>
    <rPh sb="3" eb="5">
      <t>ヘイキン</t>
    </rPh>
    <rPh sb="5" eb="9">
      <t>リヨウシャスウ</t>
    </rPh>
    <rPh sb="10" eb="12">
      <t>シュウロウ</t>
    </rPh>
    <rPh sb="12" eb="13">
      <t>ケイ</t>
    </rPh>
    <rPh sb="14" eb="16">
      <t>ジリツ</t>
    </rPh>
    <rPh sb="16" eb="17">
      <t>トウ</t>
    </rPh>
    <phoneticPr fontId="4"/>
  </si>
  <si>
    <t>就労継続支援B型</t>
    <rPh sb="0" eb="2">
      <t>シュウロウ</t>
    </rPh>
    <rPh sb="2" eb="4">
      <t>ケイゾク</t>
    </rPh>
    <rPh sb="4" eb="6">
      <t>シエン</t>
    </rPh>
    <rPh sb="7" eb="8">
      <t>カタ</t>
    </rPh>
    <phoneticPr fontId="4"/>
  </si>
  <si>
    <t>◇　平均利用者数算定シート　（就労継続支援Ａ型/B型、就労移行支援、自立訓練/宿泊型自立訓練、療養介護）</t>
    <rPh sb="2" eb="4">
      <t>ヘイキン</t>
    </rPh>
    <rPh sb="4" eb="7">
      <t>リヨウシャ</t>
    </rPh>
    <rPh sb="7" eb="8">
      <t>スウ</t>
    </rPh>
    <rPh sb="8" eb="10">
      <t>サンテイ</t>
    </rPh>
    <rPh sb="15" eb="21">
      <t>シュウロウケイゾクシエン</t>
    </rPh>
    <rPh sb="22" eb="23">
      <t>ガタ</t>
    </rPh>
    <rPh sb="25" eb="26">
      <t>ガタ</t>
    </rPh>
    <rPh sb="27" eb="33">
      <t>シュウロウイコウシエン</t>
    </rPh>
    <rPh sb="34" eb="38">
      <t>ジリツクンレン</t>
    </rPh>
    <rPh sb="39" eb="42">
      <t>シュクハクガタ</t>
    </rPh>
    <rPh sb="42" eb="46">
      <t>ジリツクンレン</t>
    </rPh>
    <rPh sb="47" eb="51">
      <t>リョウヨウカイゴ</t>
    </rPh>
    <phoneticPr fontId="4"/>
  </si>
  <si>
    <t>本表はサービスの種類ごとに作成してください。（※通所施設で従たる事業所がある場合は主たる事業所・従たる事業所ごとに作成してください。）</t>
  </si>
  <si>
    <t>※の項目は、療養介護・生活介護・施設入所支援において複数のサービス提供単位を設定する場合に記載してください。</t>
    <phoneticPr fontId="4"/>
  </si>
  <si>
    <t>するとともに、加算等に係る加配職員である場合は、氏名の後ろに「（加配分）」と明記、区分した上、それぞれ１日あたりの勤務時間を記載してください。</t>
    <phoneticPr fontId="4"/>
  </si>
  <si>
    <t>「資格の種類等」欄には、「介護福祉士」「看護師」等の資格の種類、または「訪問介護員○級」「居宅介護従業者○級」等の研修の修了状況を記載してください。</t>
  </si>
  <si>
    <t>き時間数を超える場合であっても、常勤換算後の人数は「1.0」としてください。</t>
    <phoneticPr fontId="4"/>
  </si>
  <si>
    <t>行が不足する場合は、適宜複写し作成してください。</t>
    <rPh sb="0" eb="1">
      <t>ギョウ</t>
    </rPh>
    <rPh sb="2" eb="4">
      <t>フソク</t>
    </rPh>
    <rPh sb="6" eb="8">
      <t>バアイ</t>
    </rPh>
    <rPh sb="10" eb="12">
      <t>テキギ</t>
    </rPh>
    <rPh sb="12" eb="14">
      <t>フクシャ</t>
    </rPh>
    <rPh sb="15" eb="17">
      <t>サクセイ</t>
    </rPh>
    <phoneticPr fontId="4"/>
  </si>
  <si>
    <t>共同生活援助（グループホーム）の場合は、添付書類１-２も提出してください。</t>
    <rPh sb="0" eb="6">
      <t>キョウドウセイカツエンジョ</t>
    </rPh>
    <rPh sb="16" eb="18">
      <t>バアイ</t>
    </rPh>
    <rPh sb="20" eb="24">
      <t>テンプショルイ</t>
    </rPh>
    <rPh sb="28" eb="30">
      <t>テイシュツ</t>
    </rPh>
    <phoneticPr fontId="4"/>
  </si>
  <si>
    <t>勤務表（予定表・実績表）は毎月作成し、基準上の人員配置を満たしているか確認を行ってください。その際、報酬区分に変更がある場合は速やかに届け出てください。</t>
    <rPh sb="0" eb="3">
      <t>キンムヒョウ</t>
    </rPh>
    <rPh sb="4" eb="6">
      <t>ヨテイ</t>
    </rPh>
    <rPh sb="6" eb="7">
      <t>ヒョウ</t>
    </rPh>
    <rPh sb="8" eb="11">
      <t>ジッセキヒョウ</t>
    </rPh>
    <rPh sb="13" eb="15">
      <t>マイツキ</t>
    </rPh>
    <rPh sb="15" eb="17">
      <t>サクセイ</t>
    </rPh>
    <rPh sb="19" eb="22">
      <t>キジュンジョウ</t>
    </rPh>
    <rPh sb="23" eb="27">
      <t>ジンインハイチ</t>
    </rPh>
    <rPh sb="28" eb="29">
      <t>ミ</t>
    </rPh>
    <rPh sb="35" eb="37">
      <t>カクニン</t>
    </rPh>
    <rPh sb="38" eb="39">
      <t>オコナ</t>
    </rPh>
    <rPh sb="48" eb="49">
      <t>サイ</t>
    </rPh>
    <rPh sb="50" eb="54">
      <t>ホウシュウクブン</t>
    </rPh>
    <rPh sb="55" eb="57">
      <t>ヘンコウ</t>
    </rPh>
    <rPh sb="60" eb="62">
      <t>バアイ</t>
    </rPh>
    <rPh sb="63" eb="64">
      <t>スミ</t>
    </rPh>
    <rPh sb="67" eb="68">
      <t>トド</t>
    </rPh>
    <rPh sb="69" eb="70">
      <t>デ</t>
    </rPh>
    <phoneticPr fontId="4"/>
  </si>
  <si>
    <t>【様式１－３】</t>
    <rPh sb="1" eb="3">
      <t>ヨウシキ</t>
    </rPh>
    <phoneticPr fontId="4"/>
  </si>
  <si>
    <t>実績</t>
  </si>
  <si>
    <t>児童指導員</t>
    <rPh sb="0" eb="2">
      <t>ジドウ</t>
    </rPh>
    <rPh sb="2" eb="5">
      <t>シドウイン</t>
    </rPh>
    <phoneticPr fontId="4"/>
  </si>
  <si>
    <t>保育士</t>
    <rPh sb="0" eb="2">
      <t>ホイク</t>
    </rPh>
    <rPh sb="2" eb="3">
      <t>シ</t>
    </rPh>
    <phoneticPr fontId="4"/>
  </si>
  <si>
    <t>障害経験者</t>
    <rPh sb="0" eb="2">
      <t>ショウガイ</t>
    </rPh>
    <rPh sb="2" eb="5">
      <t>ケイケンシャ</t>
    </rPh>
    <phoneticPr fontId="4"/>
  </si>
  <si>
    <t>指導員</t>
    <rPh sb="0" eb="3">
      <t>シドウイン</t>
    </rPh>
    <phoneticPr fontId="4"/>
  </si>
  <si>
    <t>理学療法士</t>
    <phoneticPr fontId="4"/>
  </si>
  <si>
    <t>作業療法士</t>
    <phoneticPr fontId="4"/>
  </si>
  <si>
    <t>言語聴覚士</t>
    <phoneticPr fontId="4"/>
  </si>
  <si>
    <t>心理専門職</t>
    <rPh sb="0" eb="2">
      <t>シンリ</t>
    </rPh>
    <rPh sb="2" eb="5">
      <t>センモンショク</t>
    </rPh>
    <phoneticPr fontId="4"/>
  </si>
  <si>
    <t>適合研修終了者</t>
    <rPh sb="0" eb="2">
      <t>テキゴウ</t>
    </rPh>
    <rPh sb="2" eb="4">
      <t>ケンシュウ</t>
    </rPh>
    <rPh sb="4" eb="6">
      <t>シュウリョウ</t>
    </rPh>
    <rPh sb="6" eb="7">
      <t>シャ</t>
    </rPh>
    <phoneticPr fontId="4"/>
  </si>
  <si>
    <t>（２）従業者の勤務の体制及び勤務形態一覧表</t>
    <rPh sb="3" eb="6">
      <t>ジュウギョウシャ</t>
    </rPh>
    <rPh sb="7" eb="9">
      <t>キンム</t>
    </rPh>
    <rPh sb="10" eb="12">
      <t>タイセイ</t>
    </rPh>
    <rPh sb="12" eb="13">
      <t>オヨ</t>
    </rPh>
    <rPh sb="14" eb="16">
      <t>キンム</t>
    </rPh>
    <rPh sb="16" eb="18">
      <t>ケイタイ</t>
    </rPh>
    <rPh sb="18" eb="21">
      <t>イチランヒョウ</t>
    </rPh>
    <phoneticPr fontId="4"/>
  </si>
  <si>
    <t>（</t>
    <phoneticPr fontId="4"/>
  </si>
  <si>
    <t>年</t>
    <rPh sb="0" eb="1">
      <t>ネン</t>
    </rPh>
    <phoneticPr fontId="4"/>
  </si>
  <si>
    <t>分</t>
    <rPh sb="0" eb="1">
      <t>ブン</t>
    </rPh>
    <phoneticPr fontId="4"/>
  </si>
  <si>
    <t>）</t>
    <phoneticPr fontId="4"/>
  </si>
  <si>
    <t>※多機能型の場合は、①サービスごと、②事業所全体分の①、②の両方を作成してください。</t>
    <phoneticPr fontId="4"/>
  </si>
  <si>
    <t>常勤専従</t>
    <rPh sb="0" eb="2">
      <t>ジョウキン</t>
    </rPh>
    <rPh sb="2" eb="4">
      <t>センジュウ</t>
    </rPh>
    <phoneticPr fontId="4"/>
  </si>
  <si>
    <t>常勤兼務</t>
    <rPh sb="0" eb="2">
      <t>ジョウキン</t>
    </rPh>
    <rPh sb="2" eb="4">
      <t>ケンム</t>
    </rPh>
    <phoneticPr fontId="4"/>
  </si>
  <si>
    <t>非常勤</t>
    <rPh sb="0" eb="3">
      <t>ヒジョウキン</t>
    </rPh>
    <phoneticPr fontId="4"/>
  </si>
  <si>
    <t>支援の種類</t>
    <rPh sb="0" eb="2">
      <t>シエン</t>
    </rPh>
    <rPh sb="3" eb="5">
      <t>シュルイ</t>
    </rPh>
    <phoneticPr fontId="4"/>
  </si>
  <si>
    <t>事業所名</t>
    <rPh sb="0" eb="3">
      <t>ジギョウショ</t>
    </rPh>
    <rPh sb="3" eb="4">
      <t>メイ</t>
    </rPh>
    <phoneticPr fontId="4"/>
  </si>
  <si>
    <t>月</t>
    <rPh sb="0" eb="1">
      <t>ゲツ</t>
    </rPh>
    <phoneticPr fontId="4"/>
  </si>
  <si>
    <t>火</t>
    <rPh sb="0" eb="1">
      <t>カ</t>
    </rPh>
    <phoneticPr fontId="4"/>
  </si>
  <si>
    <t>水</t>
    <rPh sb="0" eb="1">
      <t>スイ</t>
    </rPh>
    <phoneticPr fontId="4"/>
  </si>
  <si>
    <t>基準配置すべき児童指導員、保育士又は障害福祉サービス経験者数</t>
    <rPh sb="2" eb="4">
      <t>ハイチ</t>
    </rPh>
    <rPh sb="7" eb="9">
      <t>ジドウ</t>
    </rPh>
    <rPh sb="9" eb="12">
      <t>シドウイン</t>
    </rPh>
    <rPh sb="13" eb="16">
      <t>ホイクシ</t>
    </rPh>
    <rPh sb="18" eb="20">
      <t>ショウガイ</t>
    </rPh>
    <rPh sb="20" eb="22">
      <t>フクシ</t>
    </rPh>
    <rPh sb="26" eb="29">
      <t>ケイケンシャ</t>
    </rPh>
    <phoneticPr fontId="4"/>
  </si>
  <si>
    <t>多機能型事業所の
適用の有無</t>
    <rPh sb="0" eb="4">
      <t>タキノウガタ</t>
    </rPh>
    <rPh sb="4" eb="7">
      <t>ジギョウショ</t>
    </rPh>
    <rPh sb="9" eb="11">
      <t>テキヨウ</t>
    </rPh>
    <rPh sb="12" eb="14">
      <t>ウム</t>
    </rPh>
    <phoneticPr fontId="4"/>
  </si>
  <si>
    <t>多機能型事業所の場合の特例適用の有無</t>
    <rPh sb="0" eb="4">
      <t>タキノウガタ</t>
    </rPh>
    <rPh sb="4" eb="7">
      <t>ジギョウショ</t>
    </rPh>
    <rPh sb="8" eb="10">
      <t>バアイ</t>
    </rPh>
    <rPh sb="11" eb="13">
      <t>トクレイ</t>
    </rPh>
    <rPh sb="13" eb="15">
      <t>テキヨウ</t>
    </rPh>
    <rPh sb="16" eb="18">
      <t>ウム</t>
    </rPh>
    <phoneticPr fontId="4"/>
  </si>
  <si>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4"/>
  </si>
  <si>
    <t>有</t>
    <rPh sb="0" eb="1">
      <t>ア</t>
    </rPh>
    <phoneticPr fontId="4"/>
  </si>
  <si>
    <t>無</t>
    <rPh sb="0" eb="1">
      <t>ナ</t>
    </rPh>
    <phoneticPr fontId="4"/>
  </si>
  <si>
    <t>　</t>
    <phoneticPr fontId="4"/>
  </si>
  <si>
    <t>区分</t>
    <rPh sb="0" eb="2">
      <t>クブン</t>
    </rPh>
    <phoneticPr fontId="4"/>
  </si>
  <si>
    <t>職種
（資格）
区分</t>
    <rPh sb="0" eb="2">
      <t>ショクシュ</t>
    </rPh>
    <rPh sb="4" eb="6">
      <t>シカク</t>
    </rPh>
    <rPh sb="8" eb="10">
      <t>クブン</t>
    </rPh>
    <phoneticPr fontId="4"/>
  </si>
  <si>
    <t>資格等証明書添付チェック欄</t>
    <rPh sb="2" eb="3">
      <t>トウ</t>
    </rPh>
    <rPh sb="3" eb="5">
      <t>ショウメイ</t>
    </rPh>
    <rPh sb="5" eb="6">
      <t>ショ</t>
    </rPh>
    <phoneticPr fontId="4"/>
  </si>
  <si>
    <t>第５週</t>
    <rPh sb="0" eb="1">
      <t>ダイ</t>
    </rPh>
    <rPh sb="2" eb="3">
      <t>シュウ</t>
    </rPh>
    <phoneticPr fontId="4"/>
  </si>
  <si>
    <t>月計</t>
    <rPh sb="0" eb="2">
      <t>ゲッケイ</t>
    </rPh>
    <phoneticPr fontId="4"/>
  </si>
  <si>
    <t>勤務時間の状況</t>
    <phoneticPr fontId="4"/>
  </si>
  <si>
    <t>4週
合計</t>
    <phoneticPr fontId="4"/>
  </si>
  <si>
    <t>週平均勤務時間</t>
    <phoneticPr fontId="4"/>
  </si>
  <si>
    <t>常勤換算後人数</t>
    <phoneticPr fontId="4"/>
  </si>
  <si>
    <t>直接支援職員</t>
    <rPh sb="0" eb="1">
      <t>チョク</t>
    </rPh>
    <rPh sb="1" eb="2">
      <t>セツ</t>
    </rPh>
    <rPh sb="2" eb="3">
      <t>シ</t>
    </rPh>
    <rPh sb="3" eb="4">
      <t>オン</t>
    </rPh>
    <rPh sb="4" eb="5">
      <t>ツトメ</t>
    </rPh>
    <rPh sb="5" eb="6">
      <t>イン</t>
    </rPh>
    <phoneticPr fontId="4"/>
  </si>
  <si>
    <t>人員基準に該当する職員</t>
    <rPh sb="0" eb="2">
      <t>ジンイン</t>
    </rPh>
    <rPh sb="5" eb="7">
      <t>ガイトウ</t>
    </rPh>
    <rPh sb="9" eb="11">
      <t>ショクイン</t>
    </rPh>
    <phoneticPr fontId="4"/>
  </si>
  <si>
    <t>□</t>
  </si>
  <si>
    <t>サービス提供時間内における配置実人数</t>
    <rPh sb="4" eb="6">
      <t>テイキョウ</t>
    </rPh>
    <rPh sb="6" eb="8">
      <t>ジカン</t>
    </rPh>
    <rPh sb="8" eb="9">
      <t>ナイ</t>
    </rPh>
    <rPh sb="13" eb="15">
      <t>ハイチ</t>
    </rPh>
    <rPh sb="15" eb="16">
      <t>ジツ</t>
    </rPh>
    <rPh sb="16" eb="18">
      <t>ニンズウ</t>
    </rPh>
    <phoneticPr fontId="4"/>
  </si>
  <si>
    <t>○時○分～○時○分</t>
    <rPh sb="1" eb="2">
      <t>ジ</t>
    </rPh>
    <rPh sb="3" eb="4">
      <t>フン</t>
    </rPh>
    <rPh sb="6" eb="7">
      <t>ジ</t>
    </rPh>
    <rPh sb="8" eb="9">
      <t>フン</t>
    </rPh>
    <phoneticPr fontId="4"/>
  </si>
  <si>
    <t>上記以外の加配職員</t>
    <rPh sb="0" eb="2">
      <t>ジョウキ</t>
    </rPh>
    <rPh sb="2" eb="4">
      <t>イガイ</t>
    </rPh>
    <rPh sb="5" eb="7">
      <t>カハイ</t>
    </rPh>
    <rPh sb="7" eb="9">
      <t>ショクイン</t>
    </rPh>
    <phoneticPr fontId="4"/>
  </si>
  <si>
    <t>サービス提供時間内における
配置職員の実人員数の計</t>
    <rPh sb="16" eb="18">
      <t>ショクイン</t>
    </rPh>
    <rPh sb="21" eb="22">
      <t>イン</t>
    </rPh>
    <rPh sb="22" eb="23">
      <t>スウ</t>
    </rPh>
    <rPh sb="24" eb="25">
      <t>ケイ</t>
    </rPh>
    <phoneticPr fontId="4"/>
  </si>
  <si>
    <t>上記以外の職員</t>
    <rPh sb="0" eb="2">
      <t>ジョウキ</t>
    </rPh>
    <rPh sb="2" eb="4">
      <t>イガイ</t>
    </rPh>
    <rPh sb="5" eb="7">
      <t>ショクイン</t>
    </rPh>
    <phoneticPr fontId="4"/>
  </si>
  <si>
    <t>勤務時間の状況</t>
    <phoneticPr fontId="4"/>
  </si>
  <si>
    <t>4週
合計</t>
    <phoneticPr fontId="4"/>
  </si>
  <si>
    <t>週平均勤務時間</t>
    <phoneticPr fontId="4"/>
  </si>
  <si>
    <t>常勤換算後人数</t>
    <phoneticPr fontId="4"/>
  </si>
  <si>
    <t>※　記載例を参考に作成し、必ず資格等の証明書を添付してください。</t>
    <rPh sb="2" eb="4">
      <t>キサイ</t>
    </rPh>
    <rPh sb="4" eb="5">
      <t>レイ</t>
    </rPh>
    <rPh sb="6" eb="8">
      <t>サンコウ</t>
    </rPh>
    <rPh sb="9" eb="11">
      <t>サクセイ</t>
    </rPh>
    <rPh sb="13" eb="14">
      <t>カナラ</t>
    </rPh>
    <rPh sb="15" eb="17">
      <t>シカク</t>
    </rPh>
    <rPh sb="17" eb="18">
      <t>トウ</t>
    </rPh>
    <rPh sb="19" eb="22">
      <t>ショウメイショ</t>
    </rPh>
    <rPh sb="23" eb="25">
      <t>テンプ</t>
    </rPh>
    <phoneticPr fontId="4"/>
  </si>
  <si>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4"/>
  </si>
  <si>
    <t>シフト区分</t>
    <rPh sb="3" eb="5">
      <t>クブン</t>
    </rPh>
    <phoneticPr fontId="4"/>
  </si>
  <si>
    <t>実働時間②-①-③</t>
    <rPh sb="0" eb="1">
      <t>ジツ</t>
    </rPh>
    <rPh sb="2" eb="4">
      <t>ジカン</t>
    </rPh>
    <phoneticPr fontId="4"/>
  </si>
  <si>
    <t>開始時間①</t>
    <rPh sb="0" eb="2">
      <t>カイシ</t>
    </rPh>
    <rPh sb="2" eb="4">
      <t>ジカン</t>
    </rPh>
    <phoneticPr fontId="4"/>
  </si>
  <si>
    <t>終了時間②</t>
    <rPh sb="0" eb="2">
      <t>シュウリョウ</t>
    </rPh>
    <rPh sb="2" eb="4">
      <t>ジカン</t>
    </rPh>
    <phoneticPr fontId="4"/>
  </si>
  <si>
    <t>休憩時間③</t>
    <rPh sb="0" eb="2">
      <t>キュウケイ</t>
    </rPh>
    <rPh sb="2" eb="4">
      <t>ジカン</t>
    </rPh>
    <phoneticPr fontId="4"/>
  </si>
  <si>
    <t>【記載に際しての留意事項】</t>
    <rPh sb="1" eb="3">
      <t>キサイ</t>
    </rPh>
    <rPh sb="4" eb="5">
      <t>サイ</t>
    </rPh>
    <rPh sb="8" eb="10">
      <t>リュウイ</t>
    </rPh>
    <rPh sb="10" eb="12">
      <t>ジコウ</t>
    </rPh>
    <phoneticPr fontId="4"/>
  </si>
  <si>
    <t>休</t>
    <rPh sb="0" eb="1">
      <t>ヤス</t>
    </rPh>
    <phoneticPr fontId="4"/>
  </si>
  <si>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4"/>
  </si>
  <si>
    <t>①</t>
    <phoneticPr fontId="4"/>
  </si>
  <si>
    <t>②</t>
    <phoneticPr fontId="4"/>
  </si>
  <si>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4"/>
  </si>
  <si>
    <t>③</t>
    <phoneticPr fontId="4"/>
  </si>
  <si>
    <t>④</t>
    <phoneticPr fontId="4"/>
  </si>
  <si>
    <t>３　必要に応じて、セルを複写により、欄を増やしてください。</t>
    <rPh sb="2" eb="4">
      <t>ヒツヨウ</t>
    </rPh>
    <rPh sb="5" eb="6">
      <t>オウ</t>
    </rPh>
    <rPh sb="12" eb="14">
      <t>フクシャ</t>
    </rPh>
    <rPh sb="18" eb="19">
      <t>ラン</t>
    </rPh>
    <rPh sb="20" eb="21">
      <t>フ</t>
    </rPh>
    <phoneticPr fontId="4"/>
  </si>
  <si>
    <t>⑤</t>
    <phoneticPr fontId="4"/>
  </si>
  <si>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4"/>
  </si>
  <si>
    <t>⑥</t>
    <phoneticPr fontId="4"/>
  </si>
  <si>
    <r>
      <t>５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4"/>
  </si>
  <si>
    <t>⑦</t>
    <phoneticPr fontId="4"/>
  </si>
  <si>
    <t>　
　　</t>
    <phoneticPr fontId="4"/>
  </si>
  <si>
    <t>【様式１－３】</t>
    <phoneticPr fontId="4"/>
  </si>
  <si>
    <t>作業療法士</t>
    <phoneticPr fontId="4"/>
  </si>
  <si>
    <t>言語聴覚士</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</si>
  <si>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</si>
  <si>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t>
    <phoneticPr fontId="4"/>
  </si>
  <si>
    <t>）</t>
    <phoneticPr fontId="4"/>
  </si>
  <si>
    <t>児童発達支援</t>
    <rPh sb="0" eb="6">
      <t>ジドウハッタツシエン</t>
    </rPh>
    <phoneticPr fontId="4"/>
  </si>
  <si>
    <t>＃＃＃＃＃＃＃＃＃＃</t>
    <phoneticPr fontId="4"/>
  </si>
  <si>
    <t>あり</t>
  </si>
  <si>
    <t>　</t>
    <phoneticPr fontId="4"/>
  </si>
  <si>
    <t>　</t>
    <phoneticPr fontId="4"/>
  </si>
  <si>
    <t>勤務時間の状況</t>
    <phoneticPr fontId="4"/>
  </si>
  <si>
    <t>4週
合計</t>
    <phoneticPr fontId="4"/>
  </si>
  <si>
    <t>週平均勤務時間</t>
    <phoneticPr fontId="4"/>
  </si>
  <si>
    <t>常勤換算後人数</t>
    <phoneticPr fontId="4"/>
  </si>
  <si>
    <t>■</t>
  </si>
  <si>
    <t>ＡＡＡＡ</t>
    <phoneticPr fontId="4"/>
  </si>
  <si>
    <t>①</t>
  </si>
  <si>
    <t>ＢＢＢＢ</t>
    <phoneticPr fontId="4"/>
  </si>
  <si>
    <t>ＣＣＣＣ</t>
    <phoneticPr fontId="4"/>
  </si>
  <si>
    <t>②</t>
  </si>
  <si>
    <t>10時00分～13時00分</t>
    <rPh sb="2" eb="3">
      <t>ジ</t>
    </rPh>
    <rPh sb="5" eb="6">
      <t>フン</t>
    </rPh>
    <rPh sb="9" eb="10">
      <t>ジ</t>
    </rPh>
    <rPh sb="12" eb="13">
      <t>フン</t>
    </rPh>
    <phoneticPr fontId="4"/>
  </si>
  <si>
    <t>ＤＤＤＤ</t>
    <phoneticPr fontId="4"/>
  </si>
  <si>
    <t>勤務時間の状況</t>
    <phoneticPr fontId="4"/>
  </si>
  <si>
    <t>4週
合計</t>
    <phoneticPr fontId="4"/>
  </si>
  <si>
    <t>週平均勤務時間</t>
    <phoneticPr fontId="4"/>
  </si>
  <si>
    <t>常勤換算後人数</t>
    <phoneticPr fontId="4"/>
  </si>
  <si>
    <t>管理者兼自発管</t>
    <rPh sb="0" eb="3">
      <t>カンリシャ</t>
    </rPh>
    <rPh sb="3" eb="4">
      <t>ケン</t>
    </rPh>
    <rPh sb="4" eb="6">
      <t>ジハツ</t>
    </rPh>
    <rPh sb="6" eb="7">
      <t>カン</t>
    </rPh>
    <phoneticPr fontId="4"/>
  </si>
  <si>
    <t>ＥＥＥＥ</t>
    <phoneticPr fontId="4"/>
  </si>
  <si>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4"/>
  </si>
  <si>
    <t>①</t>
    <phoneticPr fontId="4"/>
  </si>
  <si>
    <t>②</t>
    <phoneticPr fontId="4"/>
  </si>
  <si>
    <t>③</t>
    <phoneticPr fontId="4"/>
  </si>
  <si>
    <t>④</t>
    <phoneticPr fontId="4"/>
  </si>
  <si>
    <t>⑤</t>
    <phoneticPr fontId="4"/>
  </si>
  <si>
    <t>⑥</t>
    <phoneticPr fontId="4"/>
  </si>
  <si>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4"/>
  </si>
  <si>
    <t>⑦</t>
    <phoneticPr fontId="4"/>
  </si>
  <si>
    <t>　
　　</t>
    <phoneticPr fontId="4"/>
  </si>
  <si>
    <t>令和　　年　　月　　利用者数一覧</t>
    <rPh sb="0" eb="2">
      <t>レイワ</t>
    </rPh>
    <rPh sb="4" eb="5">
      <t>ネン</t>
    </rPh>
    <rPh sb="7" eb="8">
      <t>ガツ</t>
    </rPh>
    <rPh sb="14" eb="16">
      <t>イチラン</t>
    </rPh>
    <phoneticPr fontId="65"/>
  </si>
  <si>
    <t>（様式７）</t>
    <rPh sb="1" eb="3">
      <t>ヨウシキ</t>
    </rPh>
    <phoneticPr fontId="65"/>
  </si>
  <si>
    <t>【事業所番号 】</t>
    <rPh sb="1" eb="4">
      <t>ジギョウショ</t>
    </rPh>
    <rPh sb="4" eb="6">
      <t>バンゴウ</t>
    </rPh>
    <phoneticPr fontId="65"/>
  </si>
  <si>
    <t>【事業所名】</t>
    <rPh sb="1" eb="4">
      <t>ジギョウショ</t>
    </rPh>
    <rPh sb="4" eb="5">
      <t>メイ</t>
    </rPh>
    <phoneticPr fontId="65"/>
  </si>
  <si>
    <t>【担当者名】</t>
    <rPh sb="1" eb="4">
      <t>タントウシャ</t>
    </rPh>
    <rPh sb="4" eb="5">
      <t>メイ</t>
    </rPh>
    <phoneticPr fontId="65"/>
  </si>
  <si>
    <t>【電話番号】</t>
    <rPh sb="1" eb="3">
      <t>デンワ</t>
    </rPh>
    <rPh sb="3" eb="5">
      <t>バンゴウ</t>
    </rPh>
    <phoneticPr fontId="65"/>
  </si>
  <si>
    <t>（単位：人）</t>
    <rPh sb="1" eb="3">
      <t>タンイ</t>
    </rPh>
    <rPh sb="4" eb="5">
      <t>ニン</t>
    </rPh>
    <phoneticPr fontId="65"/>
  </si>
  <si>
    <t>サービスの種類</t>
    <rPh sb="5" eb="7">
      <t>シュルイ</t>
    </rPh>
    <phoneticPr fontId="65"/>
  </si>
  <si>
    <t>日</t>
    <rPh sb="0" eb="1">
      <t>ヒ</t>
    </rPh>
    <phoneticPr fontId="65"/>
  </si>
  <si>
    <t>曜日</t>
    <rPh sb="0" eb="2">
      <t>ヨウビ</t>
    </rPh>
    <phoneticPr fontId="65"/>
  </si>
  <si>
    <t>①</t>
    <phoneticPr fontId="65"/>
  </si>
  <si>
    <t>児童発達支援</t>
    <rPh sb="0" eb="2">
      <t>ジドウ</t>
    </rPh>
    <rPh sb="2" eb="4">
      <t>ハッタツ</t>
    </rPh>
    <rPh sb="4" eb="6">
      <t>シエン</t>
    </rPh>
    <phoneticPr fontId="65"/>
  </si>
  <si>
    <t>②</t>
    <phoneticPr fontId="65"/>
  </si>
  <si>
    <t>放課後等デイサービス</t>
    <rPh sb="0" eb="4">
      <t>ホウカゴトウ</t>
    </rPh>
    <phoneticPr fontId="65"/>
  </si>
  <si>
    <t>③</t>
    <phoneticPr fontId="65"/>
  </si>
  <si>
    <t>居宅訪問型児童発達支援</t>
    <rPh sb="0" eb="2">
      <t>キョタク</t>
    </rPh>
    <rPh sb="2" eb="5">
      <t>ホウモンガタ</t>
    </rPh>
    <rPh sb="5" eb="7">
      <t>ジドウ</t>
    </rPh>
    <rPh sb="7" eb="9">
      <t>ハッタツ</t>
    </rPh>
    <rPh sb="9" eb="11">
      <t>シエン</t>
    </rPh>
    <phoneticPr fontId="65"/>
  </si>
  <si>
    <t>④</t>
    <phoneticPr fontId="65"/>
  </si>
  <si>
    <t>保育所等訪問支援</t>
    <rPh sb="0" eb="3">
      <t>ホイクショ</t>
    </rPh>
    <rPh sb="3" eb="4">
      <t>トウ</t>
    </rPh>
    <rPh sb="4" eb="6">
      <t>ホウモン</t>
    </rPh>
    <rPh sb="6" eb="8">
      <t>シエン</t>
    </rPh>
    <phoneticPr fontId="65"/>
  </si>
  <si>
    <t>※１</t>
    <phoneticPr fontId="65"/>
  </si>
  <si>
    <t>　複数の単位を設定している場合は、単位ごとのサービス提供日、サービス提供時間及び利用定員が分かる書類（運営規程等）を提出してください。</t>
    <rPh sb="1" eb="3">
      <t>フクスウ</t>
    </rPh>
    <rPh sb="4" eb="6">
      <t>タンイ</t>
    </rPh>
    <rPh sb="7" eb="9">
      <t>セッテイ</t>
    </rPh>
    <rPh sb="13" eb="15">
      <t>バアイ</t>
    </rPh>
    <rPh sb="17" eb="19">
      <t>タンイ</t>
    </rPh>
    <rPh sb="26" eb="28">
      <t>テイキョウ</t>
    </rPh>
    <rPh sb="28" eb="29">
      <t>ビ</t>
    </rPh>
    <rPh sb="34" eb="36">
      <t>テイキョウ</t>
    </rPh>
    <rPh sb="36" eb="38">
      <t>ジカン</t>
    </rPh>
    <rPh sb="38" eb="39">
      <t>オヨ</t>
    </rPh>
    <rPh sb="40" eb="42">
      <t>リヨウ</t>
    </rPh>
    <rPh sb="42" eb="44">
      <t>テイイン</t>
    </rPh>
    <rPh sb="45" eb="46">
      <t>ワ</t>
    </rPh>
    <rPh sb="48" eb="50">
      <t>ショルイ</t>
    </rPh>
    <rPh sb="51" eb="53">
      <t>ウンエイ</t>
    </rPh>
    <rPh sb="53" eb="55">
      <t>キテイ</t>
    </rPh>
    <rPh sb="55" eb="56">
      <t>トウ</t>
    </rPh>
    <rPh sb="58" eb="60">
      <t>テイシュツ</t>
    </rPh>
    <phoneticPr fontId="65"/>
  </si>
  <si>
    <t>※２</t>
    <phoneticPr fontId="65"/>
  </si>
  <si>
    <t>　該当するサービス（多機能型の場合は当該サービスの全て）について、実地指導実施月の前々月の利用者数（実績）を記載してください。</t>
    <rPh sb="1" eb="3">
      <t>ガイトウ</t>
    </rPh>
    <rPh sb="10" eb="14">
      <t>タキノウガタ</t>
    </rPh>
    <rPh sb="15" eb="17">
      <t>バアイ</t>
    </rPh>
    <rPh sb="18" eb="20">
      <t>トウガイ</t>
    </rPh>
    <rPh sb="25" eb="26">
      <t>スベ</t>
    </rPh>
    <rPh sb="33" eb="35">
      <t>ジッチ</t>
    </rPh>
    <rPh sb="35" eb="37">
      <t>シドウ</t>
    </rPh>
    <rPh sb="37" eb="39">
      <t>ジッシ</t>
    </rPh>
    <rPh sb="39" eb="40">
      <t>ツキ</t>
    </rPh>
    <rPh sb="41" eb="44">
      <t>ゼンゼンゲツ</t>
    </rPh>
    <rPh sb="45" eb="49">
      <t>リヨウシャスウ</t>
    </rPh>
    <rPh sb="50" eb="52">
      <t>ジッセキ</t>
    </rPh>
    <rPh sb="54" eb="56">
      <t>キサイ</t>
    </rPh>
    <phoneticPr fontId="65"/>
  </si>
  <si>
    <t>※３</t>
    <phoneticPr fontId="65"/>
  </si>
  <si>
    <t>　同時に提出する「従業者の勤務の体制及び勤務形態一覧表（様式１－３）と同月分となるように注意してください。</t>
    <rPh sb="1" eb="3">
      <t>ドウジ</t>
    </rPh>
    <rPh sb="4" eb="6">
      <t>テイシュツ</t>
    </rPh>
    <rPh sb="9" eb="12">
      <t>ジュウギョウシャ</t>
    </rPh>
    <rPh sb="13" eb="15">
      <t>キンム</t>
    </rPh>
    <rPh sb="16" eb="18">
      <t>タイセイ</t>
    </rPh>
    <rPh sb="18" eb="19">
      <t>オヨ</t>
    </rPh>
    <rPh sb="20" eb="22">
      <t>キンム</t>
    </rPh>
    <rPh sb="22" eb="24">
      <t>ケイタイ</t>
    </rPh>
    <rPh sb="24" eb="27">
      <t>イチランヒョウ</t>
    </rPh>
    <rPh sb="28" eb="30">
      <t>ヨウシキ</t>
    </rPh>
    <rPh sb="35" eb="37">
      <t>ドウゲツ</t>
    </rPh>
    <rPh sb="37" eb="38">
      <t>ブン</t>
    </rPh>
    <rPh sb="44" eb="46">
      <t>チュウイ</t>
    </rPh>
    <phoneticPr fontId="65"/>
  </si>
  <si>
    <t>※４</t>
    <phoneticPr fontId="65"/>
  </si>
  <si>
    <t>　③、④に実績がある場合は、別紙（別シート参照）を作成してください。</t>
    <rPh sb="5" eb="7">
      <t>ジッセキ</t>
    </rPh>
    <rPh sb="10" eb="12">
      <t>バアイ</t>
    </rPh>
    <rPh sb="14" eb="16">
      <t>ベッシ</t>
    </rPh>
    <rPh sb="17" eb="18">
      <t>ベツ</t>
    </rPh>
    <rPh sb="21" eb="23">
      <t>サンショウ</t>
    </rPh>
    <rPh sb="25" eb="27">
      <t>サクセイ</t>
    </rPh>
    <phoneticPr fontId="65"/>
  </si>
  <si>
    <t>Ｈ31.4</t>
    <phoneticPr fontId="4"/>
  </si>
  <si>
    <t>R1.5</t>
    <phoneticPr fontId="4"/>
  </si>
  <si>
    <t>R1.6</t>
  </si>
  <si>
    <t>R1.7</t>
  </si>
  <si>
    <t>R1.8</t>
  </si>
  <si>
    <t>R1.9</t>
  </si>
  <si>
    <t>R1.10</t>
  </si>
  <si>
    <t>R1.11</t>
  </si>
  <si>
    <t>R1.12</t>
  </si>
  <si>
    <t>R2.1</t>
    <phoneticPr fontId="4"/>
  </si>
  <si>
    <t>R2.2</t>
  </si>
  <si>
    <t>R2.3</t>
  </si>
  <si>
    <t>令和　　年　　月　訪問型サービス提供に係る業務時間一覧</t>
    <rPh sb="0" eb="2">
      <t>レイワ</t>
    </rPh>
    <rPh sb="4" eb="5">
      <t>トシ</t>
    </rPh>
    <rPh sb="7" eb="8">
      <t>ガツ</t>
    </rPh>
    <rPh sb="9" eb="12">
      <t>ホウモンガタ</t>
    </rPh>
    <rPh sb="16" eb="18">
      <t>テイキョウ</t>
    </rPh>
    <rPh sb="19" eb="20">
      <t>カカ</t>
    </rPh>
    <rPh sb="21" eb="23">
      <t>ギョウム</t>
    </rPh>
    <rPh sb="23" eb="25">
      <t>ジカン</t>
    </rPh>
    <rPh sb="25" eb="27">
      <t>イチラン</t>
    </rPh>
    <phoneticPr fontId="65"/>
  </si>
  <si>
    <t>【事業所名】</t>
    <rPh sb="1" eb="5">
      <t>ジギョウショメイ</t>
    </rPh>
    <phoneticPr fontId="65"/>
  </si>
  <si>
    <t>日</t>
    <rPh sb="0" eb="1">
      <t>ニチ</t>
    </rPh>
    <phoneticPr fontId="65"/>
  </si>
  <si>
    <t>サービス名</t>
    <rPh sb="4" eb="5">
      <t>メイ</t>
    </rPh>
    <phoneticPr fontId="65"/>
  </si>
  <si>
    <t>従事者氏名</t>
    <rPh sb="0" eb="3">
      <t>ジュウジシャ</t>
    </rPh>
    <rPh sb="3" eb="5">
      <t>シメイ</t>
    </rPh>
    <phoneticPr fontId="65"/>
  </si>
  <si>
    <t>業務時間</t>
    <rPh sb="0" eb="4">
      <t>ギョウムジカン</t>
    </rPh>
    <phoneticPr fontId="65"/>
  </si>
  <si>
    <t>備考</t>
    <rPh sb="0" eb="2">
      <t>ビコウ</t>
    </rPh>
    <phoneticPr fontId="65"/>
  </si>
  <si>
    <t>金</t>
    <rPh sb="0" eb="1">
      <t>カネ</t>
    </rPh>
    <phoneticPr fontId="65"/>
  </si>
  <si>
    <t>居宅訪問型児童発達支援</t>
    <rPh sb="0" eb="2">
      <t>キョタク</t>
    </rPh>
    <rPh sb="2" eb="4">
      <t>ホウモン</t>
    </rPh>
    <rPh sb="4" eb="5">
      <t>ガタ</t>
    </rPh>
    <rPh sb="5" eb="7">
      <t>ジドウ</t>
    </rPh>
    <rPh sb="7" eb="9">
      <t>ハッタツ</t>
    </rPh>
    <rPh sb="9" eb="11">
      <t>シエン</t>
    </rPh>
    <phoneticPr fontId="65"/>
  </si>
  <si>
    <t>○○　○○</t>
    <phoneticPr fontId="65"/>
  </si>
  <si>
    <t>１０：００～１２：００</t>
    <phoneticPr fontId="65"/>
  </si>
  <si>
    <t>※１　別紙１で③、④に実績がある場合に作成してください。</t>
    <rPh sb="3" eb="5">
      <t>ベッシ</t>
    </rPh>
    <rPh sb="11" eb="13">
      <t>ジッセキ</t>
    </rPh>
    <rPh sb="16" eb="18">
      <t>バアイ</t>
    </rPh>
    <rPh sb="19" eb="21">
      <t>サクセイ</t>
    </rPh>
    <phoneticPr fontId="65"/>
  </si>
  <si>
    <r>
      <t>※２　</t>
    </r>
    <r>
      <rPr>
        <sz val="9"/>
        <color indexed="8"/>
        <rFont val="游ゴシック"/>
        <family val="3"/>
        <charset val="128"/>
      </rPr>
      <t>業務時間は、従事者が当該サービス提供のために児童発達支援及び放課後等デイサービス事業所を不在にした時
　　間を記載してください。</t>
    </r>
    <rPh sb="3" eb="7">
      <t>ギョウムジカン</t>
    </rPh>
    <rPh sb="9" eb="12">
      <t>ジュウジシャ</t>
    </rPh>
    <rPh sb="13" eb="15">
      <t>トウガイ</t>
    </rPh>
    <rPh sb="19" eb="21">
      <t>テイキョウ</t>
    </rPh>
    <rPh sb="25" eb="27">
      <t>ジドウ</t>
    </rPh>
    <rPh sb="27" eb="29">
      <t>ハッタツ</t>
    </rPh>
    <rPh sb="29" eb="31">
      <t>シエン</t>
    </rPh>
    <rPh sb="31" eb="32">
      <t>オヨ</t>
    </rPh>
    <rPh sb="33" eb="36">
      <t>ホウカゴ</t>
    </rPh>
    <rPh sb="36" eb="37">
      <t>トウ</t>
    </rPh>
    <rPh sb="43" eb="46">
      <t>ジギョウショ</t>
    </rPh>
    <rPh sb="47" eb="49">
      <t>フザイ</t>
    </rPh>
    <rPh sb="52" eb="53">
      <t>トキ</t>
    </rPh>
    <rPh sb="56" eb="57">
      <t>アイダ</t>
    </rPh>
    <rPh sb="58" eb="60">
      <t>キサイ</t>
    </rPh>
    <phoneticPr fontId="65"/>
  </si>
  <si>
    <r>
      <t>※３　行が不足する場合は、適宜追加してください</t>
    </r>
    <r>
      <rPr>
        <sz val="9"/>
        <color indexed="8"/>
        <rFont val="游ゴシック"/>
        <family val="3"/>
        <charset val="128"/>
      </rPr>
      <t>。</t>
    </r>
    <rPh sb="3" eb="4">
      <t>ギョウ</t>
    </rPh>
    <rPh sb="5" eb="7">
      <t>フソク</t>
    </rPh>
    <rPh sb="9" eb="11">
      <t>バアイ</t>
    </rPh>
    <rPh sb="13" eb="15">
      <t>テキギ</t>
    </rPh>
    <rPh sb="15" eb="17">
      <t>ツイカ</t>
    </rPh>
    <phoneticPr fontId="65"/>
  </si>
  <si>
    <t>（様式７）別紙</t>
    <rPh sb="1" eb="3">
      <t>ヨウシキ</t>
    </rPh>
    <rPh sb="5" eb="7">
      <t>ベッシ</t>
    </rPh>
    <phoneticPr fontId="4"/>
  </si>
  <si>
    <t>業務管理体制の整備に関する自己点検シート （障害福祉サービス等）</t>
    <rPh sb="0" eb="2">
      <t>ギョウム</t>
    </rPh>
    <rPh sb="2" eb="4">
      <t>カンリ</t>
    </rPh>
    <rPh sb="4" eb="6">
      <t>タイセイ</t>
    </rPh>
    <rPh sb="7" eb="9">
      <t>セイビ</t>
    </rPh>
    <rPh sb="10" eb="11">
      <t>カン</t>
    </rPh>
    <rPh sb="13" eb="15">
      <t>ジコ</t>
    </rPh>
    <rPh sb="15" eb="17">
      <t>テンケン</t>
    </rPh>
    <rPh sb="22" eb="26">
      <t>ショウガイフクシ</t>
    </rPh>
    <rPh sb="30" eb="31">
      <t>トウ</t>
    </rPh>
    <phoneticPr fontId="4"/>
  </si>
  <si>
    <t>◇
　</t>
    <phoneticPr fontId="4"/>
  </si>
  <si>
    <t xml:space="preserve"> この自己点検シートは、事業者（法人等）自らが法令遵守の取り組み状況や法令遵守責任者が適切に機能しているかを自己点検していただき、今後のコンプライアンス向上のための取組みを考えるきっかけにしてもらうためのものです。</t>
    <phoneticPr fontId="4"/>
  </si>
  <si>
    <t>◇　業務管理体制の整備に関する自己点検シートは、原則として事業者（法人）の法令遵守責任者が記入してください。</t>
    <rPh sb="2" eb="4">
      <t>ギョウム</t>
    </rPh>
    <rPh sb="4" eb="6">
      <t>カンリ</t>
    </rPh>
    <rPh sb="6" eb="8">
      <t>タイセイ</t>
    </rPh>
    <rPh sb="9" eb="11">
      <t>セイビ</t>
    </rPh>
    <rPh sb="12" eb="13">
      <t>カン</t>
    </rPh>
    <rPh sb="15" eb="17">
      <t>ジコ</t>
    </rPh>
    <rPh sb="17" eb="19">
      <t>テンケン</t>
    </rPh>
    <rPh sb="24" eb="26">
      <t>ゲンソク</t>
    </rPh>
    <rPh sb="29" eb="32">
      <t>ジギョウシャ</t>
    </rPh>
    <rPh sb="33" eb="35">
      <t>ホウジン</t>
    </rPh>
    <rPh sb="37" eb="39">
      <t>ホウレイ</t>
    </rPh>
    <rPh sb="39" eb="41">
      <t>ジュンシュ</t>
    </rPh>
    <rPh sb="41" eb="44">
      <t>セキニンシャ</t>
    </rPh>
    <rPh sb="45" eb="47">
      <t>キニュウ</t>
    </rPh>
    <phoneticPr fontId="4"/>
  </si>
  <si>
    <t>◇　業務管理体制の整備に関する自己点検シートは、下記事業者の区分ごとに提出してください。</t>
    <rPh sb="2" eb="4">
      <t>ギョウム</t>
    </rPh>
    <rPh sb="4" eb="6">
      <t>カンリ</t>
    </rPh>
    <rPh sb="6" eb="8">
      <t>タイセイ</t>
    </rPh>
    <rPh sb="9" eb="11">
      <t>セイビ</t>
    </rPh>
    <rPh sb="12" eb="13">
      <t>カン</t>
    </rPh>
    <rPh sb="15" eb="17">
      <t>ジコ</t>
    </rPh>
    <rPh sb="17" eb="19">
      <t>テンケン</t>
    </rPh>
    <rPh sb="24" eb="26">
      <t>カキ</t>
    </rPh>
    <rPh sb="26" eb="29">
      <t>ジギョウシャ</t>
    </rPh>
    <rPh sb="30" eb="32">
      <t>クブン</t>
    </rPh>
    <rPh sb="35" eb="37">
      <t>テイシュツ</t>
    </rPh>
    <phoneticPr fontId="4"/>
  </si>
  <si>
    <r>
      <t>事業者の区分</t>
    </r>
    <r>
      <rPr>
        <sz val="9"/>
        <rFont val="ＭＳ Ｐゴシック"/>
        <family val="3"/>
        <charset val="128"/>
      </rPr>
      <t>※1</t>
    </r>
    <rPh sb="0" eb="3">
      <t>ジギョウシャ</t>
    </rPh>
    <rPh sb="4" eb="6">
      <t>クブン</t>
    </rPh>
    <phoneticPr fontId="4"/>
  </si>
  <si>
    <t>　１.障害福祉サービス・障害者支援施設　 ２.一般・特定相談支援　 ３.障害児相談支援　 ４.障害児通所支援</t>
    <rPh sb="3" eb="7">
      <t>ショウガイフクシ</t>
    </rPh>
    <rPh sb="12" eb="15">
      <t>ショウガイシャ</t>
    </rPh>
    <rPh sb="15" eb="19">
      <t>シエンシセツ</t>
    </rPh>
    <rPh sb="23" eb="25">
      <t>イッパン</t>
    </rPh>
    <rPh sb="26" eb="28">
      <t>トクテイ</t>
    </rPh>
    <rPh sb="28" eb="32">
      <t>ソウダンシエン</t>
    </rPh>
    <rPh sb="36" eb="39">
      <t>ショウガイジ</t>
    </rPh>
    <rPh sb="39" eb="43">
      <t>ソウダンシエン</t>
    </rPh>
    <rPh sb="47" eb="54">
      <t>ショウガイジツウショシエン</t>
    </rPh>
    <phoneticPr fontId="4"/>
  </si>
  <si>
    <t>開設者名称（法人名）</t>
    <rPh sb="0" eb="2">
      <t>カイセツ</t>
    </rPh>
    <rPh sb="2" eb="3">
      <t>シャ</t>
    </rPh>
    <rPh sb="3" eb="5">
      <t>メイショウ</t>
    </rPh>
    <rPh sb="6" eb="7">
      <t>ホウ</t>
    </rPh>
    <rPh sb="7" eb="9">
      <t>ジンメイ</t>
    </rPh>
    <phoneticPr fontId="4"/>
  </si>
  <si>
    <t>代表者氏名</t>
    <rPh sb="0" eb="3">
      <t>ダイヒョウシャ</t>
    </rPh>
    <rPh sb="3" eb="5">
      <t>シメイ</t>
    </rPh>
    <phoneticPr fontId="4"/>
  </si>
  <si>
    <t>主たる事務所所在地</t>
    <rPh sb="0" eb="1">
      <t>シュ</t>
    </rPh>
    <rPh sb="3" eb="5">
      <t>ジム</t>
    </rPh>
    <rPh sb="5" eb="6">
      <t>ショ</t>
    </rPh>
    <rPh sb="6" eb="9">
      <t>ショザイチ</t>
    </rPh>
    <phoneticPr fontId="4"/>
  </si>
  <si>
    <r>
      <t>事業所等総数</t>
    </r>
    <r>
      <rPr>
        <sz val="9"/>
        <rFont val="ＭＳ Ｐゴシック"/>
        <family val="3"/>
        <charset val="128"/>
      </rPr>
      <t>※2</t>
    </r>
    <rPh sb="0" eb="3">
      <t>ジギョウショ</t>
    </rPh>
    <rPh sb="3" eb="4">
      <t>トウ</t>
    </rPh>
    <rPh sb="4" eb="6">
      <t>ソウスウ</t>
    </rPh>
    <phoneticPr fontId="4"/>
  </si>
  <si>
    <t>ヶ所</t>
    <rPh sb="1" eb="2">
      <t>ショ</t>
    </rPh>
    <phoneticPr fontId="4"/>
  </si>
  <si>
    <t>法令遵守責任者氏名</t>
    <rPh sb="0" eb="2">
      <t>ホウレイ</t>
    </rPh>
    <rPh sb="2" eb="4">
      <t>ジュンシュ</t>
    </rPh>
    <rPh sb="4" eb="7">
      <t>セキニンシャ</t>
    </rPh>
    <rPh sb="7" eb="9">
      <t>シメイ</t>
    </rPh>
    <phoneticPr fontId="4"/>
  </si>
  <si>
    <t>記入者氏名</t>
    <rPh sb="0" eb="2">
      <t>キニュウ</t>
    </rPh>
    <rPh sb="2" eb="3">
      <t>シャ</t>
    </rPh>
    <rPh sb="3" eb="5">
      <t>シメイ</t>
    </rPh>
    <phoneticPr fontId="4"/>
  </si>
  <si>
    <t>記入年月日</t>
    <rPh sb="0" eb="2">
      <t>キニュウ</t>
    </rPh>
    <rPh sb="2" eb="5">
      <t>ネンガッピ</t>
    </rPh>
    <phoneticPr fontId="4"/>
  </si>
  <si>
    <t>問い合わせ先電話番号</t>
    <rPh sb="0" eb="1">
      <t>ト</t>
    </rPh>
    <rPh sb="2" eb="3">
      <t>ア</t>
    </rPh>
    <rPh sb="5" eb="6">
      <t>サキ</t>
    </rPh>
    <rPh sb="6" eb="8">
      <t>デンワ</t>
    </rPh>
    <rPh sb="8" eb="10">
      <t>バンゴウ</t>
    </rPh>
    <phoneticPr fontId="4"/>
  </si>
  <si>
    <t>（　　　　　　）　　　　－　</t>
    <phoneticPr fontId="4"/>
  </si>
  <si>
    <t>※1</t>
    <phoneticPr fontId="4"/>
  </si>
  <si>
    <t>　該当する区分に○をしてください。</t>
    <rPh sb="1" eb="3">
      <t>ガイトウ</t>
    </rPh>
    <rPh sb="5" eb="7">
      <t>クブン</t>
    </rPh>
    <phoneticPr fontId="4"/>
  </si>
  <si>
    <t>※2</t>
    <phoneticPr fontId="4"/>
  </si>
  <si>
    <t>　事業所等総数には、区分ごとの事業所数の総数を記入してください。</t>
    <rPh sb="1" eb="3">
      <t>ジギョウ</t>
    </rPh>
    <rPh sb="3" eb="5">
      <t>ショトウ</t>
    </rPh>
    <rPh sb="5" eb="7">
      <t>ソウスウ</t>
    </rPh>
    <rPh sb="10" eb="12">
      <t>クブン</t>
    </rPh>
    <rPh sb="15" eb="18">
      <t>ジギョウショ</t>
    </rPh>
    <rPh sb="18" eb="19">
      <t>スウ</t>
    </rPh>
    <rPh sb="20" eb="22">
      <t>ソウスウ</t>
    </rPh>
    <rPh sb="23" eb="25">
      <t>キニュウ</t>
    </rPh>
    <phoneticPr fontId="4"/>
  </si>
  <si>
    <t>質問内容</t>
    <rPh sb="0" eb="2">
      <t>シツモン</t>
    </rPh>
    <rPh sb="2" eb="4">
      <t>ナイヨウ</t>
    </rPh>
    <phoneticPr fontId="4"/>
  </si>
  <si>
    <t>回答</t>
    <rPh sb="0" eb="2">
      <t>カイトウ</t>
    </rPh>
    <phoneticPr fontId="4"/>
  </si>
  <si>
    <t>備考</t>
    <rPh sb="0" eb="2">
      <t>ビコウ</t>
    </rPh>
    <phoneticPr fontId="4"/>
  </si>
  <si>
    <t>事業者（法人）において、法令遵守責任者を選任し、届けていますか。</t>
    <rPh sb="0" eb="3">
      <t>ジギョウシャ</t>
    </rPh>
    <rPh sb="4" eb="6">
      <t>ホウジン</t>
    </rPh>
    <rPh sb="12" eb="14">
      <t>ホウレイ</t>
    </rPh>
    <rPh sb="14" eb="16">
      <t>ジュンシュ</t>
    </rPh>
    <rPh sb="16" eb="19">
      <t>セキニンシャ</t>
    </rPh>
    <rPh sb="20" eb="22">
      <t>センニン</t>
    </rPh>
    <rPh sb="24" eb="25">
      <t>トド</t>
    </rPh>
    <phoneticPr fontId="4"/>
  </si>
  <si>
    <t>（　はい　・　いいえ　）</t>
    <phoneticPr fontId="4"/>
  </si>
  <si>
    <t>法令遵守に係る基本方針を定め、職員に周知していますか。</t>
    <rPh sb="0" eb="2">
      <t>ホウレイ</t>
    </rPh>
    <rPh sb="2" eb="4">
      <t>ジュンシュ</t>
    </rPh>
    <rPh sb="5" eb="6">
      <t>カカ</t>
    </rPh>
    <rPh sb="7" eb="9">
      <t>キホン</t>
    </rPh>
    <rPh sb="9" eb="11">
      <t>ホウシン</t>
    </rPh>
    <rPh sb="12" eb="13">
      <t>サダ</t>
    </rPh>
    <rPh sb="15" eb="17">
      <t>ショクイン</t>
    </rPh>
    <rPh sb="18" eb="20">
      <t>シュウチ</t>
    </rPh>
    <phoneticPr fontId="4"/>
  </si>
  <si>
    <t>（　はい　・　いいえ　）</t>
    <phoneticPr fontId="4"/>
  </si>
  <si>
    <t xml:space="preserve">（具体的な周知方法）
</t>
    <rPh sb="1" eb="4">
      <t>グタイテキ</t>
    </rPh>
    <rPh sb="5" eb="7">
      <t>シュウチ</t>
    </rPh>
    <rPh sb="7" eb="9">
      <t>ホウホウ</t>
    </rPh>
    <phoneticPr fontId="4"/>
  </si>
  <si>
    <t>障害者総合支援法に基づく基準条例・通知等の内容に精通した人を、法令遵守責任者として選任していますか。</t>
    <rPh sb="0" eb="3">
      <t>ショウガイシャ</t>
    </rPh>
    <rPh sb="3" eb="5">
      <t>ソウゴウ</t>
    </rPh>
    <rPh sb="5" eb="8">
      <t>シエンホウ</t>
    </rPh>
    <rPh sb="9" eb="10">
      <t>モト</t>
    </rPh>
    <rPh sb="12" eb="14">
      <t>キジュン</t>
    </rPh>
    <rPh sb="14" eb="16">
      <t>ジョウレイ</t>
    </rPh>
    <rPh sb="17" eb="19">
      <t>ツウチ</t>
    </rPh>
    <rPh sb="19" eb="20">
      <t>トウ</t>
    </rPh>
    <rPh sb="21" eb="23">
      <t>ナイヨウ</t>
    </rPh>
    <rPh sb="24" eb="26">
      <t>セイツウ</t>
    </rPh>
    <rPh sb="28" eb="29">
      <t>ヒト</t>
    </rPh>
    <rPh sb="31" eb="33">
      <t>ホウレイ</t>
    </rPh>
    <rPh sb="33" eb="35">
      <t>ジュンシュ</t>
    </rPh>
    <rPh sb="35" eb="38">
      <t>セキニンシャ</t>
    </rPh>
    <rPh sb="41" eb="43">
      <t>センニン</t>
    </rPh>
    <phoneticPr fontId="4"/>
  </si>
  <si>
    <t>法令遵守責任者を、職員に周知していますか。</t>
    <rPh sb="0" eb="2">
      <t>ホウレイ</t>
    </rPh>
    <rPh sb="2" eb="4">
      <t>ジュンシュ</t>
    </rPh>
    <rPh sb="4" eb="7">
      <t>セキニンシャ</t>
    </rPh>
    <rPh sb="9" eb="11">
      <t>ショクイン</t>
    </rPh>
    <rPh sb="12" eb="14">
      <t>シュウチ</t>
    </rPh>
    <phoneticPr fontId="4"/>
  </si>
  <si>
    <t>法令遵守責任者の役割（業務内容）を定め、職員に周知していますか。</t>
    <rPh sb="0" eb="2">
      <t>ホウレイ</t>
    </rPh>
    <rPh sb="2" eb="4">
      <t>ジュンシュ</t>
    </rPh>
    <rPh sb="4" eb="7">
      <t>セキニンシャ</t>
    </rPh>
    <rPh sb="8" eb="10">
      <t>ヤクワリ</t>
    </rPh>
    <rPh sb="11" eb="13">
      <t>ギョウム</t>
    </rPh>
    <rPh sb="13" eb="15">
      <t>ナイヨウ</t>
    </rPh>
    <rPh sb="17" eb="18">
      <t>サダ</t>
    </rPh>
    <rPh sb="20" eb="22">
      <t>ショクイン</t>
    </rPh>
    <rPh sb="23" eb="25">
      <t>シュウチ</t>
    </rPh>
    <phoneticPr fontId="4"/>
  </si>
  <si>
    <t>法令遵守責任者の具体的な業務として想定される、以下の業務を実施していますか。</t>
    <rPh sb="0" eb="2">
      <t>ホウレイ</t>
    </rPh>
    <rPh sb="2" eb="4">
      <t>ジュンシュ</t>
    </rPh>
    <rPh sb="4" eb="7">
      <t>セキニンシャ</t>
    </rPh>
    <rPh sb="8" eb="11">
      <t>グタイテキ</t>
    </rPh>
    <rPh sb="12" eb="14">
      <t>ギョウム</t>
    </rPh>
    <rPh sb="17" eb="19">
      <t>ソウテイ</t>
    </rPh>
    <rPh sb="23" eb="25">
      <t>イカ</t>
    </rPh>
    <rPh sb="26" eb="28">
      <t>ギョウム</t>
    </rPh>
    <rPh sb="29" eb="31">
      <t>ジッシ</t>
    </rPh>
    <phoneticPr fontId="4"/>
  </si>
  <si>
    <t>⑴</t>
    <phoneticPr fontId="4"/>
  </si>
  <si>
    <t>法令遵守に関する情報を収集し、職員に周知していますか。</t>
    <rPh sb="0" eb="2">
      <t>ホウレイ</t>
    </rPh>
    <rPh sb="2" eb="4">
      <t>ジュンシュ</t>
    </rPh>
    <rPh sb="5" eb="6">
      <t>カン</t>
    </rPh>
    <rPh sb="8" eb="10">
      <t>ジョウホウ</t>
    </rPh>
    <rPh sb="11" eb="13">
      <t>シュウシュウ</t>
    </rPh>
    <rPh sb="15" eb="17">
      <t>ショクイン</t>
    </rPh>
    <rPh sb="18" eb="20">
      <t>シュウチ</t>
    </rPh>
    <phoneticPr fontId="4"/>
  </si>
  <si>
    <t>⑵</t>
    <phoneticPr fontId="4"/>
  </si>
  <si>
    <t>職員に対し、法令遵守に関する研修を行っていますか。</t>
    <rPh sb="0" eb="2">
      <t>ショクイン</t>
    </rPh>
    <rPh sb="3" eb="4">
      <t>タイ</t>
    </rPh>
    <rPh sb="6" eb="8">
      <t>ホウレイ</t>
    </rPh>
    <rPh sb="8" eb="10">
      <t>ジュンシュ</t>
    </rPh>
    <rPh sb="11" eb="12">
      <t>カン</t>
    </rPh>
    <rPh sb="14" eb="16">
      <t>ケンシュウ</t>
    </rPh>
    <rPh sb="17" eb="18">
      <t>オコナ</t>
    </rPh>
    <phoneticPr fontId="4"/>
  </si>
  <si>
    <t xml:space="preserve">（研修の頻度）
</t>
    <rPh sb="1" eb="3">
      <t>ケンシュウ</t>
    </rPh>
    <rPh sb="4" eb="6">
      <t>ヒンド</t>
    </rPh>
    <phoneticPr fontId="4"/>
  </si>
  <si>
    <t>⑶</t>
    <phoneticPr fontId="4"/>
  </si>
  <si>
    <t>事業所が複数ある場合、法令遵守責任者と事業所管理者の間で、連携を図っていますか。</t>
    <rPh sb="0" eb="2">
      <t>ジギョウ</t>
    </rPh>
    <rPh sb="2" eb="3">
      <t>ショ</t>
    </rPh>
    <rPh sb="4" eb="6">
      <t>フクスウ</t>
    </rPh>
    <rPh sb="8" eb="10">
      <t>バアイ</t>
    </rPh>
    <rPh sb="11" eb="13">
      <t>ホウレイ</t>
    </rPh>
    <rPh sb="13" eb="15">
      <t>ジュンシュ</t>
    </rPh>
    <rPh sb="15" eb="18">
      <t>セキニンシャ</t>
    </rPh>
    <rPh sb="19" eb="21">
      <t>ジギョウ</t>
    </rPh>
    <rPh sb="21" eb="22">
      <t>ショ</t>
    </rPh>
    <rPh sb="22" eb="25">
      <t>カンリシャ</t>
    </rPh>
    <rPh sb="26" eb="27">
      <t>アイダ</t>
    </rPh>
    <rPh sb="29" eb="31">
      <t>レンケイ</t>
    </rPh>
    <rPh sb="32" eb="33">
      <t>ハカ</t>
    </rPh>
    <phoneticPr fontId="4"/>
  </si>
  <si>
    <t>（　はい　・　いいえ　）</t>
    <phoneticPr fontId="4"/>
  </si>
  <si>
    <t>（連携の方法）</t>
    <rPh sb="1" eb="3">
      <t>レンケイ</t>
    </rPh>
    <rPh sb="4" eb="6">
      <t>ホウホウ</t>
    </rPh>
    <phoneticPr fontId="4"/>
  </si>
  <si>
    <t>⑷</t>
    <phoneticPr fontId="4"/>
  </si>
  <si>
    <t>事業所ごとに、人員・設備・運営基準を遵守して障害福祉サービスが提供されていることを、定期的に確認していますか。</t>
    <rPh sb="0" eb="3">
      <t>ジギョウショ</t>
    </rPh>
    <rPh sb="7" eb="9">
      <t>ジンイン</t>
    </rPh>
    <rPh sb="10" eb="12">
      <t>セツビ</t>
    </rPh>
    <rPh sb="13" eb="15">
      <t>ウンエイ</t>
    </rPh>
    <rPh sb="15" eb="17">
      <t>キジュン</t>
    </rPh>
    <rPh sb="18" eb="20">
      <t>ジュンシュ</t>
    </rPh>
    <rPh sb="22" eb="24">
      <t>ショウガイ</t>
    </rPh>
    <rPh sb="24" eb="26">
      <t>フクシ</t>
    </rPh>
    <rPh sb="31" eb="33">
      <t>テイキョウ</t>
    </rPh>
    <rPh sb="42" eb="45">
      <t>テイキテキ</t>
    </rPh>
    <rPh sb="46" eb="48">
      <t>カクニン</t>
    </rPh>
    <phoneticPr fontId="4"/>
  </si>
  <si>
    <t>（確認の頻度）</t>
    <rPh sb="1" eb="3">
      <t>カクニン</t>
    </rPh>
    <rPh sb="4" eb="6">
      <t>ヒンド</t>
    </rPh>
    <phoneticPr fontId="4"/>
  </si>
  <si>
    <t>⑸</t>
    <phoneticPr fontId="4"/>
  </si>
  <si>
    <t>事業所ごとに、適正に報酬が算定されていることを、定期的に確認していますか。</t>
    <rPh sb="0" eb="3">
      <t>ジギョウショ</t>
    </rPh>
    <rPh sb="7" eb="9">
      <t>テキセイ</t>
    </rPh>
    <rPh sb="10" eb="12">
      <t>ホウシュウ</t>
    </rPh>
    <rPh sb="13" eb="15">
      <t>サンテイ</t>
    </rPh>
    <rPh sb="24" eb="27">
      <t>テイキテキ</t>
    </rPh>
    <rPh sb="28" eb="30">
      <t>カクニン</t>
    </rPh>
    <phoneticPr fontId="4"/>
  </si>
  <si>
    <t>⑹</t>
    <phoneticPr fontId="4"/>
  </si>
  <si>
    <t>法令違反の疑いがある場合、速やかに調査・検証し、改善の措置を講ずる体制を整備していますか。</t>
    <rPh sb="0" eb="2">
      <t>ホウレイ</t>
    </rPh>
    <rPh sb="2" eb="4">
      <t>イハン</t>
    </rPh>
    <rPh sb="5" eb="6">
      <t>ウタガ</t>
    </rPh>
    <rPh sb="10" eb="12">
      <t>バアイ</t>
    </rPh>
    <rPh sb="13" eb="14">
      <t>スミ</t>
    </rPh>
    <rPh sb="17" eb="19">
      <t>チョウサ</t>
    </rPh>
    <rPh sb="20" eb="22">
      <t>ケンショウ</t>
    </rPh>
    <rPh sb="24" eb="26">
      <t>カイゼン</t>
    </rPh>
    <rPh sb="27" eb="29">
      <t>ソチ</t>
    </rPh>
    <rPh sb="30" eb="31">
      <t>コウ</t>
    </rPh>
    <rPh sb="33" eb="35">
      <t>タイセイ</t>
    </rPh>
    <rPh sb="36" eb="38">
      <t>セイビ</t>
    </rPh>
    <phoneticPr fontId="4"/>
  </si>
  <si>
    <t>（整備の概要）</t>
    <rPh sb="1" eb="3">
      <t>セイビ</t>
    </rPh>
    <rPh sb="4" eb="6">
      <t>ガイヨウ</t>
    </rPh>
    <phoneticPr fontId="4"/>
  </si>
  <si>
    <t>⑺</t>
    <phoneticPr fontId="4"/>
  </si>
  <si>
    <t>法令遵守に係る基本方針や体制を見直し、必要に応じて変更していますか。</t>
    <rPh sb="0" eb="4">
      <t>ホウレイジュンシュ</t>
    </rPh>
    <rPh sb="5" eb="6">
      <t>カカ</t>
    </rPh>
    <rPh sb="7" eb="9">
      <t>キホン</t>
    </rPh>
    <rPh sb="9" eb="11">
      <t>ホウシン</t>
    </rPh>
    <rPh sb="12" eb="14">
      <t>タイセイ</t>
    </rPh>
    <rPh sb="15" eb="17">
      <t>ミナオ</t>
    </rPh>
    <rPh sb="19" eb="21">
      <t>ヒツヨウ</t>
    </rPh>
    <rPh sb="22" eb="23">
      <t>オウ</t>
    </rPh>
    <rPh sb="25" eb="27">
      <t>ヘンコウ</t>
    </rPh>
    <phoneticPr fontId="4"/>
  </si>
  <si>
    <t>業務管理体制の整備に関する届出事項に変更はありませんか。</t>
    <rPh sb="0" eb="2">
      <t>ギョウム</t>
    </rPh>
    <rPh sb="2" eb="4">
      <t>カンリ</t>
    </rPh>
    <rPh sb="4" eb="6">
      <t>タイセイ</t>
    </rPh>
    <rPh sb="7" eb="9">
      <t>セイビ</t>
    </rPh>
    <rPh sb="10" eb="11">
      <t>カン</t>
    </rPh>
    <rPh sb="13" eb="15">
      <t>トドケデ</t>
    </rPh>
    <rPh sb="15" eb="17">
      <t>ジコウ</t>
    </rPh>
    <rPh sb="18" eb="20">
      <t>ヘンコウ</t>
    </rPh>
    <phoneticPr fontId="4"/>
  </si>
  <si>
    <t>（変更事項）
※変更がある場合、市に届出てください。</t>
    <rPh sb="1" eb="3">
      <t>ヘンコウ</t>
    </rPh>
    <rPh sb="3" eb="5">
      <t>ジコウ</t>
    </rPh>
    <rPh sb="9" eb="11">
      <t>ヘンコウ</t>
    </rPh>
    <rPh sb="14" eb="16">
      <t>バアイ</t>
    </rPh>
    <rPh sb="17" eb="18">
      <t>シ</t>
    </rPh>
    <rPh sb="19" eb="21">
      <t>トドケデ</t>
    </rPh>
    <phoneticPr fontId="4"/>
  </si>
  <si>
    <t>事業所等の数が２０以上の法人のみ回答してください。</t>
    <rPh sb="0" eb="3">
      <t>ジギョウショ</t>
    </rPh>
    <rPh sb="3" eb="4">
      <t>トウ</t>
    </rPh>
    <rPh sb="5" eb="6">
      <t>カズ</t>
    </rPh>
    <rPh sb="9" eb="11">
      <t>イジョウ</t>
    </rPh>
    <rPh sb="12" eb="14">
      <t>ホウジン</t>
    </rPh>
    <rPh sb="16" eb="18">
      <t>カイトウ</t>
    </rPh>
    <phoneticPr fontId="4"/>
  </si>
  <si>
    <t>法令遵守規程を作成し届けていますか。</t>
    <rPh sb="0" eb="2">
      <t>ホウレイ</t>
    </rPh>
    <rPh sb="2" eb="4">
      <t>ジュンシュ</t>
    </rPh>
    <rPh sb="4" eb="6">
      <t>キテイ</t>
    </rPh>
    <rPh sb="7" eb="9">
      <t>サクセイ</t>
    </rPh>
    <rPh sb="10" eb="11">
      <t>トド</t>
    </rPh>
    <phoneticPr fontId="4"/>
  </si>
  <si>
    <t>法令遵守規程を役職員や各事業所・施設に周知していますか。</t>
    <rPh sb="0" eb="2">
      <t>ホウレイ</t>
    </rPh>
    <rPh sb="2" eb="4">
      <t>ジュンシュ</t>
    </rPh>
    <rPh sb="4" eb="6">
      <t>キテイ</t>
    </rPh>
    <phoneticPr fontId="4"/>
  </si>
  <si>
    <t>◇
　</t>
    <phoneticPr fontId="4"/>
  </si>
  <si>
    <t xml:space="preserve"> この自己点検シートは、事業者（法人等）自らが法令遵守の取り組み状況や法令遵守責任者が適切に機能しているかを自己点検していただき、今後のコンプライアンス向上のための取組みを考えるきっかけにしてもらうためのものです。</t>
    <phoneticPr fontId="4"/>
  </si>
  <si>
    <t>　１.障害福祉サービス・障害者支援施設　 ２.一般・特定相談支援　 ３.障害児相談支援</t>
    <rPh sb="3" eb="7">
      <t>ショウガイフクシ</t>
    </rPh>
    <rPh sb="12" eb="15">
      <t>ショウガイシャ</t>
    </rPh>
    <rPh sb="15" eb="19">
      <t>シエンシセツ</t>
    </rPh>
    <rPh sb="23" eb="25">
      <t>イッパン</t>
    </rPh>
    <rPh sb="26" eb="28">
      <t>トクテイ</t>
    </rPh>
    <rPh sb="28" eb="32">
      <t>ソウダンシエン</t>
    </rPh>
    <rPh sb="36" eb="39">
      <t>ショウガイジ</t>
    </rPh>
    <rPh sb="39" eb="43">
      <t>ソウダンシエン</t>
    </rPh>
    <phoneticPr fontId="4"/>
  </si>
  <si>
    <t>株式会社　○○○○</t>
    <rPh sb="0" eb="2">
      <t>カブシキ</t>
    </rPh>
    <rPh sb="2" eb="4">
      <t>カイシャ</t>
    </rPh>
    <phoneticPr fontId="4"/>
  </si>
  <si>
    <t>姫路　太郎</t>
    <rPh sb="0" eb="2">
      <t>ヒメジ</t>
    </rPh>
    <rPh sb="3" eb="5">
      <t>タロウ</t>
    </rPh>
    <phoneticPr fontId="4"/>
  </si>
  <si>
    <t>姫路市安田四丁目１番地</t>
    <rPh sb="0" eb="3">
      <t>ヒメジシ</t>
    </rPh>
    <rPh sb="3" eb="5">
      <t>ヤスダ</t>
    </rPh>
    <rPh sb="5" eb="6">
      <t>シ</t>
    </rPh>
    <rPh sb="6" eb="8">
      <t>チョウメ</t>
    </rPh>
    <rPh sb="9" eb="11">
      <t>バンチ</t>
    </rPh>
    <phoneticPr fontId="4"/>
  </si>
  <si>
    <r>
      <t>6　</t>
    </r>
    <r>
      <rPr>
        <sz val="11"/>
        <rFont val="ＭＳ Ｐゴシック"/>
        <family val="3"/>
        <charset val="128"/>
      </rPr>
      <t>ヶ所</t>
    </r>
    <rPh sb="3" eb="4">
      <t>ショ</t>
    </rPh>
    <phoneticPr fontId="4"/>
  </si>
  <si>
    <t>姫路　一郎</t>
    <rPh sb="0" eb="2">
      <t>ヒメジ</t>
    </rPh>
    <rPh sb="3" eb="5">
      <t>イチロウ</t>
    </rPh>
    <phoneticPr fontId="4"/>
  </si>
  <si>
    <r>
      <t>（</t>
    </r>
    <r>
      <rPr>
        <sz val="11"/>
        <rFont val="HGS創英角ﾎﾟｯﾌﾟ体"/>
        <family val="3"/>
        <charset val="128"/>
      </rPr>
      <t>079</t>
    </r>
    <r>
      <rPr>
        <sz val="11"/>
        <rFont val="ＭＳ Ｐゴシック"/>
        <family val="3"/>
        <charset val="128"/>
      </rPr>
      <t>）</t>
    </r>
    <r>
      <rPr>
        <sz val="11"/>
        <rFont val="HGS創英角ﾎﾟｯﾌﾟ体"/>
        <family val="3"/>
        <charset val="128"/>
      </rPr>
      <t>221</t>
    </r>
    <r>
      <rPr>
        <sz val="11"/>
        <rFont val="ＭＳ Ｐゴシック"/>
        <family val="3"/>
        <charset val="128"/>
      </rPr>
      <t>－</t>
    </r>
    <r>
      <rPr>
        <sz val="11"/>
        <rFont val="HGS創英角ﾎﾟｯﾌﾟ体"/>
        <family val="3"/>
        <charset val="128"/>
      </rPr>
      <t>2490</t>
    </r>
    <r>
      <rPr>
        <sz val="11"/>
        <rFont val="ＭＳ Ｐゴシック"/>
        <family val="3"/>
        <charset val="128"/>
      </rPr>
      <t>　</t>
    </r>
  </si>
  <si>
    <t>※1</t>
    <phoneticPr fontId="4"/>
  </si>
  <si>
    <t>※2</t>
    <phoneticPr fontId="4"/>
  </si>
  <si>
    <r>
      <t xml:space="preserve">（具体的な周知方法）
</t>
    </r>
    <r>
      <rPr>
        <sz val="9"/>
        <rFont val="HGS創英角ﾎﾟｯﾌﾟ体"/>
        <family val="3"/>
        <charset val="128"/>
      </rPr>
      <t>法令遵守に係る基本方針を</t>
    </r>
    <r>
      <rPr>
        <sz val="8"/>
        <rFont val="HGS創英角ﾎﾟｯﾌﾟ体"/>
        <family val="3"/>
        <charset val="128"/>
      </rPr>
      <t>記載した書類を、各事業所の事務室に掲示している。</t>
    </r>
    <rPh sb="1" eb="4">
      <t>グタイテキ</t>
    </rPh>
    <rPh sb="5" eb="7">
      <t>シュウチ</t>
    </rPh>
    <rPh sb="7" eb="9">
      <t>ホウホウ</t>
    </rPh>
    <rPh sb="11" eb="13">
      <t>ホウレイ</t>
    </rPh>
    <rPh sb="13" eb="15">
      <t>ジュンシュ</t>
    </rPh>
    <rPh sb="16" eb="17">
      <t>カカ</t>
    </rPh>
    <rPh sb="18" eb="20">
      <t>キホン</t>
    </rPh>
    <rPh sb="20" eb="22">
      <t>ホウシン</t>
    </rPh>
    <rPh sb="23" eb="25">
      <t>キサイ</t>
    </rPh>
    <rPh sb="27" eb="29">
      <t>ショルイ</t>
    </rPh>
    <rPh sb="31" eb="35">
      <t>カクジギョウショ</t>
    </rPh>
    <rPh sb="36" eb="39">
      <t>ジムシツ</t>
    </rPh>
    <rPh sb="40" eb="42">
      <t>ケイジ</t>
    </rPh>
    <phoneticPr fontId="4"/>
  </si>
  <si>
    <r>
      <t xml:space="preserve">（具体的な周知方法）
</t>
    </r>
    <r>
      <rPr>
        <sz val="8"/>
        <rFont val="HGS創英角ﾎﾟｯﾌﾟ体"/>
        <family val="3"/>
        <charset val="128"/>
      </rPr>
      <t>法令遵守責任者の氏名、連絡先、役割等を記載した書類を各事業所の事務室に掲示している。</t>
    </r>
    <rPh sb="1" eb="4">
      <t>グタイテキ</t>
    </rPh>
    <rPh sb="5" eb="7">
      <t>シュウチ</t>
    </rPh>
    <rPh sb="7" eb="9">
      <t>ホウホウ</t>
    </rPh>
    <rPh sb="11" eb="13">
      <t>ホウレイ</t>
    </rPh>
    <rPh sb="13" eb="15">
      <t>ジュンシュ</t>
    </rPh>
    <rPh sb="15" eb="17">
      <t>セキニン</t>
    </rPh>
    <rPh sb="17" eb="18">
      <t>シャ</t>
    </rPh>
    <rPh sb="19" eb="21">
      <t>シメイ</t>
    </rPh>
    <rPh sb="22" eb="25">
      <t>レンラクサキ</t>
    </rPh>
    <rPh sb="26" eb="29">
      <t>ヤクワリナド</t>
    </rPh>
    <rPh sb="30" eb="32">
      <t>キサイ</t>
    </rPh>
    <rPh sb="34" eb="36">
      <t>ショルイ</t>
    </rPh>
    <rPh sb="37" eb="41">
      <t>カクジギョウショ</t>
    </rPh>
    <rPh sb="42" eb="45">
      <t>ジムシツ</t>
    </rPh>
    <rPh sb="46" eb="48">
      <t>ケイジ</t>
    </rPh>
    <phoneticPr fontId="4"/>
  </si>
  <si>
    <r>
      <t xml:space="preserve">（具体的な周知方法）
</t>
    </r>
    <r>
      <rPr>
        <sz val="8"/>
        <rFont val="HGS創英角ﾎﾟｯﾌﾟ体"/>
        <family val="3"/>
        <charset val="128"/>
      </rPr>
      <t>回覧後、ファイルに保管し、必要時に閲覧できるようにしている。</t>
    </r>
    <rPh sb="1" eb="4">
      <t>グタイテキ</t>
    </rPh>
    <rPh sb="5" eb="7">
      <t>シュウチ</t>
    </rPh>
    <rPh sb="7" eb="9">
      <t>ホウホウ</t>
    </rPh>
    <rPh sb="11" eb="14">
      <t>カイランゴ</t>
    </rPh>
    <rPh sb="20" eb="22">
      <t>ホカン</t>
    </rPh>
    <rPh sb="24" eb="27">
      <t>ヒツヨウジ</t>
    </rPh>
    <rPh sb="28" eb="30">
      <t>エツラン</t>
    </rPh>
    <phoneticPr fontId="4"/>
  </si>
  <si>
    <r>
      <t xml:space="preserve">（研修の頻度）
</t>
    </r>
    <r>
      <rPr>
        <sz val="8"/>
        <rFont val="HGS創英角ﾎﾟｯﾌﾟ体"/>
        <family val="3"/>
        <charset val="128"/>
      </rPr>
      <t>半年に１回</t>
    </r>
    <rPh sb="1" eb="3">
      <t>ケンシュウ</t>
    </rPh>
    <rPh sb="4" eb="6">
      <t>ヒンド</t>
    </rPh>
    <rPh sb="8" eb="10">
      <t>ハントシ</t>
    </rPh>
    <rPh sb="12" eb="13">
      <t>カイ</t>
    </rPh>
    <phoneticPr fontId="4"/>
  </si>
  <si>
    <r>
      <t xml:space="preserve">（連携の方法）
</t>
    </r>
    <r>
      <rPr>
        <sz val="8"/>
        <rFont val="HGS創英角ﾎﾟｯﾌﾟ体"/>
        <family val="3"/>
        <charset val="128"/>
      </rPr>
      <t>３か月に１度、法人の法令遵守責任者と各事業所の管理者が参加して法令遵守に関するミーティングを行っている。</t>
    </r>
    <rPh sb="1" eb="3">
      <t>レンケイ</t>
    </rPh>
    <rPh sb="4" eb="6">
      <t>ホウホウ</t>
    </rPh>
    <rPh sb="10" eb="11">
      <t>ゲツ</t>
    </rPh>
    <rPh sb="13" eb="14">
      <t>ド</t>
    </rPh>
    <rPh sb="15" eb="17">
      <t>ホウジン</t>
    </rPh>
    <rPh sb="18" eb="20">
      <t>ホウレイ</t>
    </rPh>
    <rPh sb="20" eb="22">
      <t>ジュンシュ</t>
    </rPh>
    <rPh sb="22" eb="25">
      <t>セキニンシャ</t>
    </rPh>
    <rPh sb="26" eb="30">
      <t>カクジギョウショ</t>
    </rPh>
    <rPh sb="31" eb="34">
      <t>カンリシャ</t>
    </rPh>
    <rPh sb="35" eb="37">
      <t>サンカ</t>
    </rPh>
    <rPh sb="39" eb="41">
      <t>ホウレイ</t>
    </rPh>
    <rPh sb="41" eb="43">
      <t>ジュンシュ</t>
    </rPh>
    <rPh sb="44" eb="45">
      <t>カン</t>
    </rPh>
    <rPh sb="54" eb="55">
      <t>オコナ</t>
    </rPh>
    <phoneticPr fontId="4"/>
  </si>
  <si>
    <r>
      <t xml:space="preserve">（確認の頻度）
</t>
    </r>
    <r>
      <rPr>
        <sz val="9"/>
        <rFont val="HGS創英角ﾎﾟｯﾌﾟ体"/>
        <family val="3"/>
        <charset val="128"/>
      </rPr>
      <t>毎月</t>
    </r>
    <r>
      <rPr>
        <sz val="8"/>
        <rFont val="HGS創英角ﾎﾟｯﾌﾟ体"/>
        <family val="3"/>
        <charset val="128"/>
      </rPr>
      <t>、職員会議で確認している。</t>
    </r>
    <r>
      <rPr>
        <sz val="9"/>
        <rFont val="HGS創英角ﾎﾟｯﾌﾟ体"/>
        <family val="3"/>
        <charset val="128"/>
      </rPr>
      <t xml:space="preserve">
</t>
    </r>
    <rPh sb="1" eb="3">
      <t>カクニン</t>
    </rPh>
    <rPh sb="4" eb="6">
      <t>ヒンド</t>
    </rPh>
    <rPh sb="8" eb="10">
      <t>マイツキ</t>
    </rPh>
    <rPh sb="11" eb="13">
      <t>ショクイン</t>
    </rPh>
    <rPh sb="13" eb="15">
      <t>カイギ</t>
    </rPh>
    <rPh sb="16" eb="18">
      <t>カクニン</t>
    </rPh>
    <phoneticPr fontId="4"/>
  </si>
  <si>
    <r>
      <t xml:space="preserve">（確認の頻度）
</t>
    </r>
    <r>
      <rPr>
        <sz val="9"/>
        <rFont val="HGS創英角ﾎﾟｯﾌﾟ体"/>
        <family val="3"/>
        <charset val="128"/>
      </rPr>
      <t>毎月、請求の前に、請求担当者と管理者が請求内容を</t>
    </r>
    <r>
      <rPr>
        <sz val="8"/>
        <rFont val="HGS創英角ﾎﾟｯﾌﾟ体"/>
        <family val="3"/>
        <charset val="128"/>
      </rPr>
      <t>確認している。</t>
    </r>
    <rPh sb="1" eb="3">
      <t>カクニン</t>
    </rPh>
    <rPh sb="4" eb="6">
      <t>ヒンド</t>
    </rPh>
    <rPh sb="8" eb="10">
      <t>マイツキ</t>
    </rPh>
    <rPh sb="11" eb="13">
      <t>セイキュウ</t>
    </rPh>
    <rPh sb="14" eb="15">
      <t>マエ</t>
    </rPh>
    <rPh sb="17" eb="19">
      <t>セイキュウ</t>
    </rPh>
    <rPh sb="19" eb="21">
      <t>タントウ</t>
    </rPh>
    <rPh sb="21" eb="22">
      <t>シャ</t>
    </rPh>
    <rPh sb="23" eb="26">
      <t>カンリシャ</t>
    </rPh>
    <rPh sb="27" eb="29">
      <t>セイキュウ</t>
    </rPh>
    <rPh sb="29" eb="31">
      <t>ナイヨウ</t>
    </rPh>
    <rPh sb="32" eb="34">
      <t>カクニン</t>
    </rPh>
    <phoneticPr fontId="4"/>
  </si>
  <si>
    <r>
      <t xml:space="preserve">（整備の概要）
</t>
    </r>
    <r>
      <rPr>
        <sz val="9"/>
        <rFont val="HGS創英角ﾎﾟｯﾌﾟ体"/>
        <family val="3"/>
        <charset val="128"/>
      </rPr>
      <t>体制を</t>
    </r>
    <r>
      <rPr>
        <sz val="8"/>
        <rFont val="HGS創英角ﾎﾟｯﾌﾟ体"/>
        <family val="3"/>
        <charset val="128"/>
      </rPr>
      <t>法令遵守マニュアルで策定している。</t>
    </r>
    <rPh sb="1" eb="3">
      <t>セイビ</t>
    </rPh>
    <rPh sb="4" eb="6">
      <t>ガイヨウ</t>
    </rPh>
    <rPh sb="8" eb="10">
      <t>タイセイ</t>
    </rPh>
    <rPh sb="11" eb="13">
      <t>ホウレイ</t>
    </rPh>
    <rPh sb="13" eb="15">
      <t>ジュンシュ</t>
    </rPh>
    <rPh sb="21" eb="23">
      <t>サクテイ</t>
    </rPh>
    <phoneticPr fontId="4"/>
  </si>
  <si>
    <r>
      <t xml:space="preserve">（変更事項）
</t>
    </r>
    <r>
      <rPr>
        <sz val="9"/>
        <rFont val="HGS創英角ﾎﾟｯﾌﾟ体"/>
        <family val="3"/>
        <charset val="128"/>
      </rPr>
      <t>法令遵守責任者の変更</t>
    </r>
    <r>
      <rPr>
        <sz val="9"/>
        <rFont val="ＭＳ Ｐゴシック"/>
        <family val="3"/>
        <charset val="128"/>
      </rPr>
      <t xml:space="preserve">
※変更がある場合、市に届出が必要です。</t>
    </r>
    <rPh sb="1" eb="3">
      <t>ヘンコウ</t>
    </rPh>
    <rPh sb="3" eb="5">
      <t>ジコウ</t>
    </rPh>
    <rPh sb="7" eb="9">
      <t>ホウレイ</t>
    </rPh>
    <rPh sb="9" eb="11">
      <t>ジュンシュ</t>
    </rPh>
    <rPh sb="11" eb="14">
      <t>セキニンシャ</t>
    </rPh>
    <rPh sb="15" eb="17">
      <t>ヘンコウ</t>
    </rPh>
    <rPh sb="19" eb="21">
      <t>ヘンコウ</t>
    </rPh>
    <rPh sb="24" eb="26">
      <t>バアイ</t>
    </rPh>
    <rPh sb="27" eb="28">
      <t>シ</t>
    </rPh>
    <rPh sb="29" eb="31">
      <t>トドケデ</t>
    </rPh>
    <rPh sb="32" eb="34">
      <t>ヒツヨウ</t>
    </rPh>
    <phoneticPr fontId="4"/>
  </si>
  <si>
    <t>（　はい　・　いいえ　）</t>
    <phoneticPr fontId="4"/>
  </si>
  <si>
    <t>※網掛けの項目は、法令上求められている項目（体制）です。</t>
    <rPh sb="1" eb="3">
      <t>アミカ</t>
    </rPh>
    <rPh sb="5" eb="7">
      <t>コウモク</t>
    </rPh>
    <rPh sb="9" eb="11">
      <t>ホウレイ</t>
    </rPh>
    <rPh sb="11" eb="12">
      <t>ウエ</t>
    </rPh>
    <rPh sb="12" eb="13">
      <t>モト</t>
    </rPh>
    <rPh sb="19" eb="21">
      <t>コウモク</t>
    </rPh>
    <rPh sb="22" eb="24">
      <t>タイセイ</t>
    </rPh>
    <phoneticPr fontId="4"/>
  </si>
  <si>
    <t>※黄色のセルを入力してください</t>
    <phoneticPr fontId="4"/>
  </si>
  <si>
    <t>共同生活住居４</t>
    <rPh sb="0" eb="4">
      <t>キョウドウセイカツ</t>
    </rPh>
    <rPh sb="4" eb="6">
      <t>ジュウキョ</t>
    </rPh>
    <phoneticPr fontId="4"/>
  </si>
  <si>
    <t>共同生活住居５</t>
    <rPh sb="0" eb="4">
      <t>キョウドウセイカツ</t>
    </rPh>
    <rPh sb="4" eb="6">
      <t>ジュウキョ</t>
    </rPh>
    <phoneticPr fontId="4"/>
  </si>
  <si>
    <t>※計算式に用いますので、削除しないでください。</t>
    <rPh sb="1" eb="4">
      <t>ケイサンシキ</t>
    </rPh>
    <rPh sb="5" eb="6">
      <t>モチ</t>
    </rPh>
    <rPh sb="12" eb="14">
      <t>サクジョ</t>
    </rPh>
    <phoneticPr fontId="4"/>
  </si>
  <si>
    <t>介護サービス包括型</t>
    <rPh sb="0" eb="2">
      <t>カイゴ</t>
    </rPh>
    <rPh sb="6" eb="8">
      <t>ホウカツ</t>
    </rPh>
    <rPh sb="8" eb="9">
      <t>ガタ</t>
    </rPh>
    <phoneticPr fontId="4"/>
  </si>
  <si>
    <t>外部サービス利用型</t>
    <rPh sb="0" eb="2">
      <t>ガイブ</t>
    </rPh>
    <rPh sb="6" eb="9">
      <t>リヨウガタ</t>
    </rPh>
    <phoneticPr fontId="4"/>
  </si>
  <si>
    <t>日中サービス支援型</t>
    <rPh sb="0" eb="2">
      <t>ニッチュウ</t>
    </rPh>
    <rPh sb="6" eb="9">
      <t>シエンガタ</t>
    </rPh>
    <phoneticPr fontId="4"/>
  </si>
  <si>
    <t>Ⅰ</t>
    <phoneticPr fontId="4"/>
  </si>
  <si>
    <t>Ⅱ</t>
    <phoneticPr fontId="4"/>
  </si>
  <si>
    <t>Ⅲ</t>
    <phoneticPr fontId="4"/>
  </si>
  <si>
    <t>サービス提供形態</t>
    <rPh sb="4" eb="6">
      <t>テイキョウ</t>
    </rPh>
    <rPh sb="6" eb="8">
      <t>ケイタイ</t>
    </rPh>
    <phoneticPr fontId="4"/>
  </si>
  <si>
    <t>9:1</t>
    <phoneticPr fontId="4"/>
  </si>
  <si>
    <t>6:1</t>
    <phoneticPr fontId="4"/>
  </si>
  <si>
    <t>4:1</t>
    <phoneticPr fontId="4"/>
  </si>
  <si>
    <t>2.5:1</t>
    <phoneticPr fontId="4"/>
  </si>
  <si>
    <t>Ⅳ</t>
    <phoneticPr fontId="4"/>
  </si>
  <si>
    <t>（※２　別紙平均利用者数算定シートも併せて提出してください。）</t>
    <rPh sb="4" eb="6">
      <t>ベッシ</t>
    </rPh>
    <rPh sb="6" eb="12">
      <t>ヘイキンリヨウシャスウ</t>
    </rPh>
    <rPh sb="12" eb="14">
      <t>サンテイ</t>
    </rPh>
    <rPh sb="18" eb="19">
      <t>アワ</t>
    </rPh>
    <rPh sb="21" eb="23">
      <t>テイシュツ</t>
    </rPh>
    <phoneticPr fontId="4"/>
  </si>
  <si>
    <t>（※１　実施サービスが共同生活援助の場合に提出）　　　　　　　　　　　（様式１－２）</t>
    <rPh sb="4" eb="6">
      <t>ジッシ</t>
    </rPh>
    <rPh sb="11" eb="13">
      <t>キョウドウ</t>
    </rPh>
    <rPh sb="13" eb="15">
      <t>セイカツ</t>
    </rPh>
    <rPh sb="15" eb="17">
      <t>エンジョ</t>
    </rPh>
    <rPh sb="18" eb="20">
      <t>バアイ</t>
    </rPh>
    <rPh sb="21" eb="23">
      <t>テイシュツ</t>
    </rPh>
    <rPh sb="36" eb="38">
      <t>ヨウシキ</t>
    </rPh>
    <phoneticPr fontId="4"/>
  </si>
  <si>
    <t>前年度平均利用者数算定シート（共同生活住居が複数ある場合、このシートを共同生活住居毎に作成してください）</t>
    <rPh sb="0" eb="5">
      <t>ゼンネンドヘイキン</t>
    </rPh>
    <rPh sb="5" eb="11">
      <t>リヨウシャスウサンテイ</t>
    </rPh>
    <rPh sb="15" eb="19">
      <t>キョウドウセイカツ</t>
    </rPh>
    <rPh sb="19" eb="21">
      <t>ジュウキョ</t>
    </rPh>
    <rPh sb="22" eb="24">
      <t>フクスウ</t>
    </rPh>
    <rPh sb="26" eb="28">
      <t>バアイ</t>
    </rPh>
    <rPh sb="35" eb="41">
      <t>キョウ</t>
    </rPh>
    <rPh sb="41" eb="42">
      <t>ゴト</t>
    </rPh>
    <rPh sb="43" eb="45">
      <t>サクセイ</t>
    </rPh>
    <phoneticPr fontId="4"/>
  </si>
  <si>
    <t>◇　平均利用者数等算定シート　（共同生活援助）</t>
    <rPh sb="2" eb="4">
      <t>ヘイキン</t>
    </rPh>
    <rPh sb="4" eb="7">
      <t>リヨウシャ</t>
    </rPh>
    <rPh sb="7" eb="8">
      <t>スウ</t>
    </rPh>
    <rPh sb="8" eb="9">
      <t>トウ</t>
    </rPh>
    <rPh sb="9" eb="11">
      <t>サンテイ</t>
    </rPh>
    <rPh sb="16" eb="18">
      <t>キョウドウ</t>
    </rPh>
    <rPh sb="18" eb="22">
      <t>セイカツエンジョ</t>
    </rPh>
    <phoneticPr fontId="4"/>
  </si>
  <si>
    <t>共同生活住居の名称</t>
    <rPh sb="0" eb="2">
      <t>キョウドウ</t>
    </rPh>
    <rPh sb="2" eb="4">
      <t>セイカツ</t>
    </rPh>
    <rPh sb="4" eb="6">
      <t>ジュウキョ</t>
    </rPh>
    <rPh sb="7" eb="9">
      <t>メイショウ</t>
    </rPh>
    <phoneticPr fontId="4"/>
  </si>
  <si>
    <t>定　員</t>
    <rPh sb="0" eb="1">
      <t>サダム</t>
    </rPh>
    <rPh sb="2" eb="3">
      <t>イン</t>
    </rPh>
    <phoneticPr fontId="4"/>
  </si>
  <si>
    <t>＊前年度の平均利用者数の考え方については、別紙「前年度平均利用者数の算定（考え方）について」を参照してください。</t>
    <rPh sb="1" eb="4">
      <t>ゼンネンド</t>
    </rPh>
    <rPh sb="5" eb="11">
      <t>ヘイキンリヨウシャスウ</t>
    </rPh>
    <rPh sb="12" eb="13">
      <t>カンガ</t>
    </rPh>
    <rPh sb="14" eb="15">
      <t>カタ</t>
    </rPh>
    <rPh sb="21" eb="23">
      <t>ベッシ</t>
    </rPh>
    <rPh sb="24" eb="27">
      <t>ゼンネンド</t>
    </rPh>
    <rPh sb="27" eb="33">
      <t>ヘイキンリヨウシャスウ</t>
    </rPh>
    <rPh sb="34" eb="36">
      <t>サンテイ</t>
    </rPh>
    <rPh sb="37" eb="38">
      <t>カンガ</t>
    </rPh>
    <rPh sb="39" eb="40">
      <t>カタ</t>
    </rPh>
    <rPh sb="47" eb="49">
      <t>サンショウ</t>
    </rPh>
    <phoneticPr fontId="4"/>
  </si>
  <si>
    <t>＊前年度における事業実績が６月以上である場合入力してください。（６月未満の場合は，定員の９０％を利用者数とする。）</t>
    <phoneticPr fontId="4"/>
  </si>
  <si>
    <t>＊定員を変更した場合は、定員変更後６月未満の間は前年度利用者数＋定員増減分の９０％を利用者数としてください。</t>
    <rPh sb="1" eb="3">
      <t>テイイン</t>
    </rPh>
    <rPh sb="4" eb="6">
      <t>ヘンコウ</t>
    </rPh>
    <rPh sb="8" eb="10">
      <t>バアイ</t>
    </rPh>
    <rPh sb="12" eb="14">
      <t>テイイン</t>
    </rPh>
    <rPh sb="14" eb="16">
      <t>ヘンコウ</t>
    </rPh>
    <rPh sb="16" eb="17">
      <t>ゴ</t>
    </rPh>
    <rPh sb="18" eb="19">
      <t>ツキ</t>
    </rPh>
    <rPh sb="19" eb="21">
      <t>ミマン</t>
    </rPh>
    <rPh sb="22" eb="23">
      <t>カン</t>
    </rPh>
    <rPh sb="24" eb="27">
      <t>ゼンネンド</t>
    </rPh>
    <rPh sb="27" eb="31">
      <t>リヨウシャスウ</t>
    </rPh>
    <rPh sb="32" eb="34">
      <t>テイイン</t>
    </rPh>
    <rPh sb="34" eb="37">
      <t>ゾウゲンブン</t>
    </rPh>
    <rPh sb="42" eb="46">
      <t>リヨウシャスウ</t>
    </rPh>
    <phoneticPr fontId="4"/>
  </si>
  <si>
    <t>所持する資格（該当するもの全てに○を記入）</t>
    <rPh sb="0" eb="2">
      <t>ショジ</t>
    </rPh>
    <rPh sb="4" eb="6">
      <t>シカク</t>
    </rPh>
    <rPh sb="7" eb="9">
      <t>ガイトウ</t>
    </rPh>
    <rPh sb="13" eb="14">
      <t>スベ</t>
    </rPh>
    <rPh sb="18" eb="20">
      <t>キニュウ</t>
    </rPh>
    <phoneticPr fontId="42"/>
  </si>
  <si>
    <t>（居宅）介護職員初任者研修</t>
    <rPh sb="1" eb="3">
      <t>キョタク</t>
    </rPh>
    <rPh sb="4" eb="6">
      <t>カイゴ</t>
    </rPh>
    <rPh sb="6" eb="8">
      <t>ショクイン</t>
    </rPh>
    <rPh sb="8" eb="11">
      <t>ショニンシャ</t>
    </rPh>
    <rPh sb="11" eb="13">
      <t>ケンシュウ</t>
    </rPh>
    <phoneticPr fontId="42"/>
  </si>
  <si>
    <t>令和　　年　　　月　　　日</t>
    <rPh sb="0" eb="2">
      <t>レイワ</t>
    </rPh>
    <rPh sb="4" eb="5">
      <t>ネン</t>
    </rPh>
    <rPh sb="8" eb="9">
      <t>ガツ</t>
    </rPh>
    <rPh sb="12" eb="13">
      <t>ニチ</t>
    </rPh>
    <phoneticPr fontId="4"/>
  </si>
  <si>
    <t>従業者の勤務の体制及び勤務形態一覧表（2021年○月分）</t>
    <rPh sb="0" eb="3">
      <t>ジュウギョウシャ</t>
    </rPh>
    <rPh sb="4" eb="6">
      <t>キンム</t>
    </rPh>
    <rPh sb="7" eb="9">
      <t>タイセイ</t>
    </rPh>
    <rPh sb="9" eb="10">
      <t>オヨ</t>
    </rPh>
    <rPh sb="11" eb="13">
      <t>キンム</t>
    </rPh>
    <rPh sb="13" eb="15">
      <t>ケイタイ</t>
    </rPh>
    <rPh sb="15" eb="18">
      <t>イチランヒョウ</t>
    </rPh>
    <rPh sb="23" eb="24">
      <t>ネン</t>
    </rPh>
    <rPh sb="25" eb="26">
      <t>ツキ</t>
    </rPh>
    <rPh sb="26" eb="27">
      <t>ブン</t>
    </rPh>
    <phoneticPr fontId="4"/>
  </si>
  <si>
    <t xml:space="preserve"> </t>
    <phoneticPr fontId="4"/>
  </si>
  <si>
    <t xml:space="preserve"> </t>
    <phoneticPr fontId="4"/>
  </si>
  <si>
    <t xml:space="preserve"> </t>
    <phoneticPr fontId="4"/>
  </si>
  <si>
    <t>従業者の勤務の体制及び勤務形態一覧表（２０２２年○月分）</t>
    <rPh sb="0" eb="3">
      <t>ジュウギョウシャ</t>
    </rPh>
    <rPh sb="4" eb="6">
      <t>キンム</t>
    </rPh>
    <rPh sb="7" eb="9">
      <t>タイセイ</t>
    </rPh>
    <rPh sb="9" eb="10">
      <t>オヨ</t>
    </rPh>
    <rPh sb="11" eb="13">
      <t>キンム</t>
    </rPh>
    <rPh sb="13" eb="15">
      <t>ケイタイ</t>
    </rPh>
    <rPh sb="15" eb="18">
      <t>イチランヒョウ</t>
    </rPh>
    <rPh sb="23" eb="24">
      <t>ネン</t>
    </rPh>
    <rPh sb="25" eb="26">
      <t>ツキ</t>
    </rPh>
    <rPh sb="26" eb="27">
      <t>ブン</t>
    </rPh>
    <phoneticPr fontId="4"/>
  </si>
  <si>
    <t>R4.4</t>
    <phoneticPr fontId="4"/>
  </si>
  <si>
    <t>R4.5</t>
    <phoneticPr fontId="4"/>
  </si>
  <si>
    <t>R4.6</t>
    <phoneticPr fontId="4"/>
  </si>
  <si>
    <t>R4.7</t>
    <phoneticPr fontId="4"/>
  </si>
  <si>
    <t>R4.8</t>
    <phoneticPr fontId="4"/>
  </si>
  <si>
    <t>R4.9</t>
    <phoneticPr fontId="4"/>
  </si>
  <si>
    <t>R4.10</t>
    <phoneticPr fontId="4"/>
  </si>
  <si>
    <t>R4.11</t>
    <phoneticPr fontId="4"/>
  </si>
  <si>
    <t>R4.12</t>
    <phoneticPr fontId="4"/>
  </si>
  <si>
    <t>R5.1</t>
    <phoneticPr fontId="4"/>
  </si>
  <si>
    <t>R5.2</t>
    <phoneticPr fontId="4"/>
  </si>
  <si>
    <t>R5.3</t>
    <phoneticPr fontId="4"/>
  </si>
  <si>
    <t>令和５年４月１日</t>
    <rPh sb="0" eb="2">
      <t>レイワ</t>
    </rPh>
    <rPh sb="3" eb="4">
      <t>ネン</t>
    </rPh>
    <rPh sb="5" eb="6">
      <t>ガツ</t>
    </rPh>
    <rPh sb="7" eb="8">
      <t>ニチ</t>
    </rPh>
    <phoneticPr fontId="4"/>
  </si>
  <si>
    <t>　</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</si>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</sst>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0;[Red]\-#,##0.0"/>
    <numFmt numFmtId="178" formatCode="#,##0_ "/>
    <numFmt numFmtId="179" formatCode="0_ "/>
    <numFmt numFmtId="180" formatCode="General\ &quot;人&quot;"/>
    <numFmt numFmtId="181" formatCode="#,##0.0_ &quot;人&quot;"/>
    <numFmt numFmtId="182" formatCode="#,##0.00_ "/>
    <numFmt numFmtId="183" formatCode="0.00_ "/>
    <numFmt numFmtId="184" formatCode="#,##0.0_ "/>
    <numFmt numFmtId="185" formatCode="#,##0&quot;人&quot;"/>
    <numFmt numFmtId="186" formatCode="[h]:mm"/>
    <numFmt numFmtId="187" formatCode="d"/>
    <numFmt numFmtId="188" formatCode="0.0_);[Red]\(0.0\)"/>
    <numFmt numFmtId="189" formatCode="0_);[Red]\(0\)"/>
    <numFmt numFmtId="190" formatCode="h:mm;@"/>
  </numFmts>
  <fonts count="78">
    <font>
      <sz val="11"/>
      <name val="ＭＳ Ｐゴシック"/>
      <family val="3"/>
      <charset val="128"/>
    </font>
    <font>
      <sz val="11"/>
      <color theme="1"/>
      <name val="ＭＳ Ｐゴシック"/>
      <family val="2"/>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9"/>
      <name val="ＭＳ ゴシック"/>
      <family val="3"/>
      <charset val="128"/>
    </font>
    <font>
      <u/>
      <sz val="12"/>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ゴシック"/>
      <family val="3"/>
      <charset val="128"/>
    </font>
    <font>
      <sz val="11"/>
      <color theme="1"/>
      <name val="ＭＳ Ｐゴシック"/>
      <family val="3"/>
      <charset val="128"/>
      <scheme val="minor"/>
    </font>
    <font>
      <sz val="11"/>
      <name val="明朝"/>
      <family val="1"/>
      <charset val="128"/>
    </font>
    <font>
      <sz val="6"/>
      <name val="ＭＳ Ｐゴシック"/>
      <family val="3"/>
      <charset val="128"/>
      <scheme val="minor"/>
    </font>
    <font>
      <sz val="11"/>
      <color theme="1"/>
      <name val="ＭＳ 明朝"/>
      <family val="1"/>
      <charset val="128"/>
    </font>
    <font>
      <b/>
      <sz val="16"/>
      <color theme="1"/>
      <name val="ＭＳ 明朝"/>
      <family val="1"/>
      <charset val="128"/>
    </font>
    <font>
      <sz val="12"/>
      <color indexed="16"/>
      <name val="ＭＳ Ｐゴシック"/>
      <family val="3"/>
      <charset val="128"/>
    </font>
    <font>
      <i/>
      <sz val="11"/>
      <color indexed="16"/>
      <name val="ＭＳ Ｐゴシック"/>
      <family val="3"/>
      <charset val="128"/>
    </font>
    <font>
      <sz val="11"/>
      <color indexed="16"/>
      <name val="ＭＳ Ｐゴシック"/>
      <family val="3"/>
      <charset val="128"/>
    </font>
    <font>
      <b/>
      <sz val="10"/>
      <name val="ＭＳ ゴシック"/>
      <family val="3"/>
      <charset val="128"/>
    </font>
    <font>
      <b/>
      <sz val="12"/>
      <color rgb="FFFF0000"/>
      <name val="ＭＳ Ｐゴシック"/>
      <family val="3"/>
      <charset val="128"/>
    </font>
    <font>
      <sz val="14"/>
      <color theme="1"/>
      <name val="ＭＳ 明朝"/>
      <family val="1"/>
      <charset val="128"/>
    </font>
    <font>
      <u val="double"/>
      <sz val="14"/>
      <color theme="1"/>
      <name val="ＭＳ 明朝"/>
      <family val="1"/>
      <charset val="128"/>
    </font>
    <font>
      <sz val="11"/>
      <color theme="0" tint="-0.499984740745262"/>
      <name val="ＭＳ 明朝"/>
      <family val="1"/>
      <charset val="128"/>
    </font>
    <font>
      <sz val="14"/>
      <name val="ＭＳ 明朝"/>
      <family val="1"/>
      <charset val="128"/>
    </font>
    <font>
      <sz val="11"/>
      <color theme="1"/>
      <name val="ＭＳ Ｐゴシック"/>
      <family val="3"/>
      <charset val="128"/>
    </font>
    <font>
      <sz val="20"/>
      <name val="ＭＳ Ｐゴシック"/>
      <family val="3"/>
      <charset val="128"/>
    </font>
    <font>
      <sz val="12"/>
      <color indexed="81"/>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font>
    <font>
      <sz val="12"/>
      <color rgb="FFFF0000"/>
      <name val="ＭＳ Ｐゴシック"/>
      <family val="3"/>
      <charset val="128"/>
    </font>
    <font>
      <b/>
      <sz val="18"/>
      <name val="HGS創英角ｺﾞｼｯｸUB"/>
      <family val="3"/>
      <charset val="128"/>
    </font>
    <font>
      <b/>
      <sz val="18"/>
      <color theme="1"/>
      <name val="ＭＳ Ｐゴシック"/>
      <family val="3"/>
      <charset val="128"/>
    </font>
    <font>
      <sz val="6"/>
      <name val="ＭＳ Ｐゴシック"/>
      <family val="2"/>
      <charset val="128"/>
    </font>
    <font>
      <sz val="6"/>
      <color theme="1"/>
      <name val="ＭＳ Ｐゴシック"/>
      <family val="2"/>
      <charset val="128"/>
    </font>
    <font>
      <sz val="16"/>
      <name val="ＭＳ ゴシック"/>
      <family val="3"/>
      <charset val="128"/>
    </font>
    <font>
      <sz val="16"/>
      <name val="ＭＳ Ｐゴシック"/>
      <family val="3"/>
      <charset val="128"/>
    </font>
    <font>
      <sz val="11"/>
      <name val="ＭＳ Ｐゴシック"/>
      <family val="3"/>
      <charset val="128"/>
      <scheme val="minor"/>
    </font>
    <font>
      <sz val="12"/>
      <name val="ＭＳ Ｐゴシック"/>
      <family val="3"/>
      <charset val="128"/>
      <scheme val="minor"/>
    </font>
    <font>
      <b/>
      <sz val="22"/>
      <name val="ＭＳ Ｐゴシック"/>
      <family val="3"/>
      <charset val="128"/>
      <scheme val="minor"/>
    </font>
    <font>
      <sz val="10"/>
      <color rgb="FFFF0000"/>
      <name val="ＭＳ ゴシック"/>
      <family val="3"/>
      <charset val="128"/>
    </font>
    <font>
      <sz val="10"/>
      <color rgb="FFFF0000"/>
      <name val="ＭＳ Ｐゴシック"/>
      <family val="3"/>
      <charset val="128"/>
    </font>
    <font>
      <sz val="9"/>
      <color rgb="FFFF0000"/>
      <name val="ＭＳ Ｐゴシック"/>
      <family val="3"/>
      <charset val="128"/>
    </font>
    <font>
      <sz val="14"/>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
      <sz val="8"/>
      <name val="ＭＳ Ｐゴシック"/>
      <family val="3"/>
      <charset val="128"/>
    </font>
    <font>
      <sz val="16"/>
      <name val="ＭＳ Ｐゴシック"/>
      <family val="3"/>
      <charset val="128"/>
      <scheme val="minor"/>
    </font>
    <font>
      <b/>
      <u/>
      <sz val="14"/>
      <name val="ＭＳ Ｐゴシック"/>
      <family val="3"/>
      <charset val="128"/>
      <scheme val="minor"/>
    </font>
    <font>
      <b/>
      <u/>
      <sz val="14"/>
      <name val="ＭＳ Ｐゴシック"/>
      <family val="3"/>
      <charset val="128"/>
    </font>
    <font>
      <sz val="11"/>
      <color rgb="FFFF0000"/>
      <name val="ＭＳ Ｐゴシック"/>
      <family val="3"/>
      <charset val="128"/>
      <scheme val="minor"/>
    </font>
    <font>
      <b/>
      <u/>
      <sz val="10"/>
      <name val="ＭＳ Ｐゴシック"/>
      <family val="3"/>
      <charset val="128"/>
      <scheme val="minor"/>
    </font>
    <font>
      <sz val="14"/>
      <color theme="1"/>
      <name val="ＭＳ Ｐゴシック"/>
      <family val="3"/>
      <charset val="128"/>
      <scheme val="minor"/>
    </font>
    <font>
      <sz val="6"/>
      <name val="游ゴシック"/>
      <family val="3"/>
      <charset val="128"/>
    </font>
    <font>
      <sz val="10"/>
      <color theme="1"/>
      <name val="ＭＳ Ｐゴシック"/>
      <family val="3"/>
      <charset val="128"/>
      <scheme val="minor"/>
    </font>
    <font>
      <sz val="8"/>
      <color theme="1"/>
      <name val="ＭＳ Ｐゴシック"/>
      <family val="3"/>
      <charset val="128"/>
      <scheme val="minor"/>
    </font>
    <font>
      <sz val="11"/>
      <color theme="1"/>
      <name val="HGP創英角ｺﾞｼｯｸUB"/>
      <family val="3"/>
      <charset val="128"/>
    </font>
    <font>
      <sz val="9"/>
      <color theme="1"/>
      <name val="ＭＳ Ｐゴシック"/>
      <family val="3"/>
      <charset val="128"/>
      <scheme val="minor"/>
    </font>
    <font>
      <sz val="9"/>
      <color indexed="8"/>
      <name val="游ゴシック"/>
      <family val="3"/>
      <charset val="128"/>
    </font>
    <font>
      <sz val="9.5"/>
      <name val="ＭＳ Ｐゴシック"/>
      <family val="3"/>
      <charset val="128"/>
    </font>
    <font>
      <sz val="11"/>
      <name val="HGS創英角ﾎﾟｯﾌﾟ体"/>
      <family val="3"/>
      <charset val="128"/>
    </font>
    <font>
      <sz val="12"/>
      <name val="HGS創英角ﾎﾟｯﾌﾟ体"/>
      <family val="3"/>
      <charset val="128"/>
    </font>
    <font>
      <sz val="9"/>
      <name val="HGS創英角ﾎﾟｯﾌﾟ体"/>
      <family val="3"/>
      <charset val="128"/>
    </font>
    <font>
      <sz val="8"/>
      <name val="HGS創英角ﾎﾟｯﾌﾟ体"/>
      <family val="3"/>
      <charset val="128"/>
    </font>
    <font>
      <sz val="11"/>
      <color rgb="FFFF0000"/>
      <name val="ＭＳ Ｐゴシック"/>
      <family val="3"/>
      <charset val="128"/>
    </font>
    <font>
      <sz val="11"/>
      <name val="HGP創英角ﾎﾟｯﾌﾟ体"/>
      <family val="3"/>
      <charset val="128"/>
    </font>
  </fonts>
  <fills count="1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indexed="41"/>
        <bgColor indexed="64"/>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6699"/>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2"/>
        <bgColor indexed="64"/>
      </patternFill>
    </fill>
    <fill>
      <patternFill patternType="solid">
        <fgColor theme="0" tint="-0.34998626667073579"/>
        <bgColor indexed="64"/>
      </patternFill>
    </fill>
    <fill>
      <patternFill patternType="solid">
        <fgColor rgb="FFCCFFFF"/>
        <bgColor indexed="64"/>
      </patternFill>
    </fill>
  </fills>
  <borders count="1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diagonalUp="1">
      <left style="thin">
        <color indexed="64"/>
      </left>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medium">
        <color indexed="64"/>
      </bottom>
      <diagonal/>
    </border>
    <border>
      <left style="medium">
        <color indexed="64"/>
      </left>
      <right/>
      <top/>
      <bottom style="medium">
        <color indexed="64"/>
      </bottom>
      <diagonal/>
    </border>
    <border>
      <left style="thick">
        <color auto="1"/>
      </left>
      <right/>
      <top/>
      <bottom/>
      <diagonal/>
    </border>
    <border>
      <left/>
      <right style="thick">
        <color auto="1"/>
      </right>
      <top/>
      <bottom/>
      <diagonal/>
    </border>
    <border>
      <left style="medium">
        <color indexed="64"/>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s>
  <cellStyleXfs count="16">
    <xf numFmtId="0" fontId="0" fillId="0" borderId="0"/>
    <xf numFmtId="0" fontId="2" fillId="0" borderId="0">
      <alignment vertical="center"/>
    </xf>
    <xf numFmtId="0" fontId="2" fillId="0" borderId="0">
      <alignment vertical="center"/>
    </xf>
    <xf numFmtId="0" fontId="16" fillId="0" borderId="0">
      <alignment vertical="center"/>
    </xf>
    <xf numFmtId="0" fontId="3" fillId="0" borderId="0"/>
    <xf numFmtId="0" fontId="3" fillId="0" borderId="0">
      <alignment vertical="center"/>
    </xf>
    <xf numFmtId="0" fontId="17" fillId="0" borderId="0"/>
    <xf numFmtId="0" fontId="2" fillId="0" borderId="0">
      <alignment vertical="center"/>
    </xf>
    <xf numFmtId="0" fontId="2" fillId="0" borderId="0"/>
    <xf numFmtId="0" fontId="2" fillId="0" borderId="0">
      <alignment vertical="center"/>
    </xf>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xf numFmtId="0" fontId="1" fillId="0" borderId="0">
      <alignment vertical="center"/>
    </xf>
    <xf numFmtId="0" fontId="2" fillId="0" borderId="0">
      <alignment vertical="center"/>
    </xf>
    <xf numFmtId="0" fontId="2" fillId="0" borderId="0">
      <alignment vertical="center"/>
    </xf>
  </cellStyleXfs>
  <cellXfs count="934">
    <xf numFmtId="0" fontId="0" fillId="0" borderId="0" xfId="0"/>
    <xf numFmtId="0" fontId="9" fillId="0" borderId="0" xfId="2" applyFont="1" applyAlignment="1">
      <alignment horizontal="left" vertical="center"/>
    </xf>
    <xf numFmtId="0" fontId="0"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13" fillId="0" borderId="0" xfId="0" applyFont="1" applyAlignment="1">
      <alignment vertical="center"/>
    </xf>
    <xf numFmtId="0" fontId="8" fillId="0" borderId="0" xfId="2" applyFont="1" applyAlignment="1">
      <alignment horizontal="left" vertical="center"/>
    </xf>
    <xf numFmtId="0" fontId="0" fillId="0" borderId="0" xfId="0" applyAlignment="1">
      <alignment horizontal="center"/>
    </xf>
    <xf numFmtId="0" fontId="0" fillId="0" borderId="0" xfId="0" applyFill="1"/>
    <xf numFmtId="0" fontId="13" fillId="0" borderId="0" xfId="0" applyFont="1"/>
    <xf numFmtId="0" fontId="21" fillId="0" borderId="0" xfId="0" applyFont="1" applyFill="1" applyAlignment="1"/>
    <xf numFmtId="0" fontId="21" fillId="0" borderId="0" xfId="0" applyFont="1" applyFill="1" applyAlignment="1">
      <alignment horizontal="right"/>
    </xf>
    <xf numFmtId="0" fontId="13" fillId="0" borderId="0" xfId="0" applyFont="1" applyFill="1" applyBorder="1" applyAlignment="1">
      <alignment vertical="center"/>
    </xf>
    <xf numFmtId="176" fontId="14" fillId="0" borderId="0" xfId="0" applyNumberFormat="1" applyFont="1" applyFill="1" applyBorder="1" applyAlignment="1">
      <alignment vertical="center"/>
    </xf>
    <xf numFmtId="0" fontId="13" fillId="0" borderId="0" xfId="0" applyFont="1" applyFill="1" applyAlignment="1">
      <alignment vertical="center"/>
    </xf>
    <xf numFmtId="9" fontId="14" fillId="0" borderId="0" xfId="0" applyNumberFormat="1" applyFont="1" applyFill="1" applyBorder="1" applyAlignment="1">
      <alignment vertical="center"/>
    </xf>
    <xf numFmtId="0" fontId="13" fillId="0" borderId="0" xfId="0" applyFont="1" applyFill="1" applyBorder="1" applyAlignment="1">
      <alignment horizontal="center" vertical="center"/>
    </xf>
    <xf numFmtId="181" fontId="14" fillId="0" borderId="0" xfId="0" applyNumberFormat="1" applyFont="1" applyFill="1" applyBorder="1" applyAlignment="1">
      <alignment horizontal="center" vertical="center"/>
    </xf>
    <xf numFmtId="178" fontId="0" fillId="0" borderId="44" xfId="0" applyNumberFormat="1" applyBorder="1"/>
    <xf numFmtId="178" fontId="0" fillId="0" borderId="42" xfId="0" applyNumberFormat="1" applyBorder="1" applyAlignment="1">
      <alignment horizontal="center"/>
    </xf>
    <xf numFmtId="178" fontId="0" fillId="0" borderId="37" xfId="0" applyNumberFormat="1" applyBorder="1" applyAlignment="1">
      <alignment horizontal="center"/>
    </xf>
    <xf numFmtId="178" fontId="0" fillId="0" borderId="0" xfId="0" applyNumberFormat="1"/>
    <xf numFmtId="178" fontId="0" fillId="0" borderId="55" xfId="0" applyNumberFormat="1" applyBorder="1" applyAlignment="1">
      <alignment horizontal="center" vertical="center" wrapText="1"/>
    </xf>
    <xf numFmtId="178" fontId="5" fillId="0" borderId="2" xfId="0" applyNumberFormat="1" applyFont="1" applyBorder="1" applyAlignment="1">
      <alignment horizontal="center" vertical="center" wrapText="1"/>
    </xf>
    <xf numFmtId="178" fontId="0" fillId="0" borderId="2" xfId="0" applyNumberFormat="1" applyBorder="1" applyAlignment="1">
      <alignment horizontal="center" vertical="center" wrapText="1"/>
    </xf>
    <xf numFmtId="178" fontId="0" fillId="0" borderId="2" xfId="0" applyNumberFormat="1" applyFill="1" applyBorder="1" applyAlignment="1">
      <alignment horizontal="center" vertical="center" wrapText="1"/>
    </xf>
    <xf numFmtId="178" fontId="0" fillId="0" borderId="0" xfId="0" applyNumberFormat="1" applyAlignment="1">
      <alignment horizontal="center" vertical="center" wrapText="1"/>
    </xf>
    <xf numFmtId="178" fontId="22" fillId="0" borderId="55" xfId="0" applyNumberFormat="1" applyFont="1" applyBorder="1"/>
    <xf numFmtId="178" fontId="0" fillId="0" borderId="2" xfId="0" applyNumberFormat="1" applyBorder="1" applyAlignment="1"/>
    <xf numFmtId="179" fontId="0" fillId="0" borderId="2" xfId="0" applyNumberFormat="1" applyBorder="1" applyAlignment="1"/>
    <xf numFmtId="178" fontId="0" fillId="3" borderId="2" xfId="0" applyNumberFormat="1" applyFill="1" applyBorder="1" applyProtection="1">
      <protection locked="0"/>
    </xf>
    <xf numFmtId="178" fontId="0" fillId="0" borderId="2" xfId="0" applyNumberFormat="1" applyFill="1" applyBorder="1"/>
    <xf numFmtId="178" fontId="0" fillId="0" borderId="55" xfId="0" applyNumberFormat="1" applyBorder="1"/>
    <xf numFmtId="178" fontId="0" fillId="0" borderId="18" xfId="0" applyNumberFormat="1" applyBorder="1"/>
    <xf numFmtId="178" fontId="0" fillId="0" borderId="0" xfId="0" applyNumberFormat="1" applyAlignment="1">
      <alignment horizontal="center"/>
    </xf>
    <xf numFmtId="178" fontId="0" fillId="0" borderId="0" xfId="0" applyNumberFormat="1" applyFill="1"/>
    <xf numFmtId="178" fontId="22" fillId="0" borderId="0" xfId="0" applyNumberFormat="1" applyFont="1" applyFill="1" applyAlignment="1">
      <alignment horizontal="center"/>
    </xf>
    <xf numFmtId="178" fontId="0" fillId="0" borderId="2" xfId="0" applyNumberFormat="1" applyBorder="1"/>
    <xf numFmtId="178" fontId="13" fillId="6" borderId="2" xfId="0" applyNumberFormat="1" applyFont="1" applyFill="1" applyBorder="1"/>
    <xf numFmtId="178" fontId="0" fillId="0" borderId="36" xfId="0" applyNumberFormat="1" applyBorder="1" applyAlignment="1">
      <alignment horizontal="center"/>
    </xf>
    <xf numFmtId="178" fontId="0" fillId="0" borderId="36" xfId="0" applyNumberFormat="1" applyBorder="1"/>
    <xf numFmtId="178" fontId="0" fillId="0" borderId="36" xfId="0" applyNumberFormat="1" applyFill="1" applyBorder="1"/>
    <xf numFmtId="178" fontId="13" fillId="0" borderId="36" xfId="0" applyNumberFormat="1" applyFont="1" applyFill="1" applyBorder="1"/>
    <xf numFmtId="178" fontId="13" fillId="0" borderId="0" xfId="0" applyNumberFormat="1" applyFont="1" applyFill="1" applyBorder="1"/>
    <xf numFmtId="178" fontId="12" fillId="0" borderId="0" xfId="0" applyNumberFormat="1" applyFont="1" applyBorder="1" applyAlignment="1">
      <alignment horizontal="center"/>
    </xf>
    <xf numFmtId="178" fontId="0" fillId="0" borderId="0" xfId="0" applyNumberFormat="1" applyBorder="1"/>
    <xf numFmtId="0" fontId="0" fillId="0" borderId="0" xfId="0" applyFont="1" applyAlignment="1">
      <alignment vertical="center" wrapText="1"/>
    </xf>
    <xf numFmtId="0" fontId="13" fillId="3" borderId="2" xfId="0" applyFont="1" applyFill="1" applyBorder="1" applyAlignment="1" applyProtection="1">
      <alignment vertical="center"/>
      <protection locked="0"/>
    </xf>
    <xf numFmtId="0" fontId="12" fillId="0" borderId="0" xfId="0" applyFont="1" applyFill="1" applyAlignment="1">
      <alignment vertical="center"/>
    </xf>
    <xf numFmtId="0" fontId="13" fillId="0" borderId="42" xfId="0" applyFont="1" applyFill="1" applyBorder="1" applyAlignment="1">
      <alignment vertical="center"/>
    </xf>
    <xf numFmtId="181" fontId="14" fillId="0" borderId="42" xfId="0" applyNumberFormat="1" applyFont="1" applyFill="1" applyBorder="1" applyAlignment="1">
      <alignment vertical="center"/>
    </xf>
    <xf numFmtId="9" fontId="14" fillId="0" borderId="0" xfId="0" applyNumberFormat="1" applyFont="1" applyFill="1" applyBorder="1" applyAlignment="1">
      <alignment horizontal="center" vertical="center"/>
    </xf>
    <xf numFmtId="178" fontId="23" fillId="0" borderId="55" xfId="0" applyNumberFormat="1" applyFont="1" applyBorder="1"/>
    <xf numFmtId="178" fontId="23" fillId="0" borderId="52" xfId="0" applyNumberFormat="1" applyFont="1" applyBorder="1"/>
    <xf numFmtId="178" fontId="23" fillId="0" borderId="0" xfId="0" applyNumberFormat="1" applyFont="1" applyFill="1" applyAlignment="1">
      <alignment horizontal="center"/>
    </xf>
    <xf numFmtId="178" fontId="23" fillId="0" borderId="0" xfId="0" applyNumberFormat="1" applyFont="1" applyAlignment="1">
      <alignment horizontal="center"/>
    </xf>
    <xf numFmtId="178" fontId="0" fillId="0" borderId="60" xfId="0" applyNumberFormat="1" applyBorder="1" applyAlignment="1"/>
    <xf numFmtId="178" fontId="0" fillId="0" borderId="0" xfId="0" applyNumberFormat="1" applyBorder="1" applyAlignment="1">
      <alignment horizontal="center"/>
    </xf>
    <xf numFmtId="0" fontId="25" fillId="0" borderId="0" xfId="0" applyFont="1"/>
    <xf numFmtId="0" fontId="0" fillId="0" borderId="0" xfId="0" applyAlignment="1"/>
    <xf numFmtId="0" fontId="0" fillId="0" borderId="0" xfId="0" applyAlignment="1">
      <alignment vertical="center" wrapText="1"/>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vertical="center"/>
    </xf>
    <xf numFmtId="0" fontId="26" fillId="0" borderId="2" xfId="0" applyFont="1" applyBorder="1" applyAlignment="1">
      <alignment vertical="center" wrapText="1"/>
    </xf>
    <xf numFmtId="0" fontId="26" fillId="0" borderId="36" xfId="0" applyFont="1" applyBorder="1" applyAlignment="1">
      <alignment horizontal="center" vertical="center"/>
    </xf>
    <xf numFmtId="0" fontId="26" fillId="0" borderId="36" xfId="0" applyFont="1" applyBorder="1" applyAlignment="1">
      <alignment vertical="center"/>
    </xf>
    <xf numFmtId="0" fontId="26" fillId="0" borderId="0" xfId="0" applyFont="1" applyAlignment="1">
      <alignment vertical="center" wrapText="1"/>
    </xf>
    <xf numFmtId="0" fontId="26" fillId="0" borderId="6" xfId="0" applyFont="1" applyBorder="1" applyAlignment="1">
      <alignment vertical="center"/>
    </xf>
    <xf numFmtId="0" fontId="26" fillId="0" borderId="0" xfId="0" applyFont="1" applyBorder="1" applyAlignment="1">
      <alignment horizontal="center" vertical="center"/>
    </xf>
    <xf numFmtId="0" fontId="14"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right" vertical="center"/>
    </xf>
    <xf numFmtId="0" fontId="26" fillId="0" borderId="0" xfId="0" applyFont="1" applyBorder="1" applyAlignment="1">
      <alignment horizontal="left" vertical="center" wrapText="1"/>
    </xf>
    <xf numFmtId="0" fontId="14" fillId="0" borderId="0" xfId="0" applyFont="1" applyAlignment="1">
      <alignment vertical="center"/>
    </xf>
    <xf numFmtId="0" fontId="26" fillId="0" borderId="0" xfId="0" applyFont="1" applyAlignment="1">
      <alignment vertical="center" wrapText="1"/>
    </xf>
    <xf numFmtId="0" fontId="0" fillId="0" borderId="0" xfId="0" applyAlignment="1">
      <alignment vertical="center" wrapText="1"/>
    </xf>
    <xf numFmtId="0" fontId="26" fillId="0" borderId="0" xfId="0" applyFont="1" applyBorder="1" applyAlignment="1">
      <alignment vertical="center"/>
    </xf>
    <xf numFmtId="0" fontId="26" fillId="0" borderId="2" xfId="0" applyFont="1" applyBorder="1" applyAlignment="1">
      <alignment vertical="center" wrapText="1"/>
    </xf>
    <xf numFmtId="0" fontId="26" fillId="0" borderId="0" xfId="0" applyFont="1" applyBorder="1" applyAlignment="1">
      <alignment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0" fillId="0" borderId="0" xfId="0" applyAlignment="1">
      <alignment vertical="center"/>
    </xf>
    <xf numFmtId="178" fontId="0" fillId="0" borderId="36" xfId="0" applyNumberFormat="1" applyBorder="1" applyAlignment="1">
      <alignment horizontal="center"/>
    </xf>
    <xf numFmtId="178" fontId="0" fillId="0" borderId="37" xfId="0" applyNumberFormat="1" applyBorder="1" applyAlignment="1">
      <alignment horizontal="center"/>
    </xf>
    <xf numFmtId="178" fontId="0" fillId="0" borderId="55" xfId="0" applyNumberFormat="1" applyBorder="1" applyAlignment="1">
      <alignment horizontal="center" vertical="center" wrapText="1"/>
    </xf>
    <xf numFmtId="3" fontId="26" fillId="0" borderId="2" xfId="0" applyNumberFormat="1" applyFont="1" applyBorder="1" applyAlignment="1">
      <alignment horizontal="right" vertical="center"/>
    </xf>
    <xf numFmtId="3" fontId="26" fillId="0" borderId="37" xfId="0" applyNumberFormat="1" applyFont="1" applyBorder="1" applyAlignment="1">
      <alignment horizontal="right" vertical="center"/>
    </xf>
    <xf numFmtId="3" fontId="26" fillId="0" borderId="1" xfId="0" applyNumberFormat="1" applyFont="1" applyBorder="1" applyAlignment="1">
      <alignment horizontal="right" vertical="center"/>
    </xf>
    <xf numFmtId="3" fontId="26" fillId="0" borderId="0" xfId="0" applyNumberFormat="1" applyFont="1" applyAlignment="1">
      <alignment horizontal="right" vertical="center"/>
    </xf>
    <xf numFmtId="3" fontId="26" fillId="0" borderId="41" xfId="0" applyNumberFormat="1" applyFont="1" applyBorder="1" applyAlignment="1">
      <alignment horizontal="right" vertical="center"/>
    </xf>
    <xf numFmtId="3" fontId="26" fillId="0" borderId="36" xfId="0" applyNumberFormat="1" applyFont="1" applyBorder="1" applyAlignment="1">
      <alignment horizontal="right" vertical="center"/>
    </xf>
    <xf numFmtId="3" fontId="26" fillId="9" borderId="2" xfId="0" applyNumberFormat="1" applyFont="1" applyFill="1" applyBorder="1" applyAlignment="1">
      <alignment horizontal="right" vertical="center"/>
    </xf>
    <xf numFmtId="3" fontId="26" fillId="9" borderId="37" xfId="0" applyNumberFormat="1" applyFont="1" applyFill="1" applyBorder="1" applyAlignment="1">
      <alignment horizontal="right" vertical="center"/>
    </xf>
    <xf numFmtId="3" fontId="26" fillId="9" borderId="1" xfId="0" applyNumberFormat="1" applyFont="1" applyFill="1" applyBorder="1" applyAlignment="1">
      <alignment horizontal="right" vertical="center"/>
    </xf>
    <xf numFmtId="3" fontId="26" fillId="9" borderId="1" xfId="0" applyNumberFormat="1" applyFont="1" applyFill="1" applyBorder="1" applyAlignment="1">
      <alignment vertical="center"/>
    </xf>
    <xf numFmtId="3" fontId="26" fillId="0" borderId="36" xfId="0" applyNumberFormat="1" applyFont="1" applyBorder="1" applyAlignment="1">
      <alignment vertical="center"/>
    </xf>
    <xf numFmtId="3" fontId="26" fillId="0" borderId="36" xfId="0" applyNumberFormat="1" applyFont="1" applyBorder="1" applyAlignment="1">
      <alignment horizontal="center" vertical="center"/>
    </xf>
    <xf numFmtId="3" fontId="26" fillId="0" borderId="60" xfId="0" applyNumberFormat="1" applyFont="1" applyBorder="1" applyAlignment="1">
      <alignment vertical="center"/>
    </xf>
    <xf numFmtId="3" fontId="26" fillId="0" borderId="60" xfId="0" applyNumberFormat="1" applyFont="1" applyBorder="1" applyAlignment="1">
      <alignment horizontal="center" vertical="center"/>
    </xf>
    <xf numFmtId="0" fontId="26" fillId="0" borderId="60" xfId="0" applyFont="1" applyBorder="1" applyAlignment="1">
      <alignment vertical="center" wrapText="1"/>
    </xf>
    <xf numFmtId="3" fontId="26" fillId="0" borderId="60" xfId="0" applyNumberFormat="1" applyFont="1" applyBorder="1" applyAlignment="1">
      <alignment horizontal="right" vertical="center"/>
    </xf>
    <xf numFmtId="3" fontId="26" fillId="0" borderId="63" xfId="0" applyNumberFormat="1" applyFont="1" applyBorder="1" applyAlignment="1">
      <alignment horizontal="right" vertical="center"/>
    </xf>
    <xf numFmtId="3" fontId="29" fillId="9" borderId="1" xfId="0" applyNumberFormat="1" applyFont="1" applyFill="1" applyBorder="1" applyAlignment="1">
      <alignment horizontal="right" vertical="center"/>
    </xf>
    <xf numFmtId="38" fontId="26" fillId="9" borderId="1" xfId="0" applyNumberFormat="1" applyFont="1" applyFill="1" applyBorder="1" applyAlignment="1">
      <alignment vertical="center"/>
    </xf>
    <xf numFmtId="0" fontId="7" fillId="0" borderId="0" xfId="11" applyFont="1" applyAlignment="1">
      <alignment vertical="center"/>
    </xf>
    <xf numFmtId="0" fontId="9" fillId="0" borderId="0" xfId="11" applyFont="1" applyAlignment="1">
      <alignment vertical="center" shrinkToFit="1"/>
    </xf>
    <xf numFmtId="0" fontId="9" fillId="0" borderId="0" xfId="11" applyFont="1">
      <alignment vertical="center"/>
    </xf>
    <xf numFmtId="0" fontId="9" fillId="0" borderId="0" xfId="11" applyFont="1" applyAlignment="1">
      <alignment vertical="center"/>
    </xf>
    <xf numFmtId="0" fontId="6" fillId="0" borderId="23" xfId="11" applyFont="1" applyBorder="1" applyAlignment="1">
      <alignment vertical="center"/>
    </xf>
    <xf numFmtId="0" fontId="6" fillId="0" borderId="20" xfId="11" applyFont="1" applyBorder="1" applyAlignment="1">
      <alignment vertical="center"/>
    </xf>
    <xf numFmtId="0" fontId="6" fillId="0" borderId="33" xfId="11" applyFont="1" applyBorder="1" applyAlignment="1">
      <alignment vertical="center"/>
    </xf>
    <xf numFmtId="0" fontId="9" fillId="0" borderId="16" xfId="11" applyFont="1" applyFill="1" applyBorder="1" applyAlignment="1">
      <alignment horizontal="center" vertical="center" shrinkToFit="1"/>
    </xf>
    <xf numFmtId="0" fontId="9" fillId="0" borderId="17" xfId="11" applyFont="1" applyFill="1" applyBorder="1" applyAlignment="1">
      <alignment vertical="center" shrinkToFit="1"/>
    </xf>
    <xf numFmtId="0" fontId="9" fillId="0" borderId="2" xfId="11" applyFont="1" applyFill="1" applyBorder="1" applyAlignment="1">
      <alignment vertical="center" shrinkToFit="1"/>
    </xf>
    <xf numFmtId="0" fontId="9" fillId="0" borderId="37" xfId="11" applyFont="1" applyFill="1" applyBorder="1" applyAlignment="1">
      <alignment vertical="center" shrinkToFit="1"/>
    </xf>
    <xf numFmtId="0" fontId="9" fillId="0" borderId="3" xfId="11" applyFont="1" applyFill="1" applyBorder="1" applyAlignment="1">
      <alignment vertical="center" shrinkToFit="1"/>
    </xf>
    <xf numFmtId="0" fontId="9" fillId="12" borderId="17" xfId="11" applyFont="1" applyFill="1" applyBorder="1" applyAlignment="1">
      <alignment vertical="center" shrinkToFit="1"/>
    </xf>
    <xf numFmtId="0" fontId="9" fillId="12" borderId="2" xfId="11" applyFont="1" applyFill="1" applyBorder="1" applyAlignment="1">
      <alignment vertical="center" shrinkToFit="1"/>
    </xf>
    <xf numFmtId="0" fontId="9" fillId="12" borderId="3" xfId="11" applyFont="1" applyFill="1" applyBorder="1" applyAlignment="1">
      <alignment vertical="center" shrinkToFit="1"/>
    </xf>
    <xf numFmtId="0" fontId="9" fillId="0" borderId="17" xfId="11" applyFont="1" applyFill="1" applyBorder="1" applyAlignment="1">
      <alignment horizontal="center" vertical="center" shrinkToFit="1"/>
    </xf>
    <xf numFmtId="0" fontId="9" fillId="0" borderId="2" xfId="11" applyFont="1" applyFill="1" applyBorder="1" applyAlignment="1">
      <alignment horizontal="center" vertical="center" shrinkToFit="1"/>
    </xf>
    <xf numFmtId="0" fontId="9" fillId="0" borderId="18" xfId="11" applyFont="1" applyFill="1" applyBorder="1" applyAlignment="1">
      <alignment horizontal="center" vertical="center" shrinkToFit="1"/>
    </xf>
    <xf numFmtId="0" fontId="9" fillId="0" borderId="45" xfId="11" applyFont="1" applyFill="1" applyBorder="1" applyAlignment="1">
      <alignment horizontal="center" vertical="center" shrinkToFit="1"/>
    </xf>
    <xf numFmtId="0" fontId="9" fillId="0" borderId="3" xfId="11" applyFont="1" applyFill="1" applyBorder="1" applyAlignment="1">
      <alignment horizontal="center" vertical="center" shrinkToFit="1"/>
    </xf>
    <xf numFmtId="0" fontId="9" fillId="12" borderId="21" xfId="11" applyFont="1" applyFill="1" applyBorder="1" applyAlignment="1">
      <alignment horizontal="center" vertical="center" shrinkToFit="1"/>
    </xf>
    <xf numFmtId="0" fontId="9" fillId="12" borderId="2" xfId="11" applyFont="1" applyFill="1" applyBorder="1" applyAlignment="1">
      <alignment horizontal="center" vertical="center" shrinkToFit="1"/>
    </xf>
    <xf numFmtId="0" fontId="9" fillId="12" borderId="3" xfId="11" applyFont="1" applyFill="1" applyBorder="1" applyAlignment="1">
      <alignment horizontal="center" vertical="center" shrinkToFit="1"/>
    </xf>
    <xf numFmtId="0" fontId="9" fillId="0" borderId="30" xfId="11" applyFont="1" applyBorder="1" applyAlignment="1">
      <alignment vertical="center" shrinkToFit="1"/>
    </xf>
    <xf numFmtId="0" fontId="9" fillId="0" borderId="31" xfId="11" applyFont="1" applyBorder="1" applyAlignment="1">
      <alignment vertical="center" shrinkToFit="1"/>
    </xf>
    <xf numFmtId="0" fontId="9" fillId="0" borderId="12" xfId="11" applyFont="1" applyFill="1" applyBorder="1" applyAlignment="1">
      <alignment horizontal="center" vertical="center" shrinkToFit="1"/>
    </xf>
    <xf numFmtId="0" fontId="9" fillId="0" borderId="22" xfId="11" applyFont="1" applyFill="1" applyBorder="1" applyAlignment="1">
      <alignment horizontal="center" vertical="center" shrinkToFit="1"/>
    </xf>
    <xf numFmtId="0" fontId="9" fillId="0" borderId="15" xfId="11" applyFont="1" applyFill="1" applyBorder="1" applyAlignment="1">
      <alignment horizontal="center" vertical="center" shrinkToFit="1"/>
    </xf>
    <xf numFmtId="0" fontId="9" fillId="0" borderId="11" xfId="11" applyFont="1" applyFill="1" applyBorder="1" applyAlignment="1">
      <alignment horizontal="center" vertical="center" shrinkToFit="1"/>
    </xf>
    <xf numFmtId="0" fontId="9" fillId="0" borderId="34" xfId="11" applyFont="1" applyFill="1" applyBorder="1" applyAlignment="1">
      <alignment horizontal="center" vertical="center" shrinkToFit="1"/>
    </xf>
    <xf numFmtId="0" fontId="9" fillId="12" borderId="64" xfId="11" applyFont="1" applyFill="1" applyBorder="1" applyAlignment="1">
      <alignment horizontal="center" vertical="center" shrinkToFit="1"/>
    </xf>
    <xf numFmtId="0" fontId="9" fillId="12" borderId="65" xfId="11" applyFont="1" applyFill="1" applyBorder="1" applyAlignment="1">
      <alignment horizontal="center" vertical="center" shrinkToFit="1"/>
    </xf>
    <xf numFmtId="0" fontId="9" fillId="12" borderId="66" xfId="11" applyFont="1" applyFill="1" applyBorder="1" applyAlignment="1">
      <alignment horizontal="center" vertical="center" shrinkToFit="1"/>
    </xf>
    <xf numFmtId="0" fontId="9" fillId="0" borderId="5" xfId="11" applyFont="1" applyBorder="1">
      <alignment vertical="center"/>
    </xf>
    <xf numFmtId="0" fontId="6" fillId="0" borderId="15"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23" xfId="11" applyFont="1" applyFill="1" applyBorder="1" applyAlignment="1">
      <alignment horizontal="center" vertical="center"/>
    </xf>
    <xf numFmtId="0" fontId="6" fillId="0" borderId="24" xfId="11" applyFont="1" applyFill="1" applyBorder="1" applyAlignment="1">
      <alignment horizontal="center" vertical="center"/>
    </xf>
    <xf numFmtId="0" fontId="6" fillId="0" borderId="70" xfId="11" applyFont="1" applyFill="1" applyBorder="1" applyAlignment="1">
      <alignment horizontal="center" vertical="center"/>
    </xf>
    <xf numFmtId="0" fontId="9" fillId="0" borderId="0" xfId="11" applyFont="1" applyFill="1" applyBorder="1" applyAlignment="1">
      <alignment horizontal="center" vertical="center" shrinkToFit="1"/>
    </xf>
    <xf numFmtId="0" fontId="9" fillId="0" borderId="0" xfId="11" applyFont="1" applyFill="1" applyBorder="1">
      <alignment vertical="center"/>
    </xf>
    <xf numFmtId="0" fontId="9" fillId="0" borderId="20" xfId="11" applyFont="1" applyFill="1" applyBorder="1">
      <alignment vertical="center"/>
    </xf>
    <xf numFmtId="0" fontId="9" fillId="0" borderId="4" xfId="11" applyFont="1" applyFill="1" applyBorder="1">
      <alignment vertical="center"/>
    </xf>
    <xf numFmtId="0" fontId="9" fillId="0" borderId="4"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0" xfId="11" applyFont="1" applyBorder="1">
      <alignment vertical="center"/>
    </xf>
    <xf numFmtId="0" fontId="9" fillId="0" borderId="13" xfId="11" applyFont="1" applyFill="1" applyBorder="1" applyAlignment="1">
      <alignment horizontal="center" vertical="center" shrinkToFit="1"/>
    </xf>
    <xf numFmtId="0" fontId="9" fillId="0" borderId="11" xfId="11" applyFont="1" applyFill="1" applyBorder="1" applyAlignment="1">
      <alignment horizontal="center" vertical="center"/>
    </xf>
    <xf numFmtId="0" fontId="9" fillId="0" borderId="13"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8" xfId="11" applyFont="1" applyFill="1" applyBorder="1" applyAlignment="1">
      <alignment horizontal="center" vertical="center" shrinkToFit="1"/>
    </xf>
    <xf numFmtId="0" fontId="9" fillId="0" borderId="21" xfId="11" applyFont="1" applyFill="1" applyBorder="1" applyAlignment="1">
      <alignment horizontal="center" vertical="center"/>
    </xf>
    <xf numFmtId="0" fontId="9" fillId="0" borderId="18" xfId="11" applyFont="1" applyFill="1" applyBorder="1" applyAlignment="1">
      <alignment horizontal="center" vertical="center"/>
    </xf>
    <xf numFmtId="0" fontId="9" fillId="12" borderId="18" xfId="11" applyFont="1" applyFill="1" applyBorder="1" applyAlignment="1">
      <alignment horizontal="center" vertical="center" shrinkToFit="1"/>
    </xf>
    <xf numFmtId="0" fontId="9" fillId="12" borderId="51" xfId="11" applyFont="1" applyFill="1" applyBorder="1" applyAlignment="1">
      <alignment horizontal="center" vertical="center" shrinkToFit="1"/>
    </xf>
    <xf numFmtId="0" fontId="9" fillId="0" borderId="35" xfId="11" applyFont="1" applyBorder="1" applyAlignment="1">
      <alignment vertical="center" shrinkToFit="1"/>
    </xf>
    <xf numFmtId="0" fontId="9" fillId="0" borderId="2" xfId="11" applyFont="1" applyFill="1" applyBorder="1" applyAlignment="1">
      <alignment horizontal="center" vertical="center"/>
    </xf>
    <xf numFmtId="0" fontId="9" fillId="0" borderId="17" xfId="11" applyFont="1" applyFill="1" applyBorder="1" applyAlignment="1">
      <alignment horizontal="center" vertical="center"/>
    </xf>
    <xf numFmtId="0" fontId="9" fillId="0" borderId="3" xfId="11" applyFont="1" applyFill="1" applyBorder="1" applyAlignment="1">
      <alignment horizontal="center" vertical="center"/>
    </xf>
    <xf numFmtId="0" fontId="9" fillId="12" borderId="18" xfId="11" applyFont="1" applyFill="1" applyBorder="1" applyAlignment="1">
      <alignment horizontal="center" vertical="center"/>
    </xf>
    <xf numFmtId="0" fontId="9" fillId="12" borderId="2" xfId="11" applyFont="1" applyFill="1" applyBorder="1" applyAlignment="1">
      <alignment horizontal="center" vertical="center"/>
    </xf>
    <xf numFmtId="0" fontId="9" fillId="12" borderId="3" xfId="11" applyFont="1" applyFill="1" applyBorder="1" applyAlignment="1">
      <alignment horizontal="center" vertical="center"/>
    </xf>
    <xf numFmtId="0" fontId="9" fillId="0" borderId="19" xfId="11" applyFont="1" applyFill="1" applyBorder="1" applyAlignment="1">
      <alignment horizontal="center" vertical="center" shrinkToFit="1"/>
    </xf>
    <xf numFmtId="0" fontId="9" fillId="0" borderId="27" xfId="11" applyFont="1" applyFill="1" applyBorder="1" applyAlignment="1">
      <alignment horizontal="center" vertical="center" shrinkToFit="1"/>
    </xf>
    <xf numFmtId="0" fontId="9" fillId="0" borderId="24" xfId="11" applyFont="1" applyFill="1" applyBorder="1" applyAlignment="1">
      <alignment horizontal="center" vertical="center"/>
    </xf>
    <xf numFmtId="0" fontId="9" fillId="0" borderId="26" xfId="11" applyFont="1" applyFill="1" applyBorder="1" applyAlignment="1">
      <alignment horizontal="center" vertical="center"/>
    </xf>
    <xf numFmtId="0" fontId="9" fillId="0" borderId="28" xfId="11" applyFont="1" applyFill="1" applyBorder="1" applyAlignment="1">
      <alignment horizontal="center" vertical="center" shrinkToFit="1"/>
    </xf>
    <xf numFmtId="0" fontId="9" fillId="0" borderId="29" xfId="11" applyFont="1" applyFill="1" applyBorder="1" applyAlignment="1">
      <alignment horizontal="center" vertical="center" shrinkToFit="1"/>
    </xf>
    <xf numFmtId="0" fontId="9" fillId="12" borderId="27" xfId="11" applyFont="1" applyFill="1" applyBorder="1" applyAlignment="1">
      <alignment horizontal="center" vertical="center" shrinkToFit="1"/>
    </xf>
    <xf numFmtId="0" fontId="9" fillId="12" borderId="28" xfId="11" applyFont="1" applyFill="1" applyBorder="1" applyAlignment="1">
      <alignment horizontal="center" vertical="center" shrinkToFit="1"/>
    </xf>
    <xf numFmtId="0" fontId="6" fillId="0" borderId="0" xfId="11" applyFont="1" applyBorder="1" applyAlignment="1">
      <alignment vertical="center" textRotation="255" wrapText="1"/>
    </xf>
    <xf numFmtId="176" fontId="9" fillId="0" borderId="0" xfId="11" applyNumberFormat="1" applyFont="1" applyFill="1" applyBorder="1" applyAlignment="1">
      <alignment horizontal="center" vertical="center"/>
    </xf>
    <xf numFmtId="0" fontId="10" fillId="0" borderId="0" xfId="11" applyFont="1" applyAlignment="1">
      <alignment vertical="center"/>
    </xf>
    <xf numFmtId="0" fontId="10" fillId="0" borderId="0" xfId="11" applyFont="1">
      <alignment vertical="center"/>
    </xf>
    <xf numFmtId="0" fontId="10" fillId="0" borderId="0" xfId="11" applyFont="1" applyAlignment="1">
      <alignment vertical="center" wrapText="1" shrinkToFit="1"/>
    </xf>
    <xf numFmtId="0" fontId="10" fillId="0" borderId="0" xfId="11" applyFont="1" applyAlignment="1">
      <alignment vertical="center" wrapText="1"/>
    </xf>
    <xf numFmtId="0" fontId="10" fillId="0" borderId="0" xfId="11" applyFont="1" applyAlignment="1">
      <alignment horizontal="left" vertical="center"/>
    </xf>
    <xf numFmtId="0" fontId="13" fillId="0" borderId="0" xfId="11" applyFont="1" applyAlignment="1">
      <alignment vertical="center" textRotation="255" shrinkToFit="1"/>
    </xf>
    <xf numFmtId="0" fontId="13" fillId="0" borderId="0" xfId="11" applyFont="1">
      <alignment vertical="center"/>
    </xf>
    <xf numFmtId="0" fontId="9" fillId="0" borderId="14" xfId="11" applyFont="1" applyFill="1" applyBorder="1" applyAlignment="1">
      <alignment horizontal="center" vertical="center" shrinkToFit="1"/>
    </xf>
    <xf numFmtId="0" fontId="9" fillId="0" borderId="1" xfId="11" applyFont="1" applyFill="1" applyBorder="1" applyAlignment="1">
      <alignment horizontal="center" vertical="center" shrinkToFit="1"/>
    </xf>
    <xf numFmtId="0" fontId="9" fillId="0" borderId="34" xfId="11" applyFont="1" applyFill="1" applyBorder="1" applyAlignment="1">
      <alignment horizontal="center" vertical="center"/>
    </xf>
    <xf numFmtId="0" fontId="9" fillId="12" borderId="10" xfId="11" applyFont="1" applyFill="1" applyBorder="1" applyAlignment="1">
      <alignment horizontal="center" vertical="center" shrinkToFit="1"/>
    </xf>
    <xf numFmtId="0" fontId="9" fillId="0" borderId="25" xfId="11" applyFont="1" applyFill="1" applyBorder="1" applyAlignment="1">
      <alignment horizontal="center" vertical="center" shrinkToFit="1"/>
    </xf>
    <xf numFmtId="0" fontId="9" fillId="0" borderId="9" xfId="11" applyFont="1" applyFill="1" applyBorder="1" applyAlignment="1">
      <alignment horizontal="center" vertical="center"/>
    </xf>
    <xf numFmtId="0" fontId="9" fillId="12" borderId="29" xfId="11" applyFont="1" applyFill="1" applyBorder="1" applyAlignment="1">
      <alignment horizontal="center" vertical="center" shrinkToFit="1"/>
    </xf>
    <xf numFmtId="0" fontId="39" fillId="0" borderId="0" xfId="0" applyFont="1" applyFill="1" applyBorder="1" applyAlignment="1">
      <alignment vertical="center"/>
    </xf>
    <xf numFmtId="179" fontId="0" fillId="0" borderId="2" xfId="0" applyNumberFormat="1" applyBorder="1" applyAlignment="1">
      <alignment horizontal="center"/>
    </xf>
    <xf numFmtId="0" fontId="38" fillId="0" borderId="0" xfId="0" applyFont="1" applyAlignment="1">
      <alignment horizontal="center"/>
    </xf>
    <xf numFmtId="0" fontId="35" fillId="0" borderId="0" xfId="2" applyFont="1" applyAlignment="1">
      <alignment horizontal="left" vertical="center"/>
    </xf>
    <xf numFmtId="0" fontId="41" fillId="0" borderId="0" xfId="0" applyFont="1" applyAlignment="1">
      <alignment vertical="center"/>
    </xf>
    <xf numFmtId="0" fontId="19" fillId="0" borderId="0" xfId="0" applyFont="1" applyAlignment="1">
      <alignment horizontal="right" vertical="center"/>
    </xf>
    <xf numFmtId="0" fontId="41" fillId="0" borderId="2" xfId="0" applyFont="1" applyBorder="1" applyAlignment="1">
      <alignment horizontal="center" vertical="center"/>
    </xf>
    <xf numFmtId="0" fontId="0" fillId="0" borderId="0" xfId="0" applyAlignment="1">
      <alignment horizontal="center" vertical="center"/>
    </xf>
    <xf numFmtId="0" fontId="0" fillId="0" borderId="0" xfId="0" applyBorder="1" applyAlignment="1"/>
    <xf numFmtId="0" fontId="34" fillId="11" borderId="0" xfId="0" applyFont="1" applyFill="1" applyBorder="1" applyAlignment="1">
      <alignment horizontal="center" vertical="center"/>
    </xf>
    <xf numFmtId="0" fontId="33" fillId="11" borderId="0" xfId="0" applyFont="1" applyFill="1" applyBorder="1" applyAlignment="1">
      <alignment horizontal="center" vertical="center"/>
    </xf>
    <xf numFmtId="0" fontId="1" fillId="0" borderId="0" xfId="13">
      <alignment vertical="center"/>
    </xf>
    <xf numFmtId="0" fontId="1" fillId="0" borderId="2" xfId="13" applyBorder="1" applyAlignment="1">
      <alignment vertical="top" textRotation="255"/>
    </xf>
    <xf numFmtId="0" fontId="1" fillId="0" borderId="2" xfId="13" applyBorder="1" applyAlignment="1">
      <alignment vertical="top" textRotation="255" wrapText="1"/>
    </xf>
    <xf numFmtId="0" fontId="1" fillId="0" borderId="0" xfId="13" applyAlignment="1">
      <alignment vertical="top"/>
    </xf>
    <xf numFmtId="0" fontId="1" fillId="0" borderId="2" xfId="13" applyBorder="1">
      <alignment vertical="center"/>
    </xf>
    <xf numFmtId="0" fontId="43" fillId="0" borderId="2" xfId="13" applyFont="1" applyBorder="1">
      <alignment vertical="center"/>
    </xf>
    <xf numFmtId="0" fontId="46" fillId="0" borderId="0" xfId="0" applyFont="1" applyAlignment="1">
      <alignment horizontal="left" vertical="center" shrinkToFit="1"/>
    </xf>
    <xf numFmtId="0" fontId="47" fillId="0" borderId="0" xfId="11" applyFont="1" applyAlignment="1">
      <alignment horizontal="left" vertical="center" shrinkToFit="1"/>
    </xf>
    <xf numFmtId="0" fontId="9" fillId="0" borderId="0" xfId="11" applyFont="1" applyAlignment="1">
      <alignment horizontal="left" vertical="center" shrinkToFit="1"/>
    </xf>
    <xf numFmtId="0" fontId="49" fillId="0" borderId="81" xfId="11" applyFont="1" applyBorder="1" applyAlignment="1">
      <alignment horizontal="center" vertical="center" shrinkToFit="1"/>
    </xf>
    <xf numFmtId="0" fontId="49" fillId="0" borderId="82" xfId="11" applyFont="1" applyBorder="1" applyAlignment="1">
      <alignment horizontal="center" vertical="center" shrinkToFit="1"/>
    </xf>
    <xf numFmtId="0" fontId="49" fillId="0" borderId="82" xfId="11" applyFont="1" applyBorder="1" applyAlignment="1">
      <alignment horizontal="center" vertical="center"/>
    </xf>
    <xf numFmtId="0" fontId="50" fillId="0" borderId="82" xfId="1" applyFont="1" applyBorder="1" applyAlignment="1">
      <alignment horizontal="center" vertical="center"/>
    </xf>
    <xf numFmtId="0" fontId="51" fillId="0" borderId="82" xfId="1" applyFont="1" applyBorder="1" applyAlignment="1">
      <alignment horizontal="center" vertical="center"/>
    </xf>
    <xf numFmtId="0" fontId="49" fillId="0" borderId="83" xfId="11" applyFont="1" applyBorder="1" applyAlignment="1">
      <alignment horizontal="center" vertical="center"/>
    </xf>
    <xf numFmtId="0" fontId="52" fillId="0" borderId="84" xfId="11" applyFont="1" applyBorder="1" applyAlignment="1">
      <alignment horizontal="center" vertical="center"/>
    </xf>
    <xf numFmtId="0" fontId="52" fillId="0" borderId="84" xfId="11" applyNumberFormat="1" applyFont="1" applyBorder="1" applyAlignment="1">
      <alignment vertical="center"/>
    </xf>
    <xf numFmtId="0" fontId="52" fillId="0" borderId="84" xfId="11" applyFont="1" applyBorder="1" applyAlignment="1">
      <alignment vertical="center"/>
    </xf>
    <xf numFmtId="0" fontId="49" fillId="0" borderId="86" xfId="11" applyFont="1" applyBorder="1" applyAlignment="1">
      <alignment horizontal="center" vertical="center"/>
    </xf>
    <xf numFmtId="0" fontId="49" fillId="0" borderId="0" xfId="11" applyFont="1" applyBorder="1" applyAlignment="1">
      <alignment horizontal="center" vertical="center"/>
    </xf>
    <xf numFmtId="0" fontId="49" fillId="0" borderId="0" xfId="11" applyFont="1" applyBorder="1" applyAlignment="1">
      <alignment vertical="center"/>
    </xf>
    <xf numFmtId="0" fontId="49" fillId="0" borderId="0" xfId="11" applyFont="1" applyBorder="1">
      <alignment vertical="center"/>
    </xf>
    <xf numFmtId="0" fontId="49" fillId="0" borderId="87" xfId="11" applyFont="1" applyBorder="1">
      <alignment vertical="center"/>
    </xf>
    <xf numFmtId="0" fontId="47" fillId="0" borderId="88" xfId="11" applyFont="1" applyFill="1" applyBorder="1" applyAlignment="1">
      <alignment horizontal="center" vertical="center"/>
    </xf>
    <xf numFmtId="185" fontId="0" fillId="0" borderId="23" xfId="0" applyNumberFormat="1" applyBorder="1" applyAlignment="1">
      <alignment horizontal="right" vertical="center"/>
    </xf>
    <xf numFmtId="186" fontId="47" fillId="0" borderId="9" xfId="11" applyNumberFormat="1" applyFont="1" applyFill="1" applyBorder="1" applyAlignment="1">
      <alignment horizontal="center" vertical="center"/>
    </xf>
    <xf numFmtId="0" fontId="49" fillId="0" borderId="89" xfId="11" applyFont="1" applyBorder="1" applyAlignment="1">
      <alignment horizontal="center" vertical="center"/>
    </xf>
    <xf numFmtId="0" fontId="49" fillId="0" borderId="90" xfId="11" applyFont="1" applyBorder="1" applyAlignment="1">
      <alignment horizontal="center" vertical="center"/>
    </xf>
    <xf numFmtId="0" fontId="49" fillId="0" borderId="90" xfId="11" applyFont="1" applyBorder="1">
      <alignment vertical="center"/>
    </xf>
    <xf numFmtId="0" fontId="49" fillId="0" borderId="91" xfId="11" applyFont="1" applyBorder="1">
      <alignment vertical="center"/>
    </xf>
    <xf numFmtId="187" fontId="47" fillId="0" borderId="17" xfId="11" applyNumberFormat="1" applyFont="1" applyFill="1" applyBorder="1" applyAlignment="1">
      <alignment horizontal="center" vertical="center" shrinkToFit="1"/>
    </xf>
    <xf numFmtId="187" fontId="47" fillId="0" borderId="2" xfId="11" applyNumberFormat="1" applyFont="1" applyFill="1" applyBorder="1" applyAlignment="1">
      <alignment horizontal="center" vertical="center" shrinkToFit="1"/>
    </xf>
    <xf numFmtId="187" fontId="47" fillId="0" borderId="3" xfId="11" applyNumberFormat="1" applyFont="1" applyFill="1" applyBorder="1" applyAlignment="1">
      <alignment horizontal="center" vertical="center" shrinkToFit="1"/>
    </xf>
    <xf numFmtId="187" fontId="47" fillId="0" borderId="37" xfId="11" applyNumberFormat="1" applyFont="1" applyFill="1" applyBorder="1" applyAlignment="1">
      <alignment horizontal="center" vertical="center" shrinkToFit="1"/>
    </xf>
    <xf numFmtId="0" fontId="47" fillId="0" borderId="19" xfId="11" applyFont="1" applyFill="1" applyBorder="1" applyAlignment="1">
      <alignment horizontal="center" vertical="center" shrinkToFit="1"/>
    </xf>
    <xf numFmtId="0" fontId="47" fillId="0" borderId="27" xfId="11" applyFont="1" applyFill="1" applyBorder="1" applyAlignment="1">
      <alignment horizontal="center" vertical="center" shrinkToFit="1"/>
    </xf>
    <xf numFmtId="0" fontId="47" fillId="0" borderId="88" xfId="11" applyFont="1" applyFill="1" applyBorder="1" applyAlignment="1">
      <alignment horizontal="center" vertical="center" shrinkToFit="1"/>
    </xf>
    <xf numFmtId="0" fontId="47" fillId="0" borderId="55" xfId="11" applyFont="1" applyFill="1" applyBorder="1" applyAlignment="1">
      <alignment horizontal="center" vertical="center" shrinkToFit="1"/>
    </xf>
    <xf numFmtId="0" fontId="47" fillId="0" borderId="98" xfId="11" applyFont="1" applyFill="1" applyBorder="1" applyAlignment="1">
      <alignment horizontal="center" vertical="center" shrinkToFit="1"/>
    </xf>
    <xf numFmtId="186" fontId="47" fillId="15" borderId="99" xfId="11" applyNumberFormat="1" applyFont="1" applyFill="1" applyBorder="1" applyAlignment="1">
      <alignment horizontal="center" vertical="center" shrinkToFit="1"/>
    </xf>
    <xf numFmtId="186" fontId="47" fillId="15" borderId="100" xfId="11" applyNumberFormat="1" applyFont="1" applyFill="1" applyBorder="1" applyAlignment="1">
      <alignment horizontal="center" vertical="center" shrinkToFit="1"/>
    </xf>
    <xf numFmtId="186" fontId="47" fillId="15" borderId="101" xfId="11" applyNumberFormat="1" applyFont="1" applyFill="1" applyBorder="1" applyAlignment="1">
      <alignment horizontal="center" vertical="center" shrinkToFit="1"/>
    </xf>
    <xf numFmtId="0" fontId="47" fillId="0" borderId="25" xfId="11" applyFont="1" applyFill="1" applyBorder="1" applyAlignment="1">
      <alignment horizontal="center" vertical="center" shrinkToFit="1"/>
    </xf>
    <xf numFmtId="0" fontId="47" fillId="0" borderId="52" xfId="11" applyFont="1" applyFill="1" applyBorder="1" applyAlignment="1">
      <alignment horizontal="center" vertical="center" shrinkToFit="1"/>
    </xf>
    <xf numFmtId="0" fontId="47" fillId="0" borderId="78" xfId="11" applyFont="1" applyFill="1" applyBorder="1" applyAlignment="1">
      <alignment horizontal="center" vertical="center" shrinkToFit="1"/>
    </xf>
    <xf numFmtId="186" fontId="47" fillId="15" borderId="106" xfId="11" applyNumberFormat="1" applyFont="1" applyFill="1" applyBorder="1" applyAlignment="1">
      <alignment horizontal="center" vertical="center" shrinkToFit="1"/>
    </xf>
    <xf numFmtId="186" fontId="47" fillId="15" borderId="107" xfId="11" applyNumberFormat="1" applyFont="1" applyFill="1" applyBorder="1" applyAlignment="1">
      <alignment horizontal="center" vertical="center" shrinkToFit="1"/>
    </xf>
    <xf numFmtId="186" fontId="47" fillId="15" borderId="108" xfId="11" applyNumberFormat="1" applyFont="1" applyFill="1" applyBorder="1" applyAlignment="1">
      <alignment horizontal="center" vertical="center" shrinkToFit="1"/>
    </xf>
    <xf numFmtId="0" fontId="46" fillId="15" borderId="26" xfId="11" applyNumberFormat="1" applyFont="1" applyFill="1" applyBorder="1" applyAlignment="1">
      <alignment horizontal="center" vertical="center"/>
    </xf>
    <xf numFmtId="189" fontId="46" fillId="15" borderId="24" xfId="11" applyNumberFormat="1" applyFont="1" applyFill="1" applyBorder="1" applyAlignment="1">
      <alignment horizontal="center" vertical="center"/>
    </xf>
    <xf numFmtId="189" fontId="46" fillId="15" borderId="70" xfId="11" applyNumberFormat="1" applyFont="1" applyFill="1" applyBorder="1" applyAlignment="1">
      <alignment horizontal="center" vertical="center"/>
    </xf>
    <xf numFmtId="189" fontId="46" fillId="15" borderId="26" xfId="11" applyNumberFormat="1" applyFont="1" applyFill="1" applyBorder="1" applyAlignment="1">
      <alignment horizontal="center" vertical="center"/>
    </xf>
    <xf numFmtId="183" fontId="47" fillId="15" borderId="109" xfId="11" applyNumberFormat="1" applyFont="1" applyFill="1" applyBorder="1" applyAlignment="1">
      <alignment horizontal="right" vertical="center"/>
    </xf>
    <xf numFmtId="183" fontId="47" fillId="15" borderId="46" xfId="11" applyNumberFormat="1" applyFont="1" applyFill="1" applyBorder="1" applyAlignment="1">
      <alignment horizontal="right" vertical="center"/>
    </xf>
    <xf numFmtId="183" fontId="47" fillId="15" borderId="16" xfId="11" applyNumberFormat="1" applyFont="1" applyFill="1" applyBorder="1" applyAlignment="1">
      <alignment horizontal="right" vertical="center"/>
    </xf>
    <xf numFmtId="188" fontId="47" fillId="15" borderId="22" xfId="11" applyNumberFormat="1" applyFont="1" applyFill="1" applyBorder="1" applyAlignment="1">
      <alignment horizontal="right" vertical="center"/>
    </xf>
    <xf numFmtId="186" fontId="53" fillId="15" borderId="114" xfId="0" applyNumberFormat="1" applyFont="1" applyFill="1" applyBorder="1" applyAlignment="1">
      <alignment horizontal="center" vertical="center"/>
    </xf>
    <xf numFmtId="186" fontId="53" fillId="15" borderId="115" xfId="0" applyNumberFormat="1" applyFont="1" applyFill="1" applyBorder="1" applyAlignment="1">
      <alignment horizontal="center" vertical="center"/>
    </xf>
    <xf numFmtId="186" fontId="53" fillId="15" borderId="116" xfId="0" applyNumberFormat="1" applyFont="1" applyFill="1" applyBorder="1" applyAlignment="1">
      <alignment horizontal="center" vertical="center"/>
    </xf>
    <xf numFmtId="186" fontId="53" fillId="15" borderId="117" xfId="0" applyNumberFormat="1" applyFont="1" applyFill="1" applyBorder="1" applyAlignment="1">
      <alignment horizontal="center" vertical="center"/>
    </xf>
    <xf numFmtId="186" fontId="53" fillId="15" borderId="118" xfId="0" applyNumberFormat="1" applyFont="1" applyFill="1" applyBorder="1" applyAlignment="1">
      <alignment horizontal="center" vertical="center"/>
    </xf>
    <xf numFmtId="186" fontId="47" fillId="15" borderId="119" xfId="11" applyNumberFormat="1" applyFont="1" applyFill="1" applyBorder="1" applyAlignment="1">
      <alignment horizontal="right" vertical="center"/>
    </xf>
    <xf numFmtId="186" fontId="47" fillId="15" borderId="117" xfId="11" applyNumberFormat="1" applyFont="1" applyFill="1" applyBorder="1" applyAlignment="1">
      <alignment horizontal="right" vertical="center"/>
    </xf>
    <xf numFmtId="186" fontId="47" fillId="15" borderId="115" xfId="11" applyNumberFormat="1" applyFont="1" applyFill="1" applyBorder="1" applyAlignment="1">
      <alignment horizontal="right" vertical="center"/>
    </xf>
    <xf numFmtId="188" fontId="47" fillId="15" borderId="116" xfId="11" applyNumberFormat="1" applyFont="1" applyFill="1" applyBorder="1" applyAlignment="1">
      <alignment horizontal="right" vertical="center"/>
    </xf>
    <xf numFmtId="189" fontId="46" fillId="15" borderId="26" xfId="11" applyNumberFormat="1" applyFont="1" applyFill="1" applyBorder="1" applyAlignment="1">
      <alignment vertical="center"/>
    </xf>
    <xf numFmtId="189" fontId="46" fillId="15" borderId="24" xfId="11" applyNumberFormat="1" applyFont="1" applyFill="1" applyBorder="1" applyAlignment="1">
      <alignment vertical="center"/>
    </xf>
    <xf numFmtId="189" fontId="46" fillId="15" borderId="70" xfId="11" applyNumberFormat="1" applyFont="1" applyFill="1" applyBorder="1" applyAlignment="1">
      <alignment vertical="center"/>
    </xf>
    <xf numFmtId="0" fontId="47" fillId="0" borderId="4" xfId="11" applyFont="1" applyFill="1" applyBorder="1" applyAlignment="1">
      <alignment horizontal="center" vertical="center"/>
    </xf>
    <xf numFmtId="0" fontId="47" fillId="0" borderId="0" xfId="11" applyFont="1" applyFill="1" applyBorder="1" applyAlignment="1">
      <alignment horizontal="center" vertical="center"/>
    </xf>
    <xf numFmtId="0" fontId="47" fillId="0" borderId="0" xfId="11" applyFont="1">
      <alignment vertical="center"/>
    </xf>
    <xf numFmtId="0" fontId="47" fillId="0" borderId="0" xfId="11" applyFont="1" applyFill="1" applyBorder="1" applyAlignment="1">
      <alignment horizontal="center" vertical="center" shrinkToFit="1"/>
    </xf>
    <xf numFmtId="0" fontId="47" fillId="0" borderId="0" xfId="11" applyFont="1" applyFill="1" applyBorder="1" applyAlignment="1">
      <alignment vertical="center"/>
    </xf>
    <xf numFmtId="0" fontId="47" fillId="0" borderId="20" xfId="11" applyFont="1" applyFill="1" applyBorder="1" applyAlignment="1">
      <alignment vertical="center"/>
    </xf>
    <xf numFmtId="0" fontId="47" fillId="0" borderId="121" xfId="11" applyFont="1" applyFill="1" applyBorder="1" applyAlignment="1">
      <alignment horizontal="center" vertical="center" shrinkToFit="1"/>
    </xf>
    <xf numFmtId="0" fontId="47" fillId="0" borderId="11" xfId="11" applyFont="1" applyFill="1" applyBorder="1" applyAlignment="1">
      <alignment horizontal="center" vertical="center"/>
    </xf>
    <xf numFmtId="0" fontId="47" fillId="0" borderId="79" xfId="11" applyFont="1" applyFill="1" applyBorder="1" applyAlignment="1">
      <alignment horizontal="center" vertical="center"/>
    </xf>
    <xf numFmtId="0" fontId="47" fillId="0" borderId="121" xfId="11" applyFont="1" applyFill="1" applyBorder="1" applyAlignment="1">
      <alignment horizontal="center" vertical="center"/>
    </xf>
    <xf numFmtId="0" fontId="47" fillId="0" borderId="120" xfId="11" applyFont="1" applyFill="1" applyBorder="1" applyAlignment="1">
      <alignment horizontal="center" vertical="center"/>
    </xf>
    <xf numFmtId="186" fontId="47" fillId="0" borderId="48" xfId="11" applyNumberFormat="1" applyFont="1" applyFill="1" applyBorder="1" applyAlignment="1">
      <alignment horizontal="center" vertical="center"/>
    </xf>
    <xf numFmtId="186" fontId="47" fillId="0" borderId="13" xfId="11" applyNumberFormat="1" applyFont="1" applyFill="1" applyBorder="1" applyAlignment="1">
      <alignment horizontal="center" vertical="center"/>
    </xf>
    <xf numFmtId="186" fontId="47" fillId="0" borderId="10" xfId="11" applyNumberFormat="1" applyFont="1" applyFill="1" applyBorder="1" applyAlignment="1">
      <alignment horizontal="center" vertical="center"/>
    </xf>
    <xf numFmtId="176" fontId="47" fillId="0" borderId="51" xfId="11" applyNumberFormat="1" applyFont="1" applyFill="1" applyBorder="1" applyAlignment="1">
      <alignment horizontal="center" vertical="center"/>
    </xf>
    <xf numFmtId="0" fontId="47" fillId="0" borderId="2" xfId="11" applyFont="1" applyFill="1" applyBorder="1" applyAlignment="1">
      <alignment horizontal="center" vertical="center" shrinkToFit="1"/>
    </xf>
    <xf numFmtId="0" fontId="47" fillId="0" borderId="2" xfId="11" applyFont="1" applyFill="1" applyBorder="1" applyAlignment="1">
      <alignment horizontal="center" vertical="center"/>
    </xf>
    <xf numFmtId="0" fontId="47" fillId="0" borderId="14" xfId="11" applyFont="1" applyFill="1" applyBorder="1" applyAlignment="1">
      <alignment horizontal="center" vertical="center"/>
    </xf>
    <xf numFmtId="0" fontId="47" fillId="0" borderId="1" xfId="11" applyFont="1" applyFill="1" applyBorder="1" applyAlignment="1">
      <alignment horizontal="center" vertical="center"/>
    </xf>
    <xf numFmtId="0" fontId="47" fillId="0" borderId="30" xfId="11" applyFont="1" applyFill="1" applyBorder="1" applyAlignment="1">
      <alignment horizontal="center" vertical="center"/>
    </xf>
    <xf numFmtId="186" fontId="47" fillId="0" borderId="14" xfId="11" applyNumberFormat="1" applyFont="1" applyFill="1" applyBorder="1" applyAlignment="1">
      <alignment horizontal="center" vertical="center"/>
    </xf>
    <xf numFmtId="186" fontId="47" fillId="0" borderId="17" xfId="11" applyNumberFormat="1" applyFont="1" applyFill="1" applyBorder="1" applyAlignment="1">
      <alignment horizontal="center" vertical="center"/>
    </xf>
    <xf numFmtId="186" fontId="47" fillId="0" borderId="2" xfId="11" applyNumberFormat="1" applyFont="1" applyFill="1" applyBorder="1" applyAlignment="1">
      <alignment horizontal="center" vertical="center"/>
    </xf>
    <xf numFmtId="176" fontId="47" fillId="0" borderId="3" xfId="11" applyNumberFormat="1" applyFont="1" applyFill="1" applyBorder="1" applyAlignment="1">
      <alignment horizontal="center" vertical="center"/>
    </xf>
    <xf numFmtId="0" fontId="47" fillId="0" borderId="24" xfId="11" applyFont="1" applyFill="1" applyBorder="1" applyAlignment="1">
      <alignment horizontal="center" vertical="center"/>
    </xf>
    <xf numFmtId="0" fontId="47" fillId="0" borderId="19" xfId="11" applyFont="1" applyFill="1" applyBorder="1" applyAlignment="1">
      <alignment horizontal="center" vertical="center"/>
    </xf>
    <xf numFmtId="0" fontId="47" fillId="0" borderId="49" xfId="11" applyFont="1" applyFill="1" applyBorder="1" applyAlignment="1">
      <alignment horizontal="center" vertical="center"/>
    </xf>
    <xf numFmtId="0" fontId="47" fillId="0" borderId="27" xfId="11" applyFont="1" applyFill="1" applyBorder="1" applyAlignment="1">
      <alignment horizontal="center" vertical="center"/>
    </xf>
    <xf numFmtId="0" fontId="47" fillId="0" borderId="31" xfId="11" applyFont="1" applyFill="1" applyBorder="1" applyAlignment="1">
      <alignment horizontal="center" vertical="center"/>
    </xf>
    <xf numFmtId="186" fontId="47" fillId="0" borderId="19" xfId="11" applyNumberFormat="1" applyFont="1" applyFill="1" applyBorder="1" applyAlignment="1">
      <alignment horizontal="center" vertical="center"/>
    </xf>
    <xf numFmtId="186" fontId="47" fillId="0" borderId="29" xfId="11" applyNumberFormat="1" applyFont="1" applyFill="1" applyBorder="1" applyAlignment="1">
      <alignment horizontal="center" vertical="center"/>
    </xf>
    <xf numFmtId="186" fontId="47" fillId="0" borderId="27" xfId="11" applyNumberFormat="1" applyFont="1" applyFill="1" applyBorder="1" applyAlignment="1">
      <alignment horizontal="center" vertical="center"/>
    </xf>
    <xf numFmtId="176" fontId="47" fillId="0" borderId="28" xfId="11" applyNumberFormat="1" applyFont="1" applyFill="1" applyBorder="1" applyAlignment="1">
      <alignment horizontal="center" vertical="center"/>
    </xf>
    <xf numFmtId="0" fontId="46" fillId="0" borderId="0" xfId="11" applyFont="1" applyBorder="1" applyAlignment="1">
      <alignment vertical="center" textRotation="255" wrapText="1"/>
    </xf>
    <xf numFmtId="0" fontId="47" fillId="0" borderId="0" xfId="11" applyFont="1" applyFill="1" applyBorder="1">
      <alignment vertical="center"/>
    </xf>
    <xf numFmtId="0" fontId="47" fillId="0" borderId="10" xfId="11" applyFont="1" applyFill="1" applyBorder="1" applyAlignment="1">
      <alignment horizontal="center" vertical="center" shrinkToFit="1"/>
    </xf>
    <xf numFmtId="0" fontId="46" fillId="0" borderId="10" xfId="0" applyFont="1" applyBorder="1" applyAlignment="1">
      <alignment horizontal="center" vertical="center" shrinkToFit="1"/>
    </xf>
    <xf numFmtId="0" fontId="46" fillId="0" borderId="0" xfId="0" applyFont="1" applyBorder="1" applyAlignment="1">
      <alignment horizontal="left" vertical="center" shrinkToFit="1"/>
    </xf>
    <xf numFmtId="190" fontId="47" fillId="0" borderId="2" xfId="11" applyNumberFormat="1" applyFont="1" applyFill="1" applyBorder="1" applyAlignment="1">
      <alignment horizontal="center" vertical="center" shrinkToFit="1"/>
    </xf>
    <xf numFmtId="189" fontId="46" fillId="0" borderId="2" xfId="0" applyNumberFormat="1" applyFont="1" applyBorder="1" applyAlignment="1">
      <alignment horizontal="center" vertical="center" shrinkToFit="1"/>
    </xf>
    <xf numFmtId="186" fontId="46" fillId="15" borderId="2" xfId="0" applyNumberFormat="1" applyFont="1" applyFill="1" applyBorder="1" applyAlignment="1">
      <alignment horizontal="center" vertical="center" shrinkToFit="1"/>
    </xf>
    <xf numFmtId="189" fontId="47" fillId="0" borderId="0" xfId="11" applyNumberFormat="1" applyFont="1" applyFill="1" applyBorder="1" applyAlignment="1">
      <alignment horizontal="center" vertical="center" shrinkToFit="1"/>
    </xf>
    <xf numFmtId="0" fontId="54" fillId="0" borderId="0" xfId="11" applyFont="1" applyAlignment="1">
      <alignment horizontal="left" vertical="center"/>
    </xf>
    <xf numFmtId="0" fontId="54" fillId="0" borderId="0" xfId="11" applyFont="1" applyAlignment="1">
      <alignment vertical="center"/>
    </xf>
    <xf numFmtId="0" fontId="46" fillId="0" borderId="0" xfId="0" applyFont="1" applyAlignment="1">
      <alignment horizontal="left" vertical="center" wrapText="1"/>
    </xf>
    <xf numFmtId="186" fontId="46" fillId="15" borderId="27" xfId="0" applyNumberFormat="1" applyFont="1" applyFill="1" applyBorder="1" applyAlignment="1">
      <alignment horizontal="center" vertical="center" shrinkToFit="1"/>
    </xf>
    <xf numFmtId="0" fontId="0" fillId="0" borderId="0" xfId="0" applyAlignment="1">
      <alignment horizontal="left" vertical="center" wrapText="1"/>
    </xf>
    <xf numFmtId="0" fontId="6" fillId="0" borderId="0" xfId="11" applyFont="1" applyBorder="1" applyAlignment="1">
      <alignment horizontal="left" vertical="center" wrapText="1"/>
    </xf>
    <xf numFmtId="0" fontId="13" fillId="0" borderId="0" xfId="11" applyFont="1" applyBorder="1">
      <alignment vertical="center"/>
    </xf>
    <xf numFmtId="0" fontId="13" fillId="0" borderId="0" xfId="11" applyFont="1" applyBorder="1" applyAlignment="1">
      <alignment vertical="center" textRotation="255" shrinkToFit="1"/>
    </xf>
    <xf numFmtId="0" fontId="13" fillId="0" borderId="0" xfId="11" applyFont="1" applyBorder="1" applyAlignment="1">
      <alignment vertical="center" textRotation="255" wrapText="1" shrinkToFit="1"/>
    </xf>
    <xf numFmtId="0" fontId="64" fillId="0" borderId="0" xfId="3" applyFont="1">
      <alignment vertical="center"/>
    </xf>
    <xf numFmtId="0" fontId="16" fillId="0" borderId="0" xfId="3">
      <alignment vertical="center"/>
    </xf>
    <xf numFmtId="0" fontId="66" fillId="0" borderId="41" xfId="3" applyFont="1" applyBorder="1" applyAlignment="1">
      <alignment horizontal="distributed" vertical="center" indent="1"/>
    </xf>
    <xf numFmtId="0" fontId="16" fillId="0" borderId="41" xfId="3" applyBorder="1" applyAlignment="1">
      <alignment horizontal="distributed" vertical="center" indent="1"/>
    </xf>
    <xf numFmtId="0" fontId="66" fillId="0" borderId="0" xfId="3" applyFont="1" applyAlignment="1">
      <alignment horizontal="distributed" vertical="center" indent="1"/>
    </xf>
    <xf numFmtId="0" fontId="16" fillId="0" borderId="0" xfId="3" applyAlignment="1">
      <alignment horizontal="distributed" vertical="center" indent="1"/>
    </xf>
    <xf numFmtId="0" fontId="66" fillId="0" borderId="36" xfId="3" applyFont="1" applyBorder="1" applyAlignment="1">
      <alignment horizontal="distributed" vertical="center" indent="1"/>
    </xf>
    <xf numFmtId="0" fontId="16" fillId="0" borderId="36" xfId="3" applyBorder="1" applyAlignment="1">
      <alignment horizontal="distributed" vertical="center" indent="1"/>
    </xf>
    <xf numFmtId="0" fontId="67" fillId="0" borderId="52" xfId="3" applyFont="1" applyBorder="1" applyAlignment="1">
      <alignment horizontal="center" vertical="center"/>
    </xf>
    <xf numFmtId="0" fontId="16" fillId="0" borderId="52" xfId="3" applyBorder="1" applyAlignment="1">
      <alignment horizontal="center" vertical="center"/>
    </xf>
    <xf numFmtId="0" fontId="67" fillId="0" borderId="123" xfId="3" applyFont="1" applyBorder="1" applyAlignment="1">
      <alignment horizontal="center" vertical="center"/>
    </xf>
    <xf numFmtId="0" fontId="16" fillId="0" borderId="123" xfId="3" applyBorder="1" applyAlignment="1">
      <alignment horizontal="center" vertical="center"/>
    </xf>
    <xf numFmtId="0" fontId="16" fillId="0" borderId="124" xfId="3" applyBorder="1" applyAlignment="1">
      <alignment horizontal="center" vertical="center"/>
    </xf>
    <xf numFmtId="0" fontId="16" fillId="0" borderId="125" xfId="3" applyBorder="1" applyAlignment="1">
      <alignment vertical="center" shrinkToFit="1"/>
    </xf>
    <xf numFmtId="0" fontId="16" fillId="0" borderId="126" xfId="3" applyBorder="1" applyAlignment="1">
      <alignment horizontal="center" vertical="center"/>
    </xf>
    <xf numFmtId="0" fontId="16" fillId="0" borderId="127" xfId="3" applyBorder="1" applyAlignment="1">
      <alignment horizontal="center" vertical="center"/>
    </xf>
    <xf numFmtId="0" fontId="16" fillId="0" borderId="128" xfId="3" applyBorder="1" applyAlignment="1">
      <alignment vertical="center" shrinkToFit="1"/>
    </xf>
    <xf numFmtId="0" fontId="16" fillId="0" borderId="129" xfId="3" applyBorder="1" applyAlignment="1">
      <alignment horizontal="center" vertical="center"/>
    </xf>
    <xf numFmtId="0" fontId="16" fillId="0" borderId="130" xfId="3" applyBorder="1" applyAlignment="1">
      <alignment horizontal="center" vertical="center"/>
    </xf>
    <xf numFmtId="0" fontId="16" fillId="0" borderId="131" xfId="3" applyBorder="1" applyAlignment="1">
      <alignment vertical="center" shrinkToFit="1"/>
    </xf>
    <xf numFmtId="0" fontId="16" fillId="0" borderId="0" xfId="3" applyFill="1" applyBorder="1" applyAlignment="1">
      <alignment horizontal="center" vertical="center" shrinkToFit="1"/>
    </xf>
    <xf numFmtId="0" fontId="68" fillId="0" borderId="0" xfId="3" applyFont="1" applyAlignment="1">
      <alignment vertical="center"/>
    </xf>
    <xf numFmtId="0" fontId="68" fillId="0" borderId="0" xfId="3" applyFont="1">
      <alignment vertical="center"/>
    </xf>
    <xf numFmtId="0" fontId="16" fillId="0" borderId="98" xfId="3" applyFill="1" applyBorder="1" applyAlignment="1">
      <alignment vertical="center"/>
    </xf>
    <xf numFmtId="0" fontId="16" fillId="0" borderId="0" xfId="3" applyFill="1" applyBorder="1" applyAlignment="1">
      <alignment vertical="center"/>
    </xf>
    <xf numFmtId="0" fontId="16" fillId="0" borderId="0" xfId="3" applyAlignment="1">
      <alignment vertical="center"/>
    </xf>
    <xf numFmtId="0" fontId="16" fillId="0" borderId="0" xfId="3" applyAlignment="1">
      <alignment vertical="center" shrinkToFit="1"/>
    </xf>
    <xf numFmtId="0" fontId="16" fillId="0" borderId="2" xfId="3" applyBorder="1" applyAlignment="1">
      <alignment horizontal="center" vertical="center"/>
    </xf>
    <xf numFmtId="0" fontId="16" fillId="0" borderId="0" xfId="3" applyAlignment="1">
      <alignment horizontal="right" vertical="center"/>
    </xf>
    <xf numFmtId="0" fontId="16" fillId="0" borderId="126" xfId="3" applyBorder="1" applyAlignment="1">
      <alignment vertical="center" shrinkToFit="1"/>
    </xf>
    <xf numFmtId="0" fontId="16" fillId="0" borderId="126" xfId="3" applyBorder="1" applyAlignment="1">
      <alignment horizontal="center" vertical="center" shrinkToFit="1"/>
    </xf>
    <xf numFmtId="0" fontId="16" fillId="0" borderId="126" xfId="3" applyBorder="1">
      <alignment vertical="center"/>
    </xf>
    <xf numFmtId="0" fontId="16" fillId="0" borderId="129" xfId="3" applyBorder="1" applyAlignment="1">
      <alignment vertical="center" shrinkToFit="1"/>
    </xf>
    <xf numFmtId="0" fontId="16" fillId="0" borderId="129" xfId="3" applyBorder="1" applyAlignment="1">
      <alignment horizontal="center" vertical="center" shrinkToFit="1"/>
    </xf>
    <xf numFmtId="0" fontId="16" fillId="0" borderId="129" xfId="3" applyBorder="1">
      <alignment vertical="center"/>
    </xf>
    <xf numFmtId="0" fontId="16" fillId="0" borderId="123" xfId="3" applyBorder="1" applyAlignment="1">
      <alignment vertical="center" shrinkToFit="1"/>
    </xf>
    <xf numFmtId="0" fontId="16" fillId="0" borderId="123" xfId="3" applyBorder="1">
      <alignment vertical="center"/>
    </xf>
    <xf numFmtId="0" fontId="69" fillId="0" borderId="0" xfId="3" applyFont="1">
      <alignment vertical="center"/>
    </xf>
    <xf numFmtId="0" fontId="2" fillId="0" borderId="0" xfId="14">
      <alignment vertical="center"/>
    </xf>
    <xf numFmtId="0" fontId="2" fillId="0" borderId="0" xfId="14" applyAlignment="1">
      <alignment vertical="center"/>
    </xf>
    <xf numFmtId="0" fontId="2" fillId="0" borderId="0" xfId="14" applyAlignment="1">
      <alignment vertical="center" wrapText="1"/>
    </xf>
    <xf numFmtId="49" fontId="2" fillId="0" borderId="0" xfId="14" applyNumberFormat="1" applyAlignment="1">
      <alignment horizontal="center" vertical="center" shrinkToFit="1"/>
    </xf>
    <xf numFmtId="0" fontId="2" fillId="0" borderId="2" xfId="14" applyBorder="1" applyAlignment="1">
      <alignment vertical="center" wrapText="1"/>
    </xf>
    <xf numFmtId="0" fontId="2" fillId="0" borderId="2" xfId="14" applyBorder="1" applyAlignment="1">
      <alignment vertical="center"/>
    </xf>
    <xf numFmtId="0" fontId="2" fillId="0" borderId="2" xfId="14" applyBorder="1" applyAlignment="1">
      <alignment horizontal="right" vertical="center"/>
    </xf>
    <xf numFmtId="49" fontId="5" fillId="0" borderId="0" xfId="14" applyNumberFormat="1" applyFont="1" applyAlignment="1">
      <alignment horizontal="right" vertical="center" wrapText="1" shrinkToFit="1"/>
    </xf>
    <xf numFmtId="0" fontId="2" fillId="0" borderId="0" xfId="14" applyBorder="1" applyAlignment="1">
      <alignment vertical="center" wrapText="1"/>
    </xf>
    <xf numFmtId="0" fontId="2" fillId="0" borderId="0" xfId="14" applyBorder="1">
      <alignment vertical="center"/>
    </xf>
    <xf numFmtId="0" fontId="2" fillId="0" borderId="11" xfId="14" applyBorder="1" applyAlignment="1">
      <alignment horizontal="center" vertical="center"/>
    </xf>
    <xf numFmtId="0" fontId="2" fillId="0" borderId="34" xfId="14" applyBorder="1" applyAlignment="1">
      <alignment horizontal="center" vertical="center"/>
    </xf>
    <xf numFmtId="0" fontId="2" fillId="16" borderId="10" xfId="14" applyFill="1" applyBorder="1" applyAlignment="1">
      <alignment horizontal="center" vertical="center"/>
    </xf>
    <xf numFmtId="0" fontId="5" fillId="0" borderId="51" xfId="14" applyFont="1" applyBorder="1" applyAlignment="1">
      <alignment vertical="top"/>
    </xf>
    <xf numFmtId="0" fontId="2" fillId="11" borderId="2" xfId="14" applyFill="1" applyBorder="1" applyAlignment="1">
      <alignment horizontal="center" vertical="center"/>
    </xf>
    <xf numFmtId="0" fontId="5" fillId="0" borderId="3" xfId="14" applyFont="1" applyBorder="1" applyAlignment="1">
      <alignment vertical="top" wrapText="1"/>
    </xf>
    <xf numFmtId="0" fontId="2" fillId="0" borderId="2" xfId="14" applyBorder="1" applyAlignment="1">
      <alignment horizontal="center" vertical="center"/>
    </xf>
    <xf numFmtId="49" fontId="2" fillId="0" borderId="135" xfId="14" applyNumberFormat="1" applyBorder="1" applyAlignment="1">
      <alignment horizontal="center" vertical="center" textRotation="255" shrinkToFit="1"/>
    </xf>
    <xf numFmtId="0" fontId="2" fillId="0" borderId="129" xfId="14" applyBorder="1" applyAlignment="1">
      <alignment horizontal="center" vertical="center"/>
    </xf>
    <xf numFmtId="0" fontId="5" fillId="0" borderId="138" xfId="14" applyFont="1" applyBorder="1" applyAlignment="1">
      <alignment vertical="top" wrapText="1"/>
    </xf>
    <xf numFmtId="0" fontId="2" fillId="0" borderId="0" xfId="14" applyAlignment="1">
      <alignment horizontal="left" vertical="center"/>
    </xf>
    <xf numFmtId="49" fontId="2" fillId="0" borderId="139" xfId="14" applyNumberFormat="1" applyBorder="1" applyAlignment="1">
      <alignment horizontal="center" vertical="center" textRotation="255" shrinkToFit="1"/>
    </xf>
    <xf numFmtId="0" fontId="5" fillId="0" borderId="142" xfId="14" applyFont="1" applyBorder="1" applyAlignment="1">
      <alignment vertical="top" wrapText="1"/>
    </xf>
    <xf numFmtId="0" fontId="5" fillId="0" borderId="142" xfId="14" applyFont="1" applyBorder="1" applyAlignment="1">
      <alignment vertical="top"/>
    </xf>
    <xf numFmtId="49" fontId="2" fillId="0" borderId="143" xfId="14" applyNumberFormat="1" applyBorder="1" applyAlignment="1">
      <alignment horizontal="center" vertical="center" textRotation="255" shrinkToFit="1"/>
    </xf>
    <xf numFmtId="0" fontId="2" fillId="0" borderId="146" xfId="14" applyBorder="1" applyAlignment="1">
      <alignment horizontal="center" vertical="center"/>
    </xf>
    <xf numFmtId="0" fontId="5" fillId="0" borderId="147" xfId="14" applyFont="1" applyBorder="1" applyAlignment="1">
      <alignment vertical="top"/>
    </xf>
    <xf numFmtId="0" fontId="2" fillId="0" borderId="27" xfId="14" applyBorder="1" applyAlignment="1">
      <alignment horizontal="center" vertical="center"/>
    </xf>
    <xf numFmtId="0" fontId="5" fillId="0" borderId="28" xfId="14" applyFont="1" applyBorder="1" applyAlignment="1">
      <alignment horizontal="left" vertical="top" wrapText="1"/>
    </xf>
    <xf numFmtId="0" fontId="2" fillId="17" borderId="2" xfId="14" applyFill="1" applyBorder="1" applyAlignment="1">
      <alignment horizontal="center" vertical="center"/>
    </xf>
    <xf numFmtId="0" fontId="5" fillId="0" borderId="2" xfId="14" applyFont="1" applyBorder="1" applyAlignment="1">
      <alignment vertical="top"/>
    </xf>
    <xf numFmtId="0" fontId="5" fillId="0" borderId="2" xfId="14" applyFont="1" applyBorder="1" applyAlignment="1">
      <alignment vertical="top" wrapText="1"/>
    </xf>
    <xf numFmtId="49" fontId="2" fillId="0" borderId="0" xfId="14" applyNumberFormat="1" applyBorder="1" applyAlignment="1">
      <alignment horizontal="center" vertical="center" shrinkToFit="1"/>
    </xf>
    <xf numFmtId="0" fontId="2" fillId="0" borderId="0" xfId="14" applyBorder="1" applyAlignment="1">
      <alignment horizontal="center" vertical="center"/>
    </xf>
    <xf numFmtId="49" fontId="2" fillId="0" borderId="0" xfId="14" applyNumberFormat="1" applyAlignment="1">
      <alignment vertical="center"/>
    </xf>
    <xf numFmtId="0" fontId="2" fillId="0" borderId="0" xfId="15">
      <alignment vertical="center"/>
    </xf>
    <xf numFmtId="0" fontId="2" fillId="0" borderId="0" xfId="15" applyAlignment="1">
      <alignment vertical="center"/>
    </xf>
    <xf numFmtId="0" fontId="2" fillId="0" borderId="0" xfId="15" applyAlignment="1">
      <alignment vertical="center" wrapText="1"/>
    </xf>
    <xf numFmtId="49" fontId="2" fillId="0" borderId="0" xfId="15" applyNumberFormat="1" applyAlignment="1">
      <alignment horizontal="center" vertical="center" shrinkToFit="1"/>
    </xf>
    <xf numFmtId="0" fontId="2" fillId="0" borderId="2" xfId="15" applyBorder="1" applyAlignment="1">
      <alignment vertical="center" wrapText="1"/>
    </xf>
    <xf numFmtId="0" fontId="72" fillId="0" borderId="2" xfId="15" applyFont="1" applyBorder="1" applyAlignment="1">
      <alignment vertical="center" wrapText="1"/>
    </xf>
    <xf numFmtId="0" fontId="2" fillId="0" borderId="2" xfId="15" applyBorder="1" applyAlignment="1">
      <alignment vertical="center"/>
    </xf>
    <xf numFmtId="0" fontId="72" fillId="0" borderId="2" xfId="15" applyFont="1" applyBorder="1" applyAlignment="1">
      <alignment vertical="center"/>
    </xf>
    <xf numFmtId="0" fontId="73" fillId="0" borderId="2" xfId="15" applyFont="1" applyBorder="1" applyAlignment="1">
      <alignment horizontal="right" vertical="center"/>
    </xf>
    <xf numFmtId="49" fontId="5" fillId="0" borderId="0" xfId="15" applyNumberFormat="1" applyFont="1" applyAlignment="1">
      <alignment horizontal="right" vertical="center" wrapText="1" shrinkToFit="1"/>
    </xf>
    <xf numFmtId="0" fontId="2" fillId="0" borderId="0" xfId="15" applyBorder="1" applyAlignment="1">
      <alignment vertical="center" wrapText="1"/>
    </xf>
    <xf numFmtId="0" fontId="2" fillId="0" borderId="0" xfId="15" applyBorder="1">
      <alignment vertical="center"/>
    </xf>
    <xf numFmtId="0" fontId="2" fillId="0" borderId="11" xfId="15" applyBorder="1" applyAlignment="1">
      <alignment horizontal="center" vertical="center"/>
    </xf>
    <xf numFmtId="0" fontId="2" fillId="0" borderId="34" xfId="15" applyBorder="1" applyAlignment="1">
      <alignment horizontal="center" vertical="center"/>
    </xf>
    <xf numFmtId="0" fontId="2" fillId="16" borderId="10" xfId="15" applyFill="1" applyBorder="1" applyAlignment="1">
      <alignment horizontal="center" vertical="center"/>
    </xf>
    <xf numFmtId="0" fontId="5" fillId="0" borderId="51" xfId="15" applyFont="1" applyBorder="1" applyAlignment="1">
      <alignment vertical="top"/>
    </xf>
    <xf numFmtId="0" fontId="2" fillId="11" borderId="2" xfId="15" applyFill="1" applyBorder="1" applyAlignment="1">
      <alignment horizontal="center" vertical="center"/>
    </xf>
    <xf numFmtId="0" fontId="5" fillId="0" borderId="3" xfId="15" applyFont="1" applyBorder="1" applyAlignment="1">
      <alignment vertical="top" wrapText="1"/>
    </xf>
    <xf numFmtId="0" fontId="2" fillId="0" borderId="2" xfId="15" applyBorder="1" applyAlignment="1">
      <alignment horizontal="center" vertical="center"/>
    </xf>
    <xf numFmtId="49" fontId="2" fillId="0" borderId="135" xfId="15" applyNumberFormat="1" applyBorder="1" applyAlignment="1">
      <alignment horizontal="center" vertical="center" textRotation="255" shrinkToFit="1"/>
    </xf>
    <xf numFmtId="0" fontId="2" fillId="0" borderId="129" xfId="15" applyBorder="1" applyAlignment="1">
      <alignment horizontal="center" vertical="center"/>
    </xf>
    <xf numFmtId="0" fontId="2" fillId="0" borderId="0" xfId="15" applyAlignment="1">
      <alignment horizontal="left" vertical="center"/>
    </xf>
    <xf numFmtId="49" fontId="2" fillId="0" borderId="139" xfId="15" applyNumberFormat="1" applyBorder="1" applyAlignment="1">
      <alignment horizontal="center" vertical="center" textRotation="255" shrinkToFit="1"/>
    </xf>
    <xf numFmtId="0" fontId="5" fillId="0" borderId="142" xfId="15" applyFont="1" applyBorder="1" applyAlignment="1">
      <alignment vertical="top" wrapText="1"/>
    </xf>
    <xf numFmtId="49" fontId="2" fillId="0" borderId="143" xfId="15" applyNumberFormat="1" applyBorder="1" applyAlignment="1">
      <alignment horizontal="center" vertical="center" textRotation="255" shrinkToFit="1"/>
    </xf>
    <xf numFmtId="0" fontId="2" fillId="0" borderId="146" xfId="15" applyBorder="1" applyAlignment="1">
      <alignment horizontal="center" vertical="center"/>
    </xf>
    <xf numFmtId="0" fontId="5" fillId="0" borderId="147" xfId="15" applyFont="1" applyBorder="1" applyAlignment="1">
      <alignment vertical="top"/>
    </xf>
    <xf numFmtId="0" fontId="2" fillId="0" borderId="27" xfId="15" applyBorder="1" applyAlignment="1">
      <alignment horizontal="center" vertical="center"/>
    </xf>
    <xf numFmtId="0" fontId="5" fillId="0" borderId="28" xfId="15" applyFont="1" applyBorder="1" applyAlignment="1">
      <alignment horizontal="left" vertical="top" wrapText="1"/>
    </xf>
    <xf numFmtId="0" fontId="2" fillId="17" borderId="2" xfId="15" applyFill="1" applyBorder="1" applyAlignment="1">
      <alignment horizontal="center" vertical="center"/>
    </xf>
    <xf numFmtId="0" fontId="5" fillId="11" borderId="2" xfId="15" applyFont="1" applyFill="1" applyBorder="1" applyAlignment="1">
      <alignment vertical="top"/>
    </xf>
    <xf numFmtId="0" fontId="5" fillId="0" borderId="2" xfId="15" applyFont="1" applyBorder="1" applyAlignment="1">
      <alignment vertical="top" wrapText="1"/>
    </xf>
    <xf numFmtId="49" fontId="2" fillId="0" borderId="0" xfId="15" applyNumberFormat="1" applyBorder="1" applyAlignment="1">
      <alignment horizontal="center" vertical="center" shrinkToFit="1"/>
    </xf>
    <xf numFmtId="0" fontId="2" fillId="0" borderId="0" xfId="15" applyBorder="1" applyAlignment="1">
      <alignment horizontal="center" vertical="center"/>
    </xf>
    <xf numFmtId="49" fontId="2" fillId="0" borderId="0" xfId="15" applyNumberFormat="1" applyAlignment="1">
      <alignment vertical="center"/>
    </xf>
    <xf numFmtId="0" fontId="0" fillId="10" borderId="2" xfId="0" applyFill="1" applyBorder="1" applyProtection="1">
      <protection locked="0"/>
    </xf>
    <xf numFmtId="0" fontId="0" fillId="10" borderId="2" xfId="0" applyFill="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center"/>
      <protection locked="0"/>
    </xf>
    <xf numFmtId="183" fontId="0" fillId="8" borderId="2" xfId="0" applyNumberFormat="1" applyFill="1" applyBorder="1" applyProtection="1">
      <protection locked="0"/>
    </xf>
    <xf numFmtId="0" fontId="0" fillId="0" borderId="2" xfId="0" applyNumberFormat="1" applyBorder="1" applyProtection="1"/>
    <xf numFmtId="0" fontId="76" fillId="0" borderId="0" xfId="0" applyFont="1" applyProtection="1"/>
    <xf numFmtId="0" fontId="0" fillId="0" borderId="0" xfId="0" applyProtection="1"/>
    <xf numFmtId="0" fontId="4" fillId="0" borderId="79" xfId="0" applyFont="1" applyBorder="1" applyAlignment="1" applyProtection="1"/>
    <xf numFmtId="0" fontId="4" fillId="0" borderId="4" xfId="0" applyFont="1" applyBorder="1" applyAlignment="1" applyProtection="1"/>
    <xf numFmtId="0" fontId="0" fillId="0" borderId="4" xfId="0" applyBorder="1" applyProtection="1"/>
    <xf numFmtId="0" fontId="0" fillId="0" borderId="80" xfId="0" applyBorder="1" applyProtection="1"/>
    <xf numFmtId="0" fontId="0" fillId="0" borderId="88" xfId="0" applyBorder="1" applyProtection="1"/>
    <xf numFmtId="0" fontId="0" fillId="0" borderId="0" xfId="0" applyBorder="1" applyProtection="1"/>
    <xf numFmtId="0" fontId="0" fillId="0" borderId="93" xfId="0" applyBorder="1" applyProtection="1"/>
    <xf numFmtId="184" fontId="30" fillId="0" borderId="0" xfId="0" applyNumberFormat="1" applyFont="1" applyFill="1" applyBorder="1" applyAlignment="1" applyProtection="1">
      <alignment vertical="center"/>
      <protection locked="0"/>
    </xf>
    <xf numFmtId="184" fontId="30" fillId="0" borderId="0" xfId="0" applyNumberFormat="1" applyFont="1" applyFill="1" applyBorder="1" applyAlignment="1" applyProtection="1">
      <alignment horizontal="right" vertical="center"/>
      <protection locked="0"/>
    </xf>
    <xf numFmtId="0" fontId="0" fillId="0" borderId="0" xfId="0" applyBorder="1" applyProtection="1">
      <protection locked="0"/>
    </xf>
    <xf numFmtId="0" fontId="0" fillId="0" borderId="0" xfId="0" applyFill="1" applyBorder="1" applyAlignment="1" applyProtection="1">
      <protection locked="0"/>
    </xf>
    <xf numFmtId="0" fontId="0" fillId="0" borderId="0" xfId="0" applyFill="1" applyBorder="1" applyProtection="1">
      <protection locked="0"/>
    </xf>
    <xf numFmtId="0" fontId="0" fillId="0" borderId="41" xfId="0" applyFill="1" applyBorder="1" applyProtection="1">
      <protection locked="0"/>
    </xf>
    <xf numFmtId="0" fontId="0" fillId="4" borderId="2" xfId="0" quotePrefix="1" applyFill="1" applyBorder="1" applyProtection="1"/>
    <xf numFmtId="0" fontId="0" fillId="0" borderId="0" xfId="0" applyFont="1" applyFill="1"/>
    <xf numFmtId="0" fontId="0" fillId="0" borderId="41" xfId="0" applyBorder="1" applyProtection="1">
      <protection locked="0"/>
    </xf>
    <xf numFmtId="184" fontId="30" fillId="0" borderId="41" xfId="0" applyNumberFormat="1" applyFont="1" applyFill="1" applyBorder="1" applyAlignment="1" applyProtection="1">
      <alignment vertical="center"/>
      <protection locked="0"/>
    </xf>
    <xf numFmtId="0" fontId="0" fillId="0" borderId="41" xfId="0" applyBorder="1" applyAlignment="1" applyProtection="1">
      <protection locked="0"/>
    </xf>
    <xf numFmtId="20" fontId="0" fillId="10" borderId="2" xfId="0" quotePrefix="1" applyNumberFormat="1"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0" borderId="2" xfId="0" applyBorder="1" applyAlignment="1" applyProtection="1">
      <alignment horizontal="center" shrinkToFit="1"/>
      <protection locked="0"/>
    </xf>
    <xf numFmtId="0" fontId="0" fillId="0" borderId="2" xfId="0" applyNumberFormat="1" applyFill="1" applyBorder="1" applyProtection="1"/>
    <xf numFmtId="176" fontId="0" fillId="0" borderId="71" xfId="0" applyNumberFormat="1" applyFill="1" applyBorder="1" applyProtection="1"/>
    <xf numFmtId="0" fontId="0" fillId="0" borderId="85" xfId="0" applyBorder="1" applyProtection="1"/>
    <xf numFmtId="0" fontId="0" fillId="0" borderId="84" xfId="0" applyBorder="1" applyProtection="1"/>
    <xf numFmtId="0" fontId="0" fillId="0" borderId="5" xfId="0" applyBorder="1" applyProtection="1"/>
    <xf numFmtId="0" fontId="0" fillId="0" borderId="60" xfId="0" applyBorder="1" applyProtection="1">
      <protection locked="0"/>
    </xf>
    <xf numFmtId="0" fontId="0" fillId="0" borderId="72" xfId="0" applyBorder="1" applyProtection="1">
      <protection locked="0"/>
    </xf>
    <xf numFmtId="176" fontId="0" fillId="0" borderId="73" xfId="0" applyNumberFormat="1" applyBorder="1" applyProtection="1"/>
    <xf numFmtId="0" fontId="24" fillId="0" borderId="0" xfId="0" applyFont="1" applyAlignment="1" applyProtection="1">
      <alignment vertical="center"/>
      <protection locked="0"/>
    </xf>
    <xf numFmtId="0" fontId="0" fillId="0" borderId="0" xfId="0" applyAlignment="1" applyProtection="1">
      <alignment horizontal="center"/>
      <protection locked="0"/>
    </xf>
    <xf numFmtId="0" fontId="0" fillId="0" borderId="0" xfId="0" applyFill="1" applyProtection="1">
      <protection locked="0"/>
    </xf>
    <xf numFmtId="0" fontId="13" fillId="0" borderId="0" xfId="0" applyFont="1" applyProtection="1">
      <protection locked="0"/>
    </xf>
    <xf numFmtId="0" fontId="25" fillId="0" borderId="0" xfId="0" applyFont="1" applyProtection="1">
      <protection locked="0"/>
    </xf>
    <xf numFmtId="0" fontId="0" fillId="8" borderId="37" xfId="0" applyFill="1" applyBorder="1" applyAlignment="1" applyProtection="1">
      <protection locked="0"/>
    </xf>
    <xf numFmtId="0" fontId="21" fillId="0" borderId="0" xfId="0" applyFont="1" applyFill="1" applyAlignment="1" applyProtection="1">
      <protection locked="0"/>
    </xf>
    <xf numFmtId="0" fontId="21" fillId="0" borderId="0" xfId="0" applyFont="1" applyFill="1" applyAlignment="1" applyProtection="1">
      <alignment horizontal="right"/>
      <protection locked="0"/>
    </xf>
    <xf numFmtId="0" fontId="13" fillId="0" borderId="0" xfId="0" applyFont="1" applyFill="1" applyBorder="1" applyAlignment="1" applyProtection="1">
      <alignment horizontal="center" vertical="center"/>
      <protection locked="0"/>
    </xf>
    <xf numFmtId="181" fontId="14" fillId="0" borderId="0" xfId="0" applyNumberFormat="1"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9" fontId="14" fillId="0" borderId="0" xfId="0" applyNumberFormat="1" applyFont="1" applyFill="1" applyBorder="1" applyAlignment="1" applyProtection="1">
      <alignment horizontal="center" vertical="center"/>
      <protection locked="0"/>
    </xf>
    <xf numFmtId="178" fontId="0" fillId="0" borderId="44" xfId="0" applyNumberFormat="1" applyBorder="1" applyProtection="1">
      <protection locked="0"/>
    </xf>
    <xf numFmtId="178" fontId="0" fillId="0" borderId="36" xfId="0" applyNumberFormat="1" applyBorder="1" applyAlignment="1" applyProtection="1">
      <alignment horizontal="center"/>
      <protection locked="0"/>
    </xf>
    <xf numFmtId="178" fontId="0" fillId="0" borderId="37" xfId="0" applyNumberFormat="1" applyBorder="1" applyAlignment="1" applyProtection="1">
      <alignment horizontal="center"/>
      <protection locked="0"/>
    </xf>
    <xf numFmtId="178" fontId="0" fillId="0" borderId="55" xfId="0" applyNumberFormat="1" applyBorder="1" applyAlignment="1" applyProtection="1">
      <alignment horizontal="center" vertical="center" wrapText="1"/>
      <protection locked="0"/>
    </xf>
    <xf numFmtId="178" fontId="5" fillId="0" borderId="2" xfId="0" applyNumberFormat="1" applyFont="1" applyBorder="1" applyAlignment="1" applyProtection="1">
      <alignment horizontal="center" vertical="center" wrapText="1"/>
      <protection locked="0"/>
    </xf>
    <xf numFmtId="178" fontId="0" fillId="0" borderId="2" xfId="0" applyNumberFormat="1" applyFill="1" applyBorder="1" applyAlignment="1" applyProtection="1">
      <alignment horizontal="center" vertical="center" wrapText="1"/>
      <protection locked="0"/>
    </xf>
    <xf numFmtId="178" fontId="23" fillId="0" borderId="55" xfId="0" applyNumberFormat="1" applyFont="1" applyBorder="1" applyProtection="1">
      <protection locked="0"/>
    </xf>
    <xf numFmtId="178" fontId="0" fillId="0" borderId="2" xfId="0" applyNumberFormat="1" applyBorder="1" applyAlignment="1" applyProtection="1">
      <protection locked="0"/>
    </xf>
    <xf numFmtId="179" fontId="0" fillId="0" borderId="2" xfId="0" applyNumberFormat="1" applyBorder="1" applyAlignment="1" applyProtection="1">
      <protection locked="0"/>
    </xf>
    <xf numFmtId="178" fontId="0" fillId="0" borderId="2" xfId="0" applyNumberFormat="1" applyFill="1" applyBorder="1" applyProtection="1"/>
    <xf numFmtId="178" fontId="0" fillId="0" borderId="55" xfId="0" applyNumberFormat="1" applyBorder="1" applyProtection="1">
      <protection locked="0"/>
    </xf>
    <xf numFmtId="178" fontId="0" fillId="0" borderId="18" xfId="0" applyNumberFormat="1" applyBorder="1" applyProtection="1">
      <protection locked="0"/>
    </xf>
    <xf numFmtId="178" fontId="13" fillId="6" borderId="2" xfId="0" applyNumberFormat="1" applyFont="1" applyFill="1" applyBorder="1" applyProtection="1"/>
    <xf numFmtId="182" fontId="13" fillId="7" borderId="2" xfId="0" applyNumberFormat="1" applyFont="1" applyFill="1" applyBorder="1" applyProtection="1"/>
    <xf numFmtId="178" fontId="23" fillId="0" borderId="52" xfId="0" applyNumberFormat="1" applyFont="1" applyBorder="1" applyProtection="1">
      <protection locked="0"/>
    </xf>
    <xf numFmtId="178" fontId="0" fillId="0" borderId="0" xfId="0" applyNumberFormat="1" applyProtection="1">
      <protection locked="0"/>
    </xf>
    <xf numFmtId="178" fontId="0" fillId="0" borderId="0" xfId="0" applyNumberFormat="1" applyAlignment="1" applyProtection="1">
      <alignment horizontal="center"/>
      <protection locked="0"/>
    </xf>
    <xf numFmtId="178" fontId="0" fillId="0" borderId="0" xfId="0" applyNumberFormat="1" applyFill="1" applyProtection="1">
      <protection locked="0"/>
    </xf>
    <xf numFmtId="178" fontId="23" fillId="0" borderId="0" xfId="0" applyNumberFormat="1" applyFont="1" applyFill="1" applyAlignment="1" applyProtection="1">
      <alignment horizontal="center"/>
      <protection locked="0"/>
    </xf>
    <xf numFmtId="178" fontId="23" fillId="0" borderId="0" xfId="0" applyNumberFormat="1" applyFont="1" applyAlignment="1" applyProtection="1">
      <alignment horizontal="center"/>
      <protection locked="0"/>
    </xf>
    <xf numFmtId="178" fontId="0" fillId="0" borderId="2" xfId="0" applyNumberFormat="1" applyBorder="1" applyProtection="1"/>
    <xf numFmtId="184" fontId="13" fillId="6" borderId="2" xfId="0" applyNumberFormat="1" applyFont="1" applyFill="1" applyBorder="1" applyProtection="1"/>
    <xf numFmtId="178" fontId="0" fillId="0" borderId="36" xfId="0" applyNumberFormat="1" applyBorder="1" applyProtection="1">
      <protection locked="0"/>
    </xf>
    <xf numFmtId="178" fontId="0" fillId="0" borderId="36" xfId="0" applyNumberFormat="1" applyFill="1" applyBorder="1" applyProtection="1">
      <protection locked="0"/>
    </xf>
    <xf numFmtId="178" fontId="13" fillId="0" borderId="36" xfId="0" applyNumberFormat="1" applyFont="1" applyFill="1" applyBorder="1" applyProtection="1">
      <protection locked="0"/>
    </xf>
    <xf numFmtId="178" fontId="0" fillId="0" borderId="60" xfId="0" applyNumberFormat="1" applyBorder="1" applyAlignment="1" applyProtection="1">
      <protection locked="0"/>
    </xf>
    <xf numFmtId="178" fontId="12" fillId="0" borderId="0" xfId="0" applyNumberFormat="1" applyFont="1" applyBorder="1" applyAlignment="1" applyProtection="1">
      <alignment horizontal="center"/>
      <protection locked="0"/>
    </xf>
    <xf numFmtId="178" fontId="0" fillId="0" borderId="0" xfId="0" applyNumberFormat="1" applyBorder="1" applyProtection="1">
      <protection locked="0"/>
    </xf>
    <xf numFmtId="178" fontId="0" fillId="0" borderId="0" xfId="0" applyNumberFormat="1" applyBorder="1" applyAlignment="1" applyProtection="1">
      <alignment horizontal="center"/>
      <protection locked="0"/>
    </xf>
    <xf numFmtId="178" fontId="0" fillId="0" borderId="0" xfId="0" applyNumberFormat="1"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2" xfId="14" applyFont="1" applyBorder="1" applyAlignment="1">
      <alignment horizontal="center" vertical="center" wrapText="1"/>
    </xf>
    <xf numFmtId="0" fontId="0" fillId="0" borderId="0" xfId="14" applyFont="1" applyAlignment="1">
      <alignment vertical="center"/>
    </xf>
    <xf numFmtId="0" fontId="0" fillId="0" borderId="0" xfId="15" applyFont="1" applyAlignment="1">
      <alignment vertical="center"/>
    </xf>
    <xf numFmtId="49" fontId="77" fillId="0" borderId="2" xfId="15" applyNumberFormat="1" applyFont="1" applyBorder="1" applyAlignment="1">
      <alignment horizontal="left" vertical="center" wrapText="1"/>
    </xf>
    <xf numFmtId="0" fontId="7" fillId="0" borderId="0" xfId="11" applyFont="1" applyAlignment="1">
      <alignment horizontal="center" vertical="center"/>
    </xf>
    <xf numFmtId="0" fontId="6" fillId="0" borderId="12" xfId="11" applyFont="1" applyBorder="1" applyAlignment="1">
      <alignment horizontal="center" vertical="center"/>
    </xf>
    <xf numFmtId="0" fontId="6" fillId="0" borderId="20" xfId="11" applyFont="1" applyBorder="1" applyAlignment="1">
      <alignment horizontal="center" vertical="center"/>
    </xf>
    <xf numFmtId="0" fontId="6" fillId="0" borderId="46" xfId="11" applyFont="1" applyBorder="1" applyAlignment="1">
      <alignment horizontal="center" vertical="center"/>
    </xf>
    <xf numFmtId="0" fontId="9" fillId="0" borderId="12" xfId="11" applyFont="1" applyFill="1" applyBorder="1" applyAlignment="1">
      <alignment horizontal="center" vertical="center"/>
    </xf>
    <xf numFmtId="0" fontId="9" fillId="0" borderId="20" xfId="11" applyFont="1" applyFill="1" applyBorder="1" applyAlignment="1">
      <alignment horizontal="center" vertical="center"/>
    </xf>
    <xf numFmtId="0" fontId="9" fillId="0" borderId="23" xfId="11" applyFont="1" applyFill="1" applyBorder="1" applyAlignment="1">
      <alignment horizontal="center" vertical="center"/>
    </xf>
    <xf numFmtId="0" fontId="9" fillId="0" borderId="46" xfId="11" applyFont="1" applyFill="1" applyBorder="1" applyAlignment="1">
      <alignment horizontal="center" vertical="center"/>
    </xf>
    <xf numFmtId="0" fontId="9" fillId="0" borderId="33" xfId="11" applyFont="1" applyFill="1" applyBorder="1" applyAlignment="1">
      <alignment horizontal="center" vertical="center"/>
    </xf>
    <xf numFmtId="0" fontId="9" fillId="0" borderId="59" xfId="11" applyFont="1" applyFill="1" applyBorder="1" applyAlignment="1">
      <alignment horizontal="center" vertical="center"/>
    </xf>
    <xf numFmtId="0" fontId="9" fillId="0" borderId="56" xfId="11" applyFont="1" applyFill="1" applyBorder="1" applyAlignment="1">
      <alignment horizontal="center" vertical="center"/>
    </xf>
    <xf numFmtId="0" fontId="9" fillId="0" borderId="12" xfId="11" applyFont="1" applyFill="1" applyBorder="1" applyAlignment="1">
      <alignment horizontal="center" vertical="center" shrinkToFit="1"/>
    </xf>
    <xf numFmtId="0" fontId="9" fillId="0" borderId="20" xfId="11" applyFont="1" applyFill="1" applyBorder="1" applyAlignment="1">
      <alignment horizontal="center" vertical="center" shrinkToFit="1"/>
    </xf>
    <xf numFmtId="0" fontId="9" fillId="0" borderId="46" xfId="11" applyFont="1" applyFill="1" applyBorder="1" applyAlignment="1">
      <alignment horizontal="center" vertical="center" shrinkToFit="1"/>
    </xf>
    <xf numFmtId="0" fontId="9" fillId="0" borderId="23" xfId="11" applyFont="1" applyFill="1" applyBorder="1" applyAlignment="1">
      <alignment horizontal="center" vertical="center" shrinkToFit="1"/>
    </xf>
    <xf numFmtId="176" fontId="9" fillId="0" borderId="23" xfId="11" applyNumberFormat="1" applyFont="1" applyFill="1" applyBorder="1" applyAlignment="1">
      <alignment horizontal="center" vertical="center"/>
    </xf>
    <xf numFmtId="176" fontId="9" fillId="0" borderId="20" xfId="11" applyNumberFormat="1" applyFont="1" applyFill="1" applyBorder="1" applyAlignment="1">
      <alignment horizontal="center" vertical="center"/>
    </xf>
    <xf numFmtId="176" fontId="9" fillId="0" borderId="33" xfId="11" applyNumberFormat="1" applyFont="1" applyFill="1" applyBorder="1" applyAlignment="1">
      <alignment horizontal="center" vertical="center"/>
    </xf>
    <xf numFmtId="177" fontId="9" fillId="0" borderId="23" xfId="12" applyNumberFormat="1" applyFont="1" applyFill="1" applyBorder="1" applyAlignment="1">
      <alignment horizontal="center" vertical="center"/>
    </xf>
    <xf numFmtId="177" fontId="9" fillId="0" borderId="20" xfId="12" applyNumberFormat="1" applyFont="1" applyFill="1" applyBorder="1" applyAlignment="1">
      <alignment horizontal="center" vertical="center"/>
    </xf>
    <xf numFmtId="177" fontId="9" fillId="0" borderId="33" xfId="12" applyNumberFormat="1" applyFont="1" applyFill="1" applyBorder="1" applyAlignment="1">
      <alignment horizontal="center" vertical="center"/>
    </xf>
    <xf numFmtId="0" fontId="6" fillId="0" borderId="53" xfId="11" applyFont="1" applyBorder="1" applyAlignment="1">
      <alignment vertical="center" textRotation="255"/>
    </xf>
    <xf numFmtId="0" fontId="6" fillId="0" borderId="54" xfId="11" applyFont="1" applyBorder="1" applyAlignment="1">
      <alignment vertical="center" textRotation="255"/>
    </xf>
    <xf numFmtId="0" fontId="6" fillId="0" borderId="50" xfId="11" applyFont="1" applyBorder="1" applyAlignment="1">
      <alignment vertical="center" textRotation="255"/>
    </xf>
    <xf numFmtId="0" fontId="9" fillId="0" borderId="13" xfId="11" applyFont="1" applyFill="1" applyBorder="1" applyAlignment="1">
      <alignment horizontal="center" vertical="center"/>
    </xf>
    <xf numFmtId="0" fontId="9" fillId="0" borderId="17" xfId="11" applyFont="1" applyFill="1" applyBorder="1" applyAlignment="1">
      <alignment horizontal="center" vertical="center"/>
    </xf>
    <xf numFmtId="0" fontId="9" fillId="0" borderId="10" xfId="11" applyFont="1" applyFill="1" applyBorder="1" applyAlignment="1">
      <alignment horizontal="center" vertical="center" wrapText="1"/>
    </xf>
    <xf numFmtId="0" fontId="9" fillId="0" borderId="2" xfId="11" applyFont="1" applyFill="1" applyBorder="1" applyAlignment="1">
      <alignment horizontal="center" vertical="center" wrapText="1"/>
    </xf>
    <xf numFmtId="0" fontId="9" fillId="0" borderId="10" xfId="11" applyFont="1" applyFill="1" applyBorder="1" applyAlignment="1">
      <alignment horizontal="center" vertical="center"/>
    </xf>
    <xf numFmtId="0" fontId="9" fillId="0" borderId="1" xfId="11" applyFont="1" applyFill="1" applyBorder="1" applyAlignment="1">
      <alignment horizontal="center" vertical="center"/>
    </xf>
    <xf numFmtId="0" fontId="9" fillId="0" borderId="51" xfId="11" applyFont="1" applyFill="1" applyBorder="1" applyAlignment="1">
      <alignment horizontal="center" vertical="center"/>
    </xf>
    <xf numFmtId="0" fontId="9" fillId="0" borderId="40" xfId="11" applyFont="1" applyFill="1" applyBorder="1" applyAlignment="1">
      <alignment horizontal="center" vertical="center"/>
    </xf>
    <xf numFmtId="0" fontId="9" fillId="12" borderId="48" xfId="11" applyFont="1" applyFill="1" applyBorder="1" applyAlignment="1">
      <alignment horizontal="center" vertical="center"/>
    </xf>
    <xf numFmtId="0" fontId="9" fillId="12" borderId="39" xfId="11" applyFont="1" applyFill="1" applyBorder="1" applyAlignment="1">
      <alignment horizontal="center" vertical="center"/>
    </xf>
    <xf numFmtId="0" fontId="9" fillId="12" borderId="35" xfId="11" applyFont="1" applyFill="1" applyBorder="1" applyAlignment="1">
      <alignment horizontal="center" vertical="center"/>
    </xf>
    <xf numFmtId="0" fontId="9" fillId="0" borderId="40" xfId="11" applyFont="1" applyFill="1" applyBorder="1" applyAlignment="1">
      <alignment horizontal="center" vertical="center" wrapText="1"/>
    </xf>
    <xf numFmtId="0" fontId="9" fillId="0" borderId="37" xfId="11" applyFont="1" applyFill="1" applyBorder="1" applyAlignment="1">
      <alignment horizontal="center" vertical="center" wrapText="1"/>
    </xf>
    <xf numFmtId="0" fontId="9" fillId="0" borderId="32" xfId="11" applyFont="1" applyBorder="1" applyAlignment="1">
      <alignment horizontal="center" vertical="center"/>
    </xf>
    <xf numFmtId="0" fontId="9" fillId="0" borderId="30" xfId="11" applyFont="1" applyBorder="1" applyAlignment="1">
      <alignment horizontal="center" vertical="center"/>
    </xf>
    <xf numFmtId="184" fontId="9" fillId="0" borderId="36" xfId="11" applyNumberFormat="1" applyFont="1" applyFill="1" applyBorder="1" applyAlignment="1">
      <alignment vertical="center"/>
    </xf>
    <xf numFmtId="184" fontId="9" fillId="0" borderId="37" xfId="11" applyNumberFormat="1" applyFont="1" applyFill="1" applyBorder="1" applyAlignment="1">
      <alignment vertical="center"/>
    </xf>
    <xf numFmtId="176" fontId="9" fillId="0" borderId="1" xfId="11" applyNumberFormat="1" applyFont="1" applyFill="1" applyBorder="1" applyAlignment="1">
      <alignment vertical="center"/>
    </xf>
    <xf numFmtId="176" fontId="9" fillId="0" borderId="36" xfId="11" applyNumberFormat="1" applyFont="1" applyFill="1" applyBorder="1" applyAlignment="1">
      <alignment vertical="center"/>
    </xf>
    <xf numFmtId="176" fontId="9" fillId="0" borderId="37" xfId="11" applyNumberFormat="1" applyFont="1" applyFill="1" applyBorder="1" applyAlignment="1">
      <alignment vertical="center"/>
    </xf>
    <xf numFmtId="176" fontId="9" fillId="2" borderId="20" xfId="11" applyNumberFormat="1" applyFont="1" applyFill="1" applyBorder="1" applyAlignment="1">
      <alignment vertical="center"/>
    </xf>
    <xf numFmtId="176" fontId="9" fillId="2" borderId="46" xfId="11" applyNumberFormat="1" applyFont="1" applyFill="1" applyBorder="1" applyAlignment="1">
      <alignment vertical="center"/>
    </xf>
    <xf numFmtId="176" fontId="9" fillId="2" borderId="23" xfId="11" applyNumberFormat="1" applyFont="1" applyFill="1" applyBorder="1" applyAlignment="1">
      <alignment vertical="center"/>
    </xf>
    <xf numFmtId="0" fontId="9" fillId="0" borderId="67" xfId="11" applyFont="1" applyFill="1" applyBorder="1" applyAlignment="1">
      <alignment horizontal="center" vertical="center"/>
    </xf>
    <xf numFmtId="0" fontId="9" fillId="2" borderId="61" xfId="11" applyFont="1" applyFill="1" applyBorder="1" applyAlignment="1">
      <alignment horizontal="center" vertical="center"/>
    </xf>
    <xf numFmtId="0" fontId="9" fillId="2" borderId="68" xfId="11" applyFont="1" applyFill="1" applyBorder="1" applyAlignment="1">
      <alignment horizontal="center" vertical="center"/>
    </xf>
    <xf numFmtId="0" fontId="9" fillId="2" borderId="62" xfId="11" applyFont="1" applyFill="1" applyBorder="1" applyAlignment="1">
      <alignment horizontal="center" vertical="center"/>
    </xf>
    <xf numFmtId="0" fontId="15" fillId="0" borderId="69" xfId="11" applyFont="1" applyFill="1" applyBorder="1" applyAlignment="1">
      <alignment horizontal="left" vertical="center"/>
    </xf>
    <xf numFmtId="0" fontId="15" fillId="0" borderId="20" xfId="11" applyFont="1" applyFill="1" applyBorder="1" applyAlignment="1">
      <alignment horizontal="left" vertical="center"/>
    </xf>
    <xf numFmtId="0" fontId="15" fillId="0" borderId="46" xfId="11" applyFont="1" applyFill="1" applyBorder="1" applyAlignment="1">
      <alignment horizontal="left" vertical="center"/>
    </xf>
    <xf numFmtId="0" fontId="9" fillId="0" borderId="15" xfId="11" applyFont="1" applyFill="1" applyBorder="1" applyAlignment="1">
      <alignment horizontal="center" vertical="center" shrinkToFit="1"/>
    </xf>
    <xf numFmtId="0" fontId="9" fillId="0" borderId="16" xfId="11" applyFont="1" applyFill="1" applyBorder="1" applyAlignment="1">
      <alignment horizontal="center" vertical="center" shrinkToFit="1"/>
    </xf>
    <xf numFmtId="0" fontId="9" fillId="0" borderId="57" xfId="11" applyFont="1" applyFill="1" applyBorder="1" applyAlignment="1">
      <alignment horizontal="center" vertical="center"/>
    </xf>
    <xf numFmtId="0" fontId="9" fillId="0" borderId="58" xfId="11" applyFont="1" applyFill="1" applyBorder="1" applyAlignment="1">
      <alignment horizontal="center" vertical="center"/>
    </xf>
    <xf numFmtId="184" fontId="9" fillId="0" borderId="19" xfId="11" applyNumberFormat="1" applyFont="1" applyFill="1" applyBorder="1" applyAlignment="1">
      <alignment vertical="center"/>
    </xf>
    <xf numFmtId="184" fontId="9" fillId="0" borderId="43" xfId="11" applyNumberFormat="1" applyFont="1" applyFill="1" applyBorder="1" applyAlignment="1">
      <alignment vertical="center"/>
    </xf>
    <xf numFmtId="184" fontId="9" fillId="0" borderId="47" xfId="11" applyNumberFormat="1" applyFont="1" applyFill="1" applyBorder="1" applyAlignment="1">
      <alignment vertical="center"/>
    </xf>
    <xf numFmtId="176" fontId="9" fillId="0" borderId="49" xfId="11" applyNumberFormat="1" applyFont="1" applyFill="1" applyBorder="1" applyAlignment="1">
      <alignment vertical="center"/>
    </xf>
    <xf numFmtId="176" fontId="9" fillId="0" borderId="43" xfId="11" applyNumberFormat="1" applyFont="1" applyFill="1" applyBorder="1" applyAlignment="1">
      <alignment vertical="center"/>
    </xf>
    <xf numFmtId="176" fontId="9" fillId="0" borderId="47" xfId="11" applyNumberFormat="1" applyFont="1" applyFill="1" applyBorder="1" applyAlignment="1">
      <alignment vertical="center"/>
    </xf>
    <xf numFmtId="0" fontId="6" fillId="0" borderId="53" xfId="11" applyFont="1" applyBorder="1" applyAlignment="1">
      <alignment vertical="center" textRotation="255" wrapText="1"/>
    </xf>
    <xf numFmtId="0" fontId="6" fillId="0" borderId="54" xfId="11" applyFont="1" applyBorder="1" applyAlignment="1">
      <alignment vertical="center" textRotation="255" wrapText="1"/>
    </xf>
    <xf numFmtId="0" fontId="6" fillId="0" borderId="50" xfId="11" applyFont="1" applyBorder="1" applyAlignment="1">
      <alignment vertical="center" textRotation="255" wrapText="1"/>
    </xf>
    <xf numFmtId="184" fontId="9" fillId="0" borderId="48" xfId="11" applyNumberFormat="1" applyFont="1" applyFill="1" applyBorder="1" applyAlignment="1">
      <alignment vertical="center"/>
    </xf>
    <xf numFmtId="184" fontId="9" fillId="0" borderId="39" xfId="11" applyNumberFormat="1" applyFont="1" applyFill="1" applyBorder="1" applyAlignment="1">
      <alignment vertical="center"/>
    </xf>
    <xf numFmtId="184" fontId="9" fillId="0" borderId="40" xfId="11" applyNumberFormat="1" applyFont="1" applyFill="1" applyBorder="1" applyAlignment="1">
      <alignment vertical="center"/>
    </xf>
    <xf numFmtId="176" fontId="9" fillId="0" borderId="38" xfId="11" applyNumberFormat="1" applyFont="1" applyFill="1" applyBorder="1" applyAlignment="1">
      <alignment vertical="center"/>
    </xf>
    <xf numFmtId="176" fontId="9" fillId="0" borderId="39" xfId="11" applyNumberFormat="1" applyFont="1" applyFill="1" applyBorder="1" applyAlignment="1">
      <alignment vertical="center"/>
    </xf>
    <xf numFmtId="176" fontId="9" fillId="0" borderId="40" xfId="11" applyNumberFormat="1" applyFont="1" applyFill="1" applyBorder="1" applyAlignment="1">
      <alignment vertical="center"/>
    </xf>
    <xf numFmtId="184" fontId="9" fillId="0" borderId="14" xfId="11" applyNumberFormat="1" applyFont="1" applyFill="1" applyBorder="1" applyAlignment="1">
      <alignment vertical="center"/>
    </xf>
    <xf numFmtId="0" fontId="31" fillId="0" borderId="61" xfId="11" applyFont="1" applyBorder="1" applyAlignment="1">
      <alignment horizontal="center" vertical="center"/>
    </xf>
    <xf numFmtId="0" fontId="31" fillId="0" borderId="62" xfId="11" applyFont="1" applyBorder="1" applyAlignment="1">
      <alignment horizontal="center" vertical="center"/>
    </xf>
    <xf numFmtId="0" fontId="35" fillId="13" borderId="61" xfId="11" applyFont="1" applyFill="1" applyBorder="1" applyAlignment="1">
      <alignment horizontal="center" vertical="center"/>
    </xf>
    <xf numFmtId="0" fontId="35" fillId="13" borderId="68" xfId="0" applyFont="1" applyFill="1" applyBorder="1" applyAlignment="1">
      <alignment horizontal="center" vertical="center"/>
    </xf>
    <xf numFmtId="0" fontId="35" fillId="13" borderId="62" xfId="0" applyFont="1" applyFill="1" applyBorder="1" applyAlignment="1">
      <alignment horizontal="center" vertical="center"/>
    </xf>
    <xf numFmtId="0" fontId="13" fillId="0" borderId="0" xfId="11" applyFont="1" applyAlignment="1">
      <alignment vertical="center" wrapText="1" shrinkToFit="1"/>
    </xf>
    <xf numFmtId="0" fontId="0" fillId="0" borderId="0" xfId="0" applyAlignment="1">
      <alignment vertical="center"/>
    </xf>
    <xf numFmtId="0" fontId="31" fillId="0" borderId="61" xfId="11" applyFont="1" applyBorder="1" applyAlignment="1">
      <alignment horizontal="center" vertical="center" wrapText="1"/>
    </xf>
    <xf numFmtId="0" fontId="31" fillId="0" borderId="68" xfId="11" applyFont="1" applyBorder="1" applyAlignment="1">
      <alignment horizontal="center" vertical="center"/>
    </xf>
    <xf numFmtId="0" fontId="0" fillId="0" borderId="62" xfId="0" applyBorder="1" applyAlignment="1">
      <alignment vertical="center"/>
    </xf>
    <xf numFmtId="0" fontId="9" fillId="0" borderId="0" xfId="11" applyFont="1" applyAlignment="1">
      <alignment horizontal="left" vertical="center"/>
    </xf>
    <xf numFmtId="184" fontId="30" fillId="0" borderId="0" xfId="0" applyNumberFormat="1" applyFont="1" applyFill="1" applyBorder="1" applyAlignment="1" applyProtection="1">
      <alignment horizontal="right" vertical="center"/>
      <protection locked="0"/>
    </xf>
    <xf numFmtId="0" fontId="0" fillId="8" borderId="1"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5" fillId="0" borderId="20" xfId="11" applyFont="1" applyFill="1" applyBorder="1" applyAlignment="1">
      <alignment horizontal="center" vertical="center" wrapText="1"/>
    </xf>
    <xf numFmtId="0" fontId="57" fillId="0" borderId="20" xfId="0" applyFont="1" applyBorder="1" applyAlignment="1">
      <alignment horizontal="center" vertical="center"/>
    </xf>
    <xf numFmtId="0" fontId="57" fillId="0" borderId="46" xfId="0" applyFont="1" applyBorder="1" applyAlignment="1">
      <alignment horizontal="center" vertical="center"/>
    </xf>
    <xf numFmtId="0" fontId="47" fillId="0" borderId="20" xfId="11" applyFont="1" applyFill="1" applyBorder="1" applyAlignment="1">
      <alignment horizontal="center" vertical="center"/>
    </xf>
    <xf numFmtId="0" fontId="47" fillId="0" borderId="84" xfId="11" applyFont="1" applyFill="1" applyBorder="1" applyAlignment="1">
      <alignment horizontal="center" vertical="center"/>
    </xf>
    <xf numFmtId="0" fontId="47" fillId="0" borderId="84" xfId="11" applyFont="1" applyFill="1" applyBorder="1" applyAlignment="1">
      <alignment horizontal="center" vertical="center" shrinkToFit="1"/>
    </xf>
    <xf numFmtId="0" fontId="47" fillId="0" borderId="20" xfId="11" applyFont="1" applyFill="1" applyBorder="1" applyAlignment="1">
      <alignment horizontal="center" vertical="center" shrinkToFit="1"/>
    </xf>
    <xf numFmtId="177" fontId="47" fillId="0" borderId="20" xfId="12" applyNumberFormat="1" applyFont="1" applyFill="1" applyBorder="1" applyAlignment="1">
      <alignment horizontal="center" vertical="center"/>
    </xf>
    <xf numFmtId="0" fontId="54" fillId="0" borderId="53" xfId="11" applyFont="1" applyFill="1" applyBorder="1" applyAlignment="1">
      <alignment horizontal="center" vertical="center" wrapText="1"/>
    </xf>
    <xf numFmtId="0" fontId="54" fillId="0" borderId="54" xfId="11" applyFont="1" applyFill="1" applyBorder="1" applyAlignment="1">
      <alignment horizontal="center" vertical="center" wrapText="1"/>
    </xf>
    <xf numFmtId="0" fontId="54" fillId="0" borderId="50" xfId="11" applyFont="1" applyFill="1" applyBorder="1" applyAlignment="1">
      <alignment horizontal="center" vertical="center" wrapText="1"/>
    </xf>
    <xf numFmtId="0" fontId="47" fillId="0" borderId="39" xfId="11" applyFont="1" applyFill="1" applyBorder="1" applyAlignment="1">
      <alignment horizontal="center" vertical="center" wrapText="1"/>
    </xf>
    <xf numFmtId="0" fontId="47" fillId="0" borderId="35" xfId="11" applyFont="1" applyFill="1" applyBorder="1" applyAlignment="1">
      <alignment horizontal="center" vertical="center" wrapText="1"/>
    </xf>
    <xf numFmtId="0" fontId="54" fillId="0" borderId="78" xfId="11" applyFont="1" applyFill="1" applyBorder="1" applyAlignment="1">
      <alignment horizontal="center" vertical="center" wrapText="1"/>
    </xf>
    <xf numFmtId="0" fontId="54" fillId="0" borderId="96" xfId="11" applyFont="1" applyFill="1" applyBorder="1" applyAlignment="1">
      <alignment horizontal="center" vertical="center" wrapText="1"/>
    </xf>
    <xf numFmtId="0" fontId="54" fillId="0" borderId="52" xfId="11" applyFont="1" applyFill="1" applyBorder="1" applyAlignment="1">
      <alignment horizontal="center" vertical="center" wrapText="1"/>
    </xf>
    <xf numFmtId="0" fontId="54" fillId="0" borderId="24" xfId="0" applyFont="1" applyBorder="1" applyAlignment="1">
      <alignment horizontal="center" vertical="center" wrapText="1"/>
    </xf>
    <xf numFmtId="0" fontId="54" fillId="0" borderId="95" xfId="11" applyFont="1" applyFill="1" applyBorder="1" applyAlignment="1">
      <alignment horizontal="center" vertical="center" wrapText="1"/>
    </xf>
    <xf numFmtId="0" fontId="54" fillId="0" borderId="5" xfId="0" applyFont="1" applyBorder="1" applyAlignment="1">
      <alignment horizontal="center" vertical="center" wrapText="1"/>
    </xf>
    <xf numFmtId="0" fontId="12" fillId="0" borderId="23" xfId="0" applyFont="1" applyBorder="1" applyAlignment="1">
      <alignment horizontal="center" vertical="center" wrapText="1"/>
    </xf>
    <xf numFmtId="0" fontId="0" fillId="0" borderId="20" xfId="0" applyBorder="1" applyAlignment="1">
      <alignment horizontal="center" vertical="center" wrapText="1"/>
    </xf>
    <xf numFmtId="0" fontId="0" fillId="0" borderId="33" xfId="0" applyBorder="1" applyAlignment="1">
      <alignment horizontal="center" vertical="center" wrapText="1"/>
    </xf>
    <xf numFmtId="0" fontId="46" fillId="0" borderId="20" xfId="0" applyFont="1" applyBorder="1" applyAlignment="1">
      <alignment horizontal="center" vertical="center" wrapText="1"/>
    </xf>
    <xf numFmtId="0" fontId="0" fillId="0" borderId="46" xfId="0" applyBorder="1" applyAlignment="1">
      <alignment horizontal="center" vertical="center" wrapText="1"/>
    </xf>
    <xf numFmtId="0" fontId="47" fillId="0" borderId="79" xfId="11" applyFont="1" applyBorder="1" applyAlignment="1">
      <alignment vertical="center" textRotation="255"/>
    </xf>
    <xf numFmtId="0" fontId="0" fillId="0" borderId="80" xfId="0" applyBorder="1" applyAlignment="1">
      <alignment vertical="center"/>
    </xf>
    <xf numFmtId="0" fontId="0" fillId="0" borderId="88" xfId="0" applyBorder="1" applyAlignment="1">
      <alignment vertical="center"/>
    </xf>
    <xf numFmtId="0" fontId="0" fillId="0" borderId="93" xfId="0" applyBorder="1" applyAlignment="1">
      <alignment vertical="center"/>
    </xf>
    <xf numFmtId="0" fontId="0" fillId="0" borderId="85" xfId="0" applyBorder="1" applyAlignment="1">
      <alignment vertical="center"/>
    </xf>
    <xf numFmtId="0" fontId="0" fillId="0" borderId="5" xfId="0" applyBorder="1" applyAlignment="1">
      <alignment vertical="center"/>
    </xf>
    <xf numFmtId="0" fontId="47" fillId="0" borderId="92" xfId="11" applyFont="1" applyFill="1" applyBorder="1" applyAlignment="1">
      <alignment horizontal="center" vertical="center" wrapText="1"/>
    </xf>
    <xf numFmtId="0" fontId="47" fillId="0" borderId="94" xfId="11" applyFont="1" applyFill="1" applyBorder="1" applyAlignment="1">
      <alignment horizontal="center" vertical="center" wrapText="1"/>
    </xf>
    <xf numFmtId="0" fontId="47" fillId="0" borderId="26" xfId="11" applyFont="1" applyFill="1" applyBorder="1" applyAlignment="1">
      <alignment horizontal="center" vertical="center" wrapText="1"/>
    </xf>
    <xf numFmtId="0" fontId="53" fillId="0" borderId="11" xfId="11" applyFont="1" applyFill="1" applyBorder="1" applyAlignment="1">
      <alignment horizontal="center" vertical="center" wrapText="1"/>
    </xf>
    <xf numFmtId="0" fontId="58" fillId="0" borderId="55" xfId="0" applyFont="1" applyBorder="1" applyAlignment="1">
      <alignment horizontal="center" vertical="center" wrapText="1"/>
    </xf>
    <xf numFmtId="0" fontId="58" fillId="0" borderId="24" xfId="0" applyFont="1" applyBorder="1" applyAlignment="1">
      <alignment horizontal="center" vertical="center" wrapText="1"/>
    </xf>
    <xf numFmtId="0" fontId="47" fillId="0" borderId="10" xfId="11" applyFont="1" applyFill="1" applyBorder="1" applyAlignment="1">
      <alignment horizontal="center" vertical="center" wrapText="1"/>
    </xf>
    <xf numFmtId="0" fontId="47" fillId="0" borderId="2" xfId="11" applyFont="1" applyFill="1" applyBorder="1" applyAlignment="1">
      <alignment horizontal="center" vertical="center" wrapText="1"/>
    </xf>
    <xf numFmtId="0" fontId="47" fillId="0" borderId="27" xfId="11" applyFont="1" applyFill="1" applyBorder="1" applyAlignment="1">
      <alignment horizontal="center" vertical="center" wrapText="1"/>
    </xf>
    <xf numFmtId="0" fontId="47" fillId="0" borderId="10" xfId="11" applyFont="1" applyFill="1" applyBorder="1" applyAlignment="1">
      <alignment horizontal="center" vertical="center"/>
    </xf>
    <xf numFmtId="0" fontId="47" fillId="0" borderId="1" xfId="11" applyFont="1" applyFill="1" applyBorder="1" applyAlignment="1">
      <alignment horizontal="center" vertical="center"/>
    </xf>
    <xf numFmtId="0" fontId="47" fillId="0" borderId="49" xfId="11" applyFont="1" applyFill="1" applyBorder="1" applyAlignment="1">
      <alignment horizontal="center" vertical="center"/>
    </xf>
    <xf numFmtId="0" fontId="47" fillId="0" borderId="13" xfId="11" applyFont="1" applyFill="1" applyBorder="1" applyAlignment="1">
      <alignment horizontal="center" vertical="center"/>
    </xf>
    <xf numFmtId="0" fontId="47" fillId="0" borderId="51" xfId="11" applyFont="1" applyFill="1" applyBorder="1" applyAlignment="1">
      <alignment horizontal="center" vertical="center"/>
    </xf>
    <xf numFmtId="0" fontId="47" fillId="0" borderId="12" xfId="11" applyFont="1" applyFill="1" applyBorder="1" applyAlignment="1">
      <alignment horizontal="center" vertical="center"/>
    </xf>
    <xf numFmtId="0" fontId="0" fillId="0" borderId="20" xfId="0" applyBorder="1" applyAlignment="1">
      <alignment vertical="center"/>
    </xf>
    <xf numFmtId="0" fontId="54" fillId="0" borderId="12" xfId="11" applyFont="1" applyFill="1" applyBorder="1" applyAlignment="1">
      <alignment horizontal="left" vertical="center" wrapText="1"/>
    </xf>
    <xf numFmtId="0" fontId="12" fillId="0" borderId="20" xfId="0" applyFont="1" applyBorder="1" applyAlignment="1">
      <alignment horizontal="left" vertical="center"/>
    </xf>
    <xf numFmtId="38" fontId="0" fillId="0" borderId="23" xfId="0" applyNumberFormat="1" applyBorder="1" applyAlignment="1">
      <alignment horizontal="right" vertical="center"/>
    </xf>
    <xf numFmtId="38" fontId="0" fillId="0" borderId="20" xfId="0" applyNumberFormat="1" applyBorder="1" applyAlignment="1">
      <alignment horizontal="right" vertical="center"/>
    </xf>
    <xf numFmtId="38" fontId="0" fillId="0" borderId="33" xfId="0" applyNumberFormat="1" applyBorder="1" applyAlignment="1">
      <alignment horizontal="right" vertical="center"/>
    </xf>
    <xf numFmtId="0" fontId="46" fillId="0" borderId="1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46" xfId="0" applyFont="1" applyBorder="1" applyAlignment="1">
      <alignment horizontal="center" vertical="center" wrapText="1"/>
    </xf>
    <xf numFmtId="0" fontId="44" fillId="0" borderId="0" xfId="11" applyFont="1" applyAlignment="1">
      <alignment vertical="center"/>
    </xf>
    <xf numFmtId="0" fontId="45" fillId="0" borderId="0" xfId="0" applyFont="1" applyAlignment="1">
      <alignment vertical="center"/>
    </xf>
    <xf numFmtId="0" fontId="48" fillId="0" borderId="79" xfId="11" applyFont="1" applyBorder="1" applyAlignment="1">
      <alignment horizontal="center" vertical="center" shrinkToFit="1"/>
    </xf>
    <xf numFmtId="0" fontId="48" fillId="0" borderId="80" xfId="11" applyFont="1" applyBorder="1" applyAlignment="1">
      <alignment horizontal="center" vertical="center" shrinkToFit="1"/>
    </xf>
    <xf numFmtId="0" fontId="48" fillId="0" borderId="85" xfId="11" applyFont="1" applyBorder="1" applyAlignment="1">
      <alignment horizontal="center" vertical="center" shrinkToFit="1"/>
    </xf>
    <xf numFmtId="0" fontId="48" fillId="0" borderId="5" xfId="11" applyFont="1" applyBorder="1" applyAlignment="1">
      <alignment horizontal="center" vertical="center" shrinkToFit="1"/>
    </xf>
    <xf numFmtId="0" fontId="52" fillId="0" borderId="84" xfId="11" applyFont="1" applyBorder="1" applyAlignment="1">
      <alignment horizontal="left" vertical="center"/>
    </xf>
    <xf numFmtId="0" fontId="52" fillId="0" borderId="84" xfId="11" applyNumberFormat="1" applyFont="1" applyBorder="1" applyAlignment="1">
      <alignment horizontal="center" vertical="center"/>
    </xf>
    <xf numFmtId="0" fontId="52" fillId="14" borderId="84" xfId="11" applyNumberFormat="1" applyFont="1" applyFill="1" applyBorder="1" applyAlignment="1">
      <alignment horizontal="center" vertical="center"/>
    </xf>
    <xf numFmtId="0" fontId="53" fillId="0" borderId="84" xfId="11" applyFont="1" applyBorder="1" applyAlignment="1">
      <alignment vertical="center" wrapText="1"/>
    </xf>
    <xf numFmtId="0" fontId="53" fillId="0" borderId="5" xfId="11" applyFont="1" applyBorder="1" applyAlignment="1">
      <alignment vertical="center" wrapText="1"/>
    </xf>
    <xf numFmtId="0" fontId="0" fillId="0" borderId="46" xfId="0" applyBorder="1" applyAlignment="1">
      <alignment vertical="center"/>
    </xf>
    <xf numFmtId="0" fontId="47" fillId="0" borderId="23" xfId="11" applyFont="1" applyFill="1" applyBorder="1" applyAlignment="1">
      <alignment horizontal="center" vertical="center"/>
    </xf>
    <xf numFmtId="0" fontId="0" fillId="0" borderId="20"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186" fontId="47" fillId="15" borderId="6" xfId="11" applyNumberFormat="1" applyFont="1" applyFill="1" applyBorder="1" applyAlignment="1">
      <alignment horizontal="right" vertical="center"/>
    </xf>
    <xf numFmtId="186" fontId="46" fillId="15" borderId="7" xfId="0" applyNumberFormat="1" applyFont="1" applyFill="1" applyBorder="1" applyAlignment="1">
      <alignment horizontal="right" vertical="center"/>
    </xf>
    <xf numFmtId="188" fontId="47" fillId="15" borderId="97" xfId="11" applyNumberFormat="1" applyFont="1" applyFill="1" applyBorder="1" applyAlignment="1">
      <alignment horizontal="right" vertical="center"/>
    </xf>
    <xf numFmtId="188" fontId="46" fillId="15" borderId="8" xfId="0" applyNumberFormat="1" applyFont="1" applyFill="1" applyBorder="1" applyAlignment="1">
      <alignment horizontal="right" vertical="center"/>
    </xf>
    <xf numFmtId="0" fontId="47" fillId="0" borderId="103" xfId="11" applyFont="1" applyFill="1" applyBorder="1" applyAlignment="1">
      <alignment horizontal="center" vertical="center" shrinkToFit="1"/>
    </xf>
    <xf numFmtId="0" fontId="47" fillId="0" borderId="21" xfId="11" applyFont="1" applyFill="1" applyBorder="1" applyAlignment="1">
      <alignment horizontal="center" vertical="center" shrinkToFit="1"/>
    </xf>
    <xf numFmtId="0" fontId="59" fillId="0" borderId="55" xfId="11" applyFont="1" applyFill="1" applyBorder="1" applyAlignment="1">
      <alignment horizontal="center" vertical="center" shrinkToFit="1"/>
    </xf>
    <xf numFmtId="0" fontId="45" fillId="0" borderId="18" xfId="0" applyFont="1" applyBorder="1" applyAlignment="1">
      <alignment horizontal="center" vertical="center" shrinkToFit="1"/>
    </xf>
    <xf numFmtId="0" fontId="47" fillId="0" borderId="52" xfId="11" applyFont="1" applyFill="1" applyBorder="1" applyAlignment="1">
      <alignment horizontal="center" vertical="center" shrinkToFit="1"/>
    </xf>
    <xf numFmtId="0" fontId="46" fillId="0" borderId="18" xfId="0" applyFont="1" applyBorder="1" applyAlignment="1">
      <alignment horizontal="center" vertical="center" shrinkToFit="1"/>
    </xf>
    <xf numFmtId="0" fontId="47" fillId="0" borderId="104" xfId="11" applyFont="1" applyFill="1" applyBorder="1" applyAlignment="1">
      <alignment horizontal="center" vertical="center" shrinkToFit="1"/>
    </xf>
    <xf numFmtId="0" fontId="46" fillId="0" borderId="8" xfId="0" applyFont="1" applyBorder="1" applyAlignment="1">
      <alignment horizontal="center" vertical="center" shrinkToFit="1"/>
    </xf>
    <xf numFmtId="186" fontId="47" fillId="15" borderId="105" xfId="11" applyNumberFormat="1" applyFont="1" applyFill="1" applyBorder="1" applyAlignment="1">
      <alignment horizontal="right" vertical="center"/>
    </xf>
    <xf numFmtId="186" fontId="46" fillId="15" borderId="102" xfId="0" applyNumberFormat="1" applyFont="1" applyFill="1" applyBorder="1" applyAlignment="1">
      <alignment horizontal="right" vertical="center"/>
    </xf>
    <xf numFmtId="186" fontId="47" fillId="15" borderId="78" xfId="11" applyNumberFormat="1" applyFont="1" applyFill="1" applyBorder="1" applyAlignment="1">
      <alignment horizontal="right" vertical="center"/>
    </xf>
    <xf numFmtId="186" fontId="46" fillId="15" borderId="45" xfId="0" applyNumberFormat="1" applyFont="1" applyFill="1" applyBorder="1" applyAlignment="1">
      <alignment horizontal="right" vertical="center"/>
    </xf>
    <xf numFmtId="0" fontId="47" fillId="0" borderId="94" xfId="11" applyFont="1" applyFill="1" applyBorder="1" applyAlignment="1">
      <alignment horizontal="center" vertical="center" shrinkToFit="1"/>
    </xf>
    <xf numFmtId="0" fontId="46" fillId="0" borderId="21" xfId="0" applyFont="1" applyBorder="1" applyAlignment="1">
      <alignment horizontal="center" vertical="center" shrinkToFit="1"/>
    </xf>
    <xf numFmtId="0" fontId="47" fillId="0" borderId="55" xfId="11" applyFont="1" applyFill="1" applyBorder="1" applyAlignment="1">
      <alignment horizontal="center" vertical="center" shrinkToFit="1"/>
    </xf>
    <xf numFmtId="0" fontId="47" fillId="0" borderId="97" xfId="11" applyFont="1" applyFill="1" applyBorder="1" applyAlignment="1">
      <alignment horizontal="center" vertical="center" shrinkToFit="1"/>
    </xf>
    <xf numFmtId="186" fontId="47" fillId="15" borderId="44" xfId="11" applyNumberFormat="1" applyFont="1" applyFill="1" applyBorder="1" applyAlignment="1">
      <alignment horizontal="right" vertical="center"/>
    </xf>
    <xf numFmtId="188" fontId="47" fillId="15" borderId="104" xfId="11" applyNumberFormat="1" applyFont="1" applyFill="1" applyBorder="1" applyAlignment="1">
      <alignment horizontal="right" vertical="center"/>
    </xf>
    <xf numFmtId="0" fontId="47" fillId="0" borderId="40" xfId="11" applyFont="1" applyFill="1" applyBorder="1" applyAlignment="1">
      <alignment horizontal="center" vertical="center"/>
    </xf>
    <xf numFmtId="0" fontId="47" fillId="0" borderId="26" xfId="11" applyFont="1" applyFill="1" applyBorder="1" applyAlignment="1">
      <alignment horizontal="center" vertical="center" shrinkToFit="1"/>
    </xf>
    <xf numFmtId="0" fontId="59" fillId="0" borderId="52" xfId="11" applyFont="1" applyFill="1" applyBorder="1" applyAlignment="1">
      <alignment horizontal="center" vertical="center" shrinkToFit="1"/>
    </xf>
    <xf numFmtId="0" fontId="45" fillId="0" borderId="24" xfId="0" applyFont="1" applyBorder="1" applyAlignment="1">
      <alignment horizontal="center" vertical="center" shrinkToFit="1"/>
    </xf>
    <xf numFmtId="0" fontId="46" fillId="0" borderId="24" xfId="0" applyFont="1" applyBorder="1" applyAlignment="1">
      <alignment horizontal="center" vertical="center" shrinkToFit="1"/>
    </xf>
    <xf numFmtId="0" fontId="46" fillId="0" borderId="9" xfId="0" applyFont="1" applyBorder="1" applyAlignment="1">
      <alignment horizontal="center" vertical="center" shrinkToFit="1"/>
    </xf>
    <xf numFmtId="186" fontId="46" fillId="15" borderId="50" xfId="0" applyNumberFormat="1" applyFont="1" applyFill="1" applyBorder="1" applyAlignment="1">
      <alignment horizontal="right" vertical="center"/>
    </xf>
    <xf numFmtId="186" fontId="46" fillId="15" borderId="96" xfId="0" applyNumberFormat="1" applyFont="1" applyFill="1" applyBorder="1" applyAlignment="1">
      <alignment horizontal="right" vertical="center"/>
    </xf>
    <xf numFmtId="186" fontId="47" fillId="15" borderId="54" xfId="11" applyNumberFormat="1" applyFont="1" applyFill="1" applyBorder="1" applyAlignment="1">
      <alignment horizontal="right" vertical="center"/>
    </xf>
    <xf numFmtId="186" fontId="47" fillId="15" borderId="98" xfId="11" applyNumberFormat="1" applyFont="1" applyFill="1" applyBorder="1" applyAlignment="1">
      <alignment horizontal="right" vertical="center"/>
    </xf>
    <xf numFmtId="186" fontId="46" fillId="15" borderId="70" xfId="0" applyNumberFormat="1" applyFont="1" applyFill="1" applyBorder="1" applyAlignment="1">
      <alignment horizontal="right" vertical="center"/>
    </xf>
    <xf numFmtId="188" fontId="46" fillId="15" borderId="9" xfId="0" applyNumberFormat="1" applyFont="1" applyFill="1" applyBorder="1" applyAlignment="1">
      <alignment horizontal="right" vertical="center"/>
    </xf>
    <xf numFmtId="0" fontId="47" fillId="0" borderId="92" xfId="11" applyFont="1" applyFill="1" applyBorder="1" applyAlignment="1">
      <alignment horizontal="center" vertical="center" shrinkToFit="1"/>
    </xf>
    <xf numFmtId="186" fontId="46" fillId="15" borderId="6" xfId="0" applyNumberFormat="1" applyFont="1" applyFill="1" applyBorder="1" applyAlignment="1">
      <alignment horizontal="right" vertical="center"/>
    </xf>
    <xf numFmtId="188" fontId="46" fillId="15" borderId="97" xfId="0" applyNumberFormat="1" applyFont="1" applyFill="1" applyBorder="1" applyAlignment="1">
      <alignment horizontal="right" vertical="center"/>
    </xf>
    <xf numFmtId="0" fontId="47" fillId="15" borderId="111" xfId="11" applyFont="1" applyFill="1" applyBorder="1" applyAlignment="1">
      <alignment horizontal="center" vertical="center"/>
    </xf>
    <xf numFmtId="0" fontId="0" fillId="0" borderId="112" xfId="0" applyBorder="1" applyAlignment="1">
      <alignment vertical="center"/>
    </xf>
    <xf numFmtId="0" fontId="0" fillId="0" borderId="113" xfId="0" applyBorder="1" applyAlignment="1">
      <alignment vertical="center"/>
    </xf>
    <xf numFmtId="0" fontId="54" fillId="0" borderId="12" xfId="11" applyFont="1" applyBorder="1" applyAlignment="1">
      <alignment horizontal="center" vertical="center" wrapText="1"/>
    </xf>
    <xf numFmtId="0" fontId="0" fillId="0" borderId="23" xfId="0" applyFont="1" applyBorder="1" applyAlignment="1">
      <alignment horizontal="center" vertical="center"/>
    </xf>
    <xf numFmtId="0" fontId="0" fillId="0" borderId="33" xfId="0" applyFont="1" applyBorder="1" applyAlignment="1">
      <alignment horizontal="center" vertical="center"/>
    </xf>
    <xf numFmtId="0" fontId="46" fillId="0" borderId="79" xfId="11" applyFont="1" applyBorder="1" applyAlignment="1">
      <alignment vertical="center" textRotation="255" wrapText="1"/>
    </xf>
    <xf numFmtId="0" fontId="47" fillId="0" borderId="79" xfId="11" applyFont="1" applyFill="1" applyBorder="1" applyAlignment="1">
      <alignment horizontal="center" vertical="center" wrapText="1"/>
    </xf>
    <xf numFmtId="0" fontId="0" fillId="0" borderId="120" xfId="0" applyBorder="1" applyAlignment="1">
      <alignment horizontal="center" vertical="center" wrapText="1"/>
    </xf>
    <xf numFmtId="0" fontId="47" fillId="0" borderId="88" xfId="11" applyFont="1" applyFill="1" applyBorder="1" applyAlignment="1">
      <alignment horizontal="center" vertical="center" wrapText="1"/>
    </xf>
    <xf numFmtId="0" fontId="0" fillId="0" borderId="98" xfId="0" applyBorder="1" applyAlignment="1">
      <alignment horizontal="center" vertical="center" wrapText="1"/>
    </xf>
    <xf numFmtId="0" fontId="47" fillId="0" borderId="85" xfId="11" applyFont="1" applyFill="1" applyBorder="1" applyAlignment="1">
      <alignment horizontal="center" vertical="center" wrapText="1"/>
    </xf>
    <xf numFmtId="0" fontId="0" fillId="0" borderId="96" xfId="0" applyBorder="1" applyAlignment="1">
      <alignment horizontal="center" vertical="center" wrapText="1"/>
    </xf>
    <xf numFmtId="0" fontId="47" fillId="0" borderId="121" xfId="11" applyFont="1" applyFill="1" applyBorder="1" applyAlignment="1">
      <alignment horizontal="center" vertical="center" wrapText="1"/>
    </xf>
    <xf numFmtId="0" fontId="47" fillId="0" borderId="6" xfId="11" applyFont="1" applyFill="1" applyBorder="1" applyAlignment="1">
      <alignment horizontal="center" vertical="center" wrapText="1"/>
    </xf>
    <xf numFmtId="0" fontId="47" fillId="0" borderId="70" xfId="11" applyFont="1" applyFill="1" applyBorder="1" applyAlignment="1">
      <alignment horizontal="center" vertical="center" wrapText="1"/>
    </xf>
    <xf numFmtId="0" fontId="45" fillId="0" borderId="55" xfId="0" applyFont="1" applyBorder="1" applyAlignment="1">
      <alignment horizontal="center" vertical="center" shrinkToFit="1"/>
    </xf>
    <xf numFmtId="0" fontId="46" fillId="0" borderId="55" xfId="0" applyFont="1" applyBorder="1" applyAlignment="1">
      <alignment horizontal="center" vertical="center" shrinkToFit="1"/>
    </xf>
    <xf numFmtId="0" fontId="46" fillId="0" borderId="97" xfId="0" applyFont="1" applyBorder="1" applyAlignment="1">
      <alignment horizontal="center" vertical="center" shrinkToFit="1"/>
    </xf>
    <xf numFmtId="186" fontId="46" fillId="15" borderId="54" xfId="0" applyNumberFormat="1" applyFont="1" applyFill="1" applyBorder="1" applyAlignment="1">
      <alignment horizontal="right" vertical="center"/>
    </xf>
    <xf numFmtId="186" fontId="46" fillId="15" borderId="98" xfId="0" applyNumberFormat="1" applyFont="1" applyFill="1" applyBorder="1" applyAlignment="1">
      <alignment horizontal="right" vertical="center"/>
    </xf>
    <xf numFmtId="0" fontId="47" fillId="0" borderId="53" xfId="11" applyFont="1" applyBorder="1" applyAlignment="1">
      <alignment horizontal="center" vertical="center" textRotation="255" wrapText="1"/>
    </xf>
    <xf numFmtId="0" fontId="46" fillId="0" borderId="54" xfId="0" applyFont="1" applyBorder="1" applyAlignment="1">
      <alignment horizontal="center" vertical="center" textRotation="255" wrapText="1"/>
    </xf>
    <xf numFmtId="0" fontId="46" fillId="0" borderId="110" xfId="0" applyFont="1" applyBorder="1" applyAlignment="1">
      <alignment horizontal="center" vertical="center" textRotation="255" wrapText="1"/>
    </xf>
    <xf numFmtId="0" fontId="47" fillId="0" borderId="54" xfId="11" applyFont="1" applyBorder="1" applyAlignment="1">
      <alignment horizontal="center" vertical="center" wrapText="1"/>
    </xf>
    <xf numFmtId="0" fontId="13" fillId="0" borderId="54" xfId="0" applyFont="1" applyBorder="1" applyAlignment="1">
      <alignment horizontal="center" vertical="center" wrapText="1"/>
    </xf>
    <xf numFmtId="0" fontId="0" fillId="0" borderId="50" xfId="0" applyBorder="1" applyAlignment="1">
      <alignment horizontal="center" vertical="center"/>
    </xf>
    <xf numFmtId="0" fontId="58" fillId="0" borderId="12" xfId="0" applyFont="1" applyBorder="1" applyAlignment="1">
      <alignment horizontal="center" vertical="center" wrapText="1"/>
    </xf>
    <xf numFmtId="0" fontId="58" fillId="0" borderId="46" xfId="0" applyFont="1" applyBorder="1" applyAlignment="1">
      <alignment horizontal="center" vertical="center" wrapText="1"/>
    </xf>
    <xf numFmtId="0" fontId="47" fillId="0" borderId="53" xfId="11" applyFont="1" applyBorder="1" applyAlignment="1">
      <alignment horizontal="center" vertical="center" wrapText="1"/>
    </xf>
    <xf numFmtId="0" fontId="0" fillId="0" borderId="54" xfId="0" applyBorder="1" applyAlignment="1">
      <alignment horizontal="center" vertical="center"/>
    </xf>
    <xf numFmtId="0" fontId="54" fillId="0" borderId="98" xfId="11" applyFont="1" applyFill="1" applyBorder="1" applyAlignment="1">
      <alignment horizontal="center" vertical="center" wrapText="1"/>
    </xf>
    <xf numFmtId="0" fontId="54" fillId="0" borderId="55" xfId="0" applyFont="1" applyBorder="1" applyAlignment="1">
      <alignment horizontal="center" vertical="center" wrapText="1"/>
    </xf>
    <xf numFmtId="0" fontId="54" fillId="0" borderId="93" xfId="0" applyFont="1" applyBorder="1" applyAlignment="1">
      <alignment horizontal="center" vertical="center" wrapText="1"/>
    </xf>
    <xf numFmtId="0" fontId="47" fillId="0" borderId="48" xfId="11" applyFont="1" applyFill="1" applyBorder="1" applyAlignment="1">
      <alignment horizontal="center" vertical="center" shrinkToFit="1"/>
    </xf>
    <xf numFmtId="0" fontId="0" fillId="0" borderId="40" xfId="0" applyBorder="1" applyAlignment="1">
      <alignment horizontal="center" vertical="center" shrinkToFit="1"/>
    </xf>
    <xf numFmtId="0" fontId="47" fillId="0" borderId="14" xfId="11" applyFont="1" applyFill="1" applyBorder="1" applyAlignment="1">
      <alignment horizontal="center" vertical="center" shrinkToFit="1"/>
    </xf>
    <xf numFmtId="0" fontId="0" fillId="0" borderId="37" xfId="0" applyBorder="1" applyAlignment="1">
      <alignment horizontal="center" vertical="center" shrinkToFit="1"/>
    </xf>
    <xf numFmtId="0" fontId="47" fillId="0" borderId="19" xfId="11" applyFont="1" applyFill="1" applyBorder="1" applyAlignment="1">
      <alignment horizontal="center" vertical="center" shrinkToFit="1"/>
    </xf>
    <xf numFmtId="0" fontId="0" fillId="0" borderId="47" xfId="0" applyBorder="1" applyAlignment="1">
      <alignment horizontal="center" vertical="center" shrinkToFit="1"/>
    </xf>
    <xf numFmtId="0" fontId="60" fillId="0" borderId="4" xfId="11" applyFont="1" applyFill="1" applyBorder="1" applyAlignment="1">
      <alignment horizontal="left" vertical="center" shrinkToFit="1"/>
    </xf>
    <xf numFmtId="0" fontId="61" fillId="0" borderId="4" xfId="0" applyFont="1" applyBorder="1" applyAlignment="1">
      <alignment horizontal="left" vertical="center"/>
    </xf>
    <xf numFmtId="0" fontId="46" fillId="0" borderId="79" xfId="0" applyFont="1" applyBorder="1" applyAlignment="1">
      <alignment vertical="center" wrapText="1"/>
    </xf>
    <xf numFmtId="0" fontId="46" fillId="0" borderId="4" xfId="0" applyFont="1" applyBorder="1" applyAlignment="1">
      <alignment vertical="center" wrapText="1"/>
    </xf>
    <xf numFmtId="0" fontId="0" fillId="0" borderId="120" xfId="0" applyBorder="1" applyAlignment="1">
      <alignment vertical="center" wrapText="1"/>
    </xf>
    <xf numFmtId="0" fontId="46" fillId="0" borderId="88" xfId="0" applyFont="1" applyBorder="1" applyAlignment="1">
      <alignment vertical="center" wrapText="1"/>
    </xf>
    <xf numFmtId="0" fontId="46" fillId="0" borderId="0" xfId="0" applyFont="1" applyBorder="1" applyAlignment="1">
      <alignment vertical="center" wrapText="1"/>
    </xf>
    <xf numFmtId="0" fontId="0" fillId="0" borderId="98" xfId="0" applyBorder="1" applyAlignment="1">
      <alignment vertical="center" wrapText="1"/>
    </xf>
    <xf numFmtId="0" fontId="46" fillId="0" borderId="85" xfId="0" applyFont="1" applyBorder="1" applyAlignment="1">
      <alignment vertical="center" wrapText="1"/>
    </xf>
    <xf numFmtId="0" fontId="46" fillId="0" borderId="84" xfId="0" applyFont="1" applyBorder="1" applyAlignment="1">
      <alignment vertical="center" wrapText="1"/>
    </xf>
    <xf numFmtId="0" fontId="0" fillId="0" borderId="96" xfId="0" applyBorder="1" applyAlignment="1">
      <alignment vertical="center" wrapText="1"/>
    </xf>
    <xf numFmtId="0" fontId="47" fillId="0" borderId="38" xfId="11" applyFont="1" applyFill="1" applyBorder="1" applyAlignment="1">
      <alignment horizontal="center" vertical="center" shrinkToFit="1"/>
    </xf>
    <xf numFmtId="0" fontId="46" fillId="0" borderId="40" xfId="0" applyFont="1" applyBorder="1" applyAlignment="1">
      <alignment horizontal="center" vertical="center" shrinkToFit="1"/>
    </xf>
    <xf numFmtId="0" fontId="47" fillId="0" borderId="10" xfId="11" applyFont="1" applyFill="1" applyBorder="1" applyAlignment="1">
      <alignment horizontal="center" vertical="center" shrinkToFit="1"/>
    </xf>
    <xf numFmtId="0" fontId="46" fillId="0" borderId="10" xfId="0" applyFont="1" applyBorder="1" applyAlignment="1">
      <alignment horizontal="center" vertical="center" shrinkToFit="1"/>
    </xf>
    <xf numFmtId="0" fontId="46" fillId="0" borderId="51" xfId="0" applyFont="1" applyBorder="1" applyAlignment="1">
      <alignment horizontal="center" vertical="center" shrinkToFit="1"/>
    </xf>
    <xf numFmtId="0" fontId="47" fillId="0" borderId="0" xfId="11" applyFont="1" applyFill="1" applyBorder="1" applyAlignment="1">
      <alignment horizontal="left" vertical="center" shrinkToFit="1"/>
    </xf>
    <xf numFmtId="0" fontId="46" fillId="0" borderId="0" xfId="0" applyFont="1" applyAlignment="1">
      <alignment vertical="center" shrinkToFit="1"/>
    </xf>
    <xf numFmtId="190" fontId="47" fillId="0" borderId="60" xfId="11" applyNumberFormat="1" applyFont="1" applyFill="1" applyBorder="1" applyAlignment="1">
      <alignment horizontal="center" vertical="center" shrinkToFit="1"/>
    </xf>
    <xf numFmtId="190" fontId="46" fillId="0" borderId="60" xfId="0" applyNumberFormat="1" applyFont="1" applyBorder="1" applyAlignment="1">
      <alignment horizontal="center" vertical="center" shrinkToFit="1"/>
    </xf>
    <xf numFmtId="190" fontId="47" fillId="0" borderId="2" xfId="11" applyNumberFormat="1" applyFont="1" applyFill="1" applyBorder="1" applyAlignment="1">
      <alignment horizontal="center" vertical="center" shrinkToFit="1"/>
    </xf>
    <xf numFmtId="190" fontId="46" fillId="0" borderId="2" xfId="0" applyNumberFormat="1" applyFont="1" applyFill="1" applyBorder="1" applyAlignment="1">
      <alignment horizontal="center" vertical="center" shrinkToFit="1"/>
    </xf>
    <xf numFmtId="190" fontId="46" fillId="0" borderId="3" xfId="0" applyNumberFormat="1" applyFont="1" applyFill="1" applyBorder="1" applyAlignment="1">
      <alignment horizontal="center" vertical="center" shrinkToFit="1"/>
    </xf>
    <xf numFmtId="0" fontId="54" fillId="0" borderId="0" xfId="11" applyFont="1" applyFill="1" applyBorder="1" applyAlignment="1">
      <alignment horizontal="left" vertical="center" wrapText="1"/>
    </xf>
    <xf numFmtId="0" fontId="54" fillId="0" borderId="0" xfId="0" applyFont="1" applyAlignment="1">
      <alignment vertical="center"/>
    </xf>
    <xf numFmtId="190" fontId="46" fillId="0" borderId="122" xfId="0" applyNumberFormat="1" applyFont="1" applyBorder="1" applyAlignment="1">
      <alignment horizontal="center" vertical="center" shrinkToFit="1"/>
    </xf>
    <xf numFmtId="0" fontId="54" fillId="0" borderId="0" xfId="0" applyFont="1" applyAlignment="1">
      <alignment vertical="center" wrapText="1"/>
    </xf>
    <xf numFmtId="0" fontId="54" fillId="0" borderId="0" xfId="0" applyFont="1" applyBorder="1" applyAlignment="1">
      <alignment horizontal="left" vertical="center" shrinkToFit="1"/>
    </xf>
    <xf numFmtId="0" fontId="54" fillId="0" borderId="0" xfId="0" applyFont="1" applyAlignment="1">
      <alignment horizontal="left" vertical="center"/>
    </xf>
    <xf numFmtId="0" fontId="54" fillId="0" borderId="0" xfId="0" applyFont="1" applyBorder="1" applyAlignment="1">
      <alignment horizontal="left" vertical="center" wrapText="1"/>
    </xf>
    <xf numFmtId="190" fontId="47" fillId="0" borderId="27" xfId="11" applyNumberFormat="1" applyFont="1" applyFill="1" applyBorder="1" applyAlignment="1">
      <alignment horizontal="center" vertical="center" shrinkToFit="1"/>
    </xf>
    <xf numFmtId="190" fontId="46" fillId="0" borderId="27" xfId="0" applyNumberFormat="1" applyFont="1" applyFill="1" applyBorder="1" applyAlignment="1">
      <alignment horizontal="center" vertical="center" shrinkToFit="1"/>
    </xf>
    <xf numFmtId="190" fontId="46" fillId="0" borderId="28" xfId="0" applyNumberFormat="1" applyFont="1" applyFill="1" applyBorder="1" applyAlignment="1">
      <alignment horizontal="center" vertical="center" shrinkToFit="1"/>
    </xf>
    <xf numFmtId="0" fontId="47" fillId="0" borderId="0" xfId="11" applyFont="1" applyAlignment="1">
      <alignment horizontal="center" vertical="center" shrinkToFit="1"/>
    </xf>
    <xf numFmtId="0" fontId="46" fillId="0" borderId="0" xfId="0" applyFont="1" applyAlignment="1">
      <alignment horizontal="center" vertical="center" shrinkToFit="1"/>
    </xf>
    <xf numFmtId="0" fontId="52" fillId="0" borderId="84" xfId="11" applyFont="1" applyBorder="1" applyAlignment="1">
      <alignment horizontal="right" vertical="center"/>
    </xf>
    <xf numFmtId="0" fontId="46" fillId="0" borderId="0" xfId="0" applyFont="1" applyAlignment="1">
      <alignment horizontal="left" vertical="center" wrapText="1"/>
    </xf>
    <xf numFmtId="0" fontId="0" fillId="0" borderId="0" xfId="0" applyAlignment="1">
      <alignment horizontal="left" vertical="center" wrapText="1"/>
    </xf>
    <xf numFmtId="178" fontId="0" fillId="0" borderId="1" xfId="0" applyNumberFormat="1" applyBorder="1" applyAlignment="1">
      <alignment horizontal="center"/>
    </xf>
    <xf numFmtId="178" fontId="0" fillId="0" borderId="36" xfId="0" applyNumberFormat="1" applyBorder="1" applyAlignment="1">
      <alignment horizontal="center"/>
    </xf>
    <xf numFmtId="178" fontId="0" fillId="0" borderId="37" xfId="0" applyNumberFormat="1" applyBorder="1" applyAlignment="1">
      <alignment horizontal="center"/>
    </xf>
    <xf numFmtId="178" fontId="12" fillId="0" borderId="1" xfId="0" applyNumberFormat="1" applyFont="1" applyBorder="1" applyAlignment="1">
      <alignment horizontal="center"/>
    </xf>
    <xf numFmtId="178" fontId="12" fillId="0" borderId="36" xfId="0" applyNumberFormat="1" applyFont="1" applyBorder="1" applyAlignment="1">
      <alignment horizontal="center"/>
    </xf>
    <xf numFmtId="178" fontId="12" fillId="0" borderId="37" xfId="0" applyNumberFormat="1" applyFont="1" applyBorder="1" applyAlignment="1">
      <alignment horizontal="center"/>
    </xf>
    <xf numFmtId="0" fontId="13" fillId="5" borderId="1"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37" xfId="0" applyFont="1" applyFill="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5" borderId="2" xfId="0" applyFont="1" applyFill="1" applyBorder="1" applyAlignment="1">
      <alignment horizontal="center" vertical="center"/>
    </xf>
    <xf numFmtId="180" fontId="13" fillId="3" borderId="2" xfId="0" applyNumberFormat="1" applyFont="1" applyFill="1" applyBorder="1" applyAlignment="1" applyProtection="1">
      <alignment horizontal="center" vertical="center"/>
      <protection locked="0"/>
    </xf>
    <xf numFmtId="181" fontId="14" fillId="6" borderId="1" xfId="0" applyNumberFormat="1" applyFont="1" applyFill="1" applyBorder="1" applyAlignment="1">
      <alignment horizontal="center" vertical="center"/>
    </xf>
    <xf numFmtId="181" fontId="14" fillId="6" borderId="36" xfId="0" applyNumberFormat="1" applyFont="1" applyFill="1" applyBorder="1" applyAlignment="1">
      <alignment horizontal="center" vertical="center"/>
    </xf>
    <xf numFmtId="181" fontId="14" fillId="6" borderId="37" xfId="0" applyNumberFormat="1" applyFont="1" applyFill="1" applyBorder="1" applyAlignment="1">
      <alignment horizontal="center" vertical="center"/>
    </xf>
    <xf numFmtId="178" fontId="0" fillId="0" borderId="1" xfId="0" applyNumberFormat="1" applyBorder="1" applyAlignment="1">
      <alignment horizontal="center" vertical="center"/>
    </xf>
    <xf numFmtId="178" fontId="0" fillId="0" borderId="36" xfId="0" applyNumberFormat="1" applyBorder="1" applyAlignment="1">
      <alignment horizontal="center" vertical="center"/>
    </xf>
    <xf numFmtId="178" fontId="0" fillId="0" borderId="37" xfId="0" applyNumberFormat="1" applyBorder="1" applyAlignment="1">
      <alignment horizontal="center" vertical="center"/>
    </xf>
    <xf numFmtId="0" fontId="34" fillId="13" borderId="74" xfId="0" applyFont="1" applyFill="1" applyBorder="1" applyAlignment="1">
      <alignment horizontal="center" vertical="center"/>
    </xf>
    <xf numFmtId="0" fontId="34" fillId="13" borderId="75" xfId="0" applyFont="1" applyFill="1" applyBorder="1" applyAlignment="1">
      <alignment horizontal="center" vertical="center"/>
    </xf>
    <xf numFmtId="0" fontId="34" fillId="13" borderId="76" xfId="0" applyFont="1" applyFill="1" applyBorder="1" applyAlignment="1">
      <alignment horizontal="center" vertical="center"/>
    </xf>
    <xf numFmtId="0" fontId="34" fillId="13" borderId="77" xfId="0" applyFont="1" applyFill="1" applyBorder="1" applyAlignment="1">
      <alignment horizontal="center" vertical="center"/>
    </xf>
    <xf numFmtId="0" fontId="40" fillId="0" borderId="44" xfId="0" applyFont="1" applyBorder="1" applyAlignment="1">
      <alignment horizontal="center" vertical="center" wrapText="1"/>
    </xf>
    <xf numFmtId="0" fontId="0" fillId="0" borderId="42" xfId="0" applyBorder="1" applyAlignment="1"/>
    <xf numFmtId="0" fontId="0" fillId="0" borderId="78" xfId="0" applyBorder="1" applyAlignment="1"/>
    <xf numFmtId="0" fontId="0" fillId="0" borderId="7" xfId="0" applyBorder="1" applyAlignment="1"/>
    <xf numFmtId="0" fontId="0" fillId="0" borderId="41" xfId="0" applyBorder="1" applyAlignment="1"/>
    <xf numFmtId="0" fontId="0" fillId="0" borderId="45" xfId="0" applyBorder="1" applyAlignment="1"/>
    <xf numFmtId="0" fontId="33" fillId="13" borderId="74" xfId="0" applyFont="1" applyFill="1" applyBorder="1" applyAlignment="1">
      <alignment horizontal="center" vertical="center"/>
    </xf>
    <xf numFmtId="0" fontId="33" fillId="13" borderId="75" xfId="0" applyFont="1" applyFill="1" applyBorder="1" applyAlignment="1">
      <alignment horizontal="center" vertical="center"/>
    </xf>
    <xf numFmtId="0" fontId="33" fillId="13" borderId="76" xfId="0" applyFont="1" applyFill="1" applyBorder="1" applyAlignment="1">
      <alignment horizontal="center" vertical="center"/>
    </xf>
    <xf numFmtId="0" fontId="33" fillId="13" borderId="77" xfId="0" applyFont="1" applyFill="1" applyBorder="1" applyAlignment="1">
      <alignment horizontal="center" vertical="center"/>
    </xf>
    <xf numFmtId="178" fontId="0" fillId="0" borderId="52" xfId="0" applyNumberFormat="1" applyBorder="1" applyAlignment="1">
      <alignment horizontal="center" vertical="center" wrapText="1"/>
    </xf>
    <xf numFmtId="178" fontId="0" fillId="0" borderId="55" xfId="0" applyNumberFormat="1" applyBorder="1" applyAlignment="1">
      <alignment horizontal="center" vertical="center" wrapText="1"/>
    </xf>
    <xf numFmtId="178" fontId="0" fillId="0" borderId="18" xfId="0" applyNumberFormat="1" applyBorder="1" applyAlignment="1">
      <alignment horizontal="center" vertical="center" wrapText="1"/>
    </xf>
    <xf numFmtId="0" fontId="13" fillId="5" borderId="1" xfId="0" applyFont="1" applyFill="1" applyBorder="1" applyAlignment="1">
      <alignment horizontal="center" vertical="center" shrinkToFit="1"/>
    </xf>
    <xf numFmtId="0" fontId="13" fillId="5" borderId="36" xfId="0" applyFont="1" applyFill="1" applyBorder="1" applyAlignment="1">
      <alignment horizontal="center" vertical="center" shrinkToFit="1"/>
    </xf>
    <xf numFmtId="0" fontId="13" fillId="5" borderId="37" xfId="0" applyFont="1" applyFill="1" applyBorder="1" applyAlignment="1">
      <alignment horizontal="center" vertical="center" shrinkToFit="1"/>
    </xf>
    <xf numFmtId="9" fontId="14" fillId="6" borderId="1" xfId="0" applyNumberFormat="1" applyFont="1" applyFill="1" applyBorder="1" applyAlignment="1">
      <alignment horizontal="center" vertical="center"/>
    </xf>
    <xf numFmtId="9" fontId="14" fillId="6" borderId="36" xfId="0" applyNumberFormat="1" applyFont="1" applyFill="1" applyBorder="1" applyAlignment="1">
      <alignment horizontal="center" vertical="center"/>
    </xf>
    <xf numFmtId="9" fontId="14" fillId="6" borderId="37" xfId="0" applyNumberFormat="1" applyFont="1" applyFill="1" applyBorder="1" applyAlignment="1">
      <alignment horizontal="center" vertical="center"/>
    </xf>
    <xf numFmtId="176" fontId="14" fillId="6" borderId="1" xfId="0" applyNumberFormat="1" applyFont="1" applyFill="1" applyBorder="1" applyAlignment="1">
      <alignment horizontal="center" vertical="center"/>
    </xf>
    <xf numFmtId="176" fontId="14" fillId="6" borderId="36" xfId="0" applyNumberFormat="1" applyFont="1" applyFill="1" applyBorder="1" applyAlignment="1">
      <alignment horizontal="center" vertical="center"/>
    </xf>
    <xf numFmtId="176" fontId="14" fillId="6" borderId="37" xfId="0" applyNumberFormat="1" applyFont="1" applyFill="1" applyBorder="1" applyAlignment="1">
      <alignment horizontal="center" vertical="center"/>
    </xf>
    <xf numFmtId="178" fontId="0" fillId="0" borderId="1" xfId="0" applyNumberFormat="1" applyBorder="1" applyAlignment="1" applyProtection="1">
      <alignment horizontal="center"/>
      <protection locked="0"/>
    </xf>
    <xf numFmtId="178" fontId="0" fillId="0" borderId="36" xfId="0" applyNumberFormat="1" applyBorder="1" applyAlignment="1" applyProtection="1">
      <alignment horizontal="center"/>
      <protection locked="0"/>
    </xf>
    <xf numFmtId="178" fontId="0" fillId="0" borderId="37" xfId="0" applyNumberFormat="1" applyBorder="1" applyAlignment="1" applyProtection="1">
      <alignment horizontal="center"/>
      <protection locked="0"/>
    </xf>
    <xf numFmtId="178" fontId="12" fillId="0" borderId="1" xfId="0" applyNumberFormat="1" applyFont="1" applyBorder="1" applyAlignment="1" applyProtection="1">
      <alignment horizontal="center"/>
      <protection locked="0"/>
    </xf>
    <xf numFmtId="178" fontId="12" fillId="0" borderId="36" xfId="0" applyNumberFormat="1" applyFont="1" applyBorder="1" applyAlignment="1" applyProtection="1">
      <alignment horizontal="center"/>
      <protection locked="0"/>
    </xf>
    <xf numFmtId="178" fontId="12" fillId="0" borderId="37" xfId="0" applyNumberFormat="1" applyFont="1" applyBorder="1" applyAlignment="1" applyProtection="1">
      <alignment horizontal="center"/>
      <protection locked="0"/>
    </xf>
    <xf numFmtId="178" fontId="0" fillId="0" borderId="52" xfId="0" applyNumberFormat="1" applyBorder="1" applyAlignment="1" applyProtection="1">
      <alignment horizontal="center" vertical="center" wrapText="1"/>
      <protection locked="0"/>
    </xf>
    <xf numFmtId="178" fontId="0" fillId="0" borderId="55" xfId="0" applyNumberFormat="1" applyBorder="1" applyAlignment="1" applyProtection="1">
      <alignment horizontal="center" vertical="center" wrapText="1"/>
      <protection locked="0"/>
    </xf>
    <xf numFmtId="178" fontId="0" fillId="0" borderId="18" xfId="0" applyNumberFormat="1" applyBorder="1" applyAlignment="1" applyProtection="1">
      <alignment horizontal="center" vertical="center" wrapText="1"/>
      <protection locked="0"/>
    </xf>
    <xf numFmtId="0" fontId="0" fillId="18" borderId="2" xfId="0" applyFont="1" applyFill="1" applyBorder="1" applyAlignment="1" applyProtection="1">
      <alignment horizontal="center" vertical="center"/>
      <protection locked="0"/>
    </xf>
    <xf numFmtId="0" fontId="0" fillId="8" borderId="2" xfId="0" applyFill="1" applyBorder="1" applyAlignment="1" applyProtection="1">
      <alignment horizontal="center"/>
      <protection locked="0"/>
    </xf>
    <xf numFmtId="0" fontId="0" fillId="18" borderId="2" xfId="0" applyFont="1"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8" borderId="36" xfId="0" applyFill="1" applyBorder="1" applyAlignment="1" applyProtection="1">
      <alignment horizontal="center"/>
      <protection locked="0"/>
    </xf>
    <xf numFmtId="0" fontId="26" fillId="0" borderId="0" xfId="0" applyFont="1" applyAlignment="1">
      <alignment vertical="center" wrapText="1"/>
    </xf>
    <xf numFmtId="0" fontId="14" fillId="0" borderId="0" xfId="0" applyFont="1" applyAlignment="1">
      <alignment vertical="center"/>
    </xf>
    <xf numFmtId="0" fontId="0" fillId="0" borderId="0" xfId="0" applyAlignment="1">
      <alignment vertical="center" wrapText="1"/>
    </xf>
    <xf numFmtId="0" fontId="28" fillId="0" borderId="0" xfId="0" applyFont="1" applyBorder="1" applyAlignment="1">
      <alignment vertical="top" wrapText="1"/>
    </xf>
    <xf numFmtId="0" fontId="0" fillId="0" borderId="0" xfId="0" applyFont="1" applyAlignment="1">
      <alignment vertical="top"/>
    </xf>
    <xf numFmtId="0" fontId="26" fillId="0" borderId="0" xfId="0" applyFont="1" applyBorder="1" applyAlignment="1">
      <alignment horizontal="left" vertical="center" wrapText="1"/>
    </xf>
    <xf numFmtId="0" fontId="26" fillId="0" borderId="2" xfId="0" applyFont="1" applyBorder="1" applyAlignment="1">
      <alignment vertical="center" wrapText="1"/>
    </xf>
    <xf numFmtId="0" fontId="0" fillId="0" borderId="2" xfId="0" applyBorder="1" applyAlignment="1">
      <alignment vertical="center"/>
    </xf>
    <xf numFmtId="0" fontId="26" fillId="0" borderId="0" xfId="0" applyFont="1" applyBorder="1" applyAlignment="1">
      <alignment vertical="center" wrapText="1"/>
    </xf>
    <xf numFmtId="0" fontId="1" fillId="0" borderId="2" xfId="13" applyBorder="1" applyAlignment="1">
      <alignment horizontal="center" vertical="center"/>
    </xf>
    <xf numFmtId="0" fontId="1" fillId="0" borderId="1" xfId="13" applyBorder="1" applyAlignment="1">
      <alignment horizontal="center" vertical="center"/>
    </xf>
    <xf numFmtId="0" fontId="1" fillId="0" borderId="36" xfId="13" applyBorder="1" applyAlignment="1">
      <alignment horizontal="center" vertical="center"/>
    </xf>
    <xf numFmtId="0" fontId="1" fillId="0" borderId="37" xfId="13" applyBorder="1" applyAlignment="1">
      <alignment horizontal="center" vertical="center"/>
    </xf>
    <xf numFmtId="0" fontId="1" fillId="0" borderId="2" xfId="13" applyBorder="1" applyAlignment="1">
      <alignment vertical="center" textRotation="255"/>
    </xf>
    <xf numFmtId="0" fontId="16" fillId="0" borderId="0" xfId="3" applyAlignment="1">
      <alignment horizontal="right"/>
    </xf>
    <xf numFmtId="0" fontId="16" fillId="0" borderId="41" xfId="3" applyBorder="1" applyAlignment="1">
      <alignment horizontal="right"/>
    </xf>
    <xf numFmtId="0" fontId="16" fillId="0" borderId="2" xfId="3" applyBorder="1" applyAlignment="1">
      <alignment horizontal="center" vertical="center"/>
    </xf>
    <xf numFmtId="0" fontId="16" fillId="0" borderId="41" xfId="3" applyBorder="1" applyAlignment="1">
      <alignment horizontal="left" vertical="center"/>
    </xf>
    <xf numFmtId="0" fontId="16" fillId="0" borderId="36" xfId="3" applyBorder="1" applyAlignment="1">
      <alignment horizontal="left" vertical="center"/>
    </xf>
    <xf numFmtId="0" fontId="69" fillId="0" borderId="0" xfId="3" applyFont="1" applyAlignment="1">
      <alignment vertical="center" wrapText="1"/>
    </xf>
    <xf numFmtId="0" fontId="16" fillId="0" borderId="0" xfId="3" applyAlignment="1">
      <alignment vertical="center"/>
    </xf>
    <xf numFmtId="0" fontId="2" fillId="0" borderId="79" xfId="14" applyBorder="1" applyAlignment="1">
      <alignment horizontal="center" vertical="center" wrapText="1"/>
    </xf>
    <xf numFmtId="0" fontId="2" fillId="0" borderId="4" xfId="14" applyBorder="1" applyAlignment="1">
      <alignment horizontal="center" vertical="center" wrapText="1"/>
    </xf>
    <xf numFmtId="0" fontId="14" fillId="0" borderId="0" xfId="14" applyFont="1" applyAlignment="1">
      <alignment horizontal="center" vertical="center"/>
    </xf>
    <xf numFmtId="0" fontId="2" fillId="0" borderId="0" xfId="14" applyAlignment="1">
      <alignment horizontal="left" vertical="center" wrapText="1"/>
    </xf>
    <xf numFmtId="0" fontId="71" fillId="0" borderId="1" xfId="14" applyFont="1" applyBorder="1" applyAlignment="1">
      <alignment vertical="center" wrapText="1"/>
    </xf>
    <xf numFmtId="0" fontId="71" fillId="0" borderId="36" xfId="14" applyFont="1" applyBorder="1" applyAlignment="1">
      <alignment vertical="center" wrapText="1"/>
    </xf>
    <xf numFmtId="0" fontId="71" fillId="0" borderId="37" xfId="14" applyFont="1" applyBorder="1" applyAlignment="1">
      <alignment vertical="center" wrapText="1"/>
    </xf>
    <xf numFmtId="0" fontId="5" fillId="0" borderId="42" xfId="14" applyFont="1" applyBorder="1" applyAlignment="1">
      <alignment horizontal="left" vertical="center" wrapText="1"/>
    </xf>
    <xf numFmtId="0" fontId="5" fillId="0" borderId="0" xfId="14" applyFont="1" applyBorder="1" applyAlignment="1">
      <alignment horizontal="left" vertical="center" wrapText="1"/>
    </xf>
    <xf numFmtId="0" fontId="2" fillId="0" borderId="140" xfId="14" applyBorder="1" applyAlignment="1">
      <alignment horizontal="left" vertical="center" wrapText="1"/>
    </xf>
    <xf numFmtId="0" fontId="2" fillId="0" borderId="141" xfId="14" applyBorder="1" applyAlignment="1">
      <alignment horizontal="left" vertical="center" wrapText="1"/>
    </xf>
    <xf numFmtId="0" fontId="2" fillId="16" borderId="48" xfId="14" applyFill="1" applyBorder="1" applyAlignment="1">
      <alignment horizontal="left" vertical="center" wrapText="1"/>
    </xf>
    <xf numFmtId="0" fontId="2" fillId="16" borderId="39" xfId="14" applyFill="1" applyBorder="1" applyAlignment="1">
      <alignment horizontal="left" vertical="center" wrapText="1"/>
    </xf>
    <xf numFmtId="0" fontId="2" fillId="11" borderId="14" xfId="14" applyFill="1" applyBorder="1" applyAlignment="1">
      <alignment horizontal="left" vertical="center" wrapText="1"/>
    </xf>
    <xf numFmtId="0" fontId="2" fillId="11" borderId="36" xfId="14" applyFill="1" applyBorder="1" applyAlignment="1">
      <alignment horizontal="left" vertical="center" wrapText="1"/>
    </xf>
    <xf numFmtId="0" fontId="2" fillId="0" borderId="14" xfId="14" applyBorder="1" applyAlignment="1">
      <alignment horizontal="left" vertical="center" wrapText="1"/>
    </xf>
    <xf numFmtId="0" fontId="2" fillId="0" borderId="36" xfId="14" applyBorder="1" applyAlignment="1">
      <alignment horizontal="left" vertical="center" wrapText="1"/>
    </xf>
    <xf numFmtId="0" fontId="2" fillId="0" borderId="132" xfId="14" applyBorder="1" applyAlignment="1">
      <alignment horizontal="left" vertical="center" wrapText="1"/>
    </xf>
    <xf numFmtId="0" fontId="2" fillId="0" borderId="133" xfId="14" applyBorder="1" applyAlignment="1">
      <alignment horizontal="left" vertical="center" wrapText="1"/>
    </xf>
    <xf numFmtId="0" fontId="2" fillId="0" borderId="133" xfId="14" applyBorder="1" applyAlignment="1">
      <alignment vertical="center"/>
    </xf>
    <xf numFmtId="0" fontId="2" fillId="0" borderId="134" xfId="14" applyBorder="1" applyAlignment="1">
      <alignment vertical="center"/>
    </xf>
    <xf numFmtId="0" fontId="2" fillId="0" borderId="136" xfId="14" applyBorder="1" applyAlignment="1">
      <alignment horizontal="left" vertical="center" wrapText="1"/>
    </xf>
    <xf numFmtId="0" fontId="2" fillId="0" borderId="137" xfId="14" applyBorder="1" applyAlignment="1">
      <alignment horizontal="left" vertical="center" wrapText="1"/>
    </xf>
    <xf numFmtId="0" fontId="2" fillId="0" borderId="144" xfId="14" applyBorder="1" applyAlignment="1">
      <alignment horizontal="left" vertical="center" wrapText="1"/>
    </xf>
    <xf numFmtId="0" fontId="2" fillId="0" borderId="145" xfId="14" applyBorder="1" applyAlignment="1">
      <alignment horizontal="left" vertical="center" wrapText="1"/>
    </xf>
    <xf numFmtId="0" fontId="2" fillId="0" borderId="19" xfId="14" applyBorder="1" applyAlignment="1">
      <alignment horizontal="left" vertical="center" wrapText="1"/>
    </xf>
    <xf numFmtId="0" fontId="2" fillId="0" borderId="43" xfId="14" applyBorder="1" applyAlignment="1">
      <alignment horizontal="left" vertical="center" wrapText="1"/>
    </xf>
    <xf numFmtId="0" fontId="2" fillId="0" borderId="39" xfId="14" applyBorder="1" applyAlignment="1">
      <alignment horizontal="left" vertical="center" wrapText="1"/>
    </xf>
    <xf numFmtId="0" fontId="2" fillId="17" borderId="1" xfId="14" applyFill="1" applyBorder="1" applyAlignment="1">
      <alignment horizontal="left" vertical="center" wrapText="1"/>
    </xf>
    <xf numFmtId="0" fontId="2" fillId="17" borderId="36" xfId="14" applyFill="1" applyBorder="1" applyAlignment="1">
      <alignment horizontal="left" vertical="center" wrapText="1"/>
    </xf>
    <xf numFmtId="0" fontId="2" fillId="0" borderId="1" xfId="14" applyBorder="1" applyAlignment="1">
      <alignment horizontal="left" vertical="center" wrapText="1"/>
    </xf>
    <xf numFmtId="0" fontId="2" fillId="0" borderId="79" xfId="15" applyBorder="1" applyAlignment="1">
      <alignment horizontal="center" vertical="center" wrapText="1"/>
    </xf>
    <xf numFmtId="0" fontId="2" fillId="0" borderId="4" xfId="15" applyBorder="1" applyAlignment="1">
      <alignment horizontal="center" vertical="center" wrapText="1"/>
    </xf>
    <xf numFmtId="0" fontId="14" fillId="0" borderId="0" xfId="15" applyFont="1" applyAlignment="1">
      <alignment horizontal="center" vertical="center"/>
    </xf>
    <xf numFmtId="0" fontId="2" fillId="0" borderId="0" xfId="15" applyAlignment="1">
      <alignment horizontal="left" vertical="center" wrapText="1"/>
    </xf>
    <xf numFmtId="0" fontId="2" fillId="0" borderId="1" xfId="15" applyBorder="1" applyAlignment="1">
      <alignment vertical="center" wrapText="1"/>
    </xf>
    <xf numFmtId="0" fontId="2" fillId="0" borderId="36" xfId="15" applyBorder="1" applyAlignment="1">
      <alignment vertical="center" wrapText="1"/>
    </xf>
    <xf numFmtId="0" fontId="2" fillId="0" borderId="37" xfId="15" applyBorder="1" applyAlignment="1">
      <alignment vertical="center" wrapText="1"/>
    </xf>
    <xf numFmtId="0" fontId="5" fillId="0" borderId="42" xfId="15" applyFont="1" applyBorder="1" applyAlignment="1">
      <alignment horizontal="left" vertical="center" wrapText="1"/>
    </xf>
    <xf numFmtId="0" fontId="5" fillId="0" borderId="0" xfId="15" applyFont="1" applyBorder="1" applyAlignment="1">
      <alignment horizontal="left" vertical="center" wrapText="1"/>
    </xf>
    <xf numFmtId="0" fontId="2" fillId="0" borderId="140" xfId="15" applyBorder="1" applyAlignment="1">
      <alignment horizontal="left" vertical="center" wrapText="1"/>
    </xf>
    <xf numFmtId="0" fontId="2" fillId="0" borderId="141" xfId="15" applyBorder="1" applyAlignment="1">
      <alignment horizontal="left" vertical="center" wrapText="1"/>
    </xf>
    <xf numFmtId="0" fontId="2" fillId="16" borderId="48" xfId="15" applyFill="1" applyBorder="1" applyAlignment="1">
      <alignment horizontal="left" vertical="center" wrapText="1"/>
    </xf>
    <xf numFmtId="0" fontId="2" fillId="16" borderId="39" xfId="15" applyFill="1" applyBorder="1" applyAlignment="1">
      <alignment horizontal="left" vertical="center" wrapText="1"/>
    </xf>
    <xf numFmtId="0" fontId="2" fillId="11" borderId="14" xfId="15" applyFill="1" applyBorder="1" applyAlignment="1">
      <alignment horizontal="left" vertical="center" wrapText="1"/>
    </xf>
    <xf numFmtId="0" fontId="2" fillId="11" borderId="36" xfId="15" applyFill="1" applyBorder="1" applyAlignment="1">
      <alignment horizontal="left" vertical="center" wrapText="1"/>
    </xf>
    <xf numFmtId="0" fontId="2" fillId="0" borderId="14" xfId="15" applyBorder="1" applyAlignment="1">
      <alignment horizontal="left" vertical="center" wrapText="1"/>
    </xf>
    <xf numFmtId="0" fontId="2" fillId="0" borderId="36" xfId="15" applyBorder="1" applyAlignment="1">
      <alignment horizontal="left" vertical="center" wrapText="1"/>
    </xf>
    <xf numFmtId="0" fontId="2" fillId="0" borderId="132" xfId="15" applyBorder="1" applyAlignment="1">
      <alignment horizontal="left" vertical="center" wrapText="1"/>
    </xf>
    <xf numFmtId="0" fontId="2" fillId="0" borderId="133" xfId="15" applyBorder="1" applyAlignment="1">
      <alignment horizontal="left" vertical="center" wrapText="1"/>
    </xf>
    <xf numFmtId="0" fontId="2" fillId="0" borderId="133" xfId="15" applyBorder="1" applyAlignment="1">
      <alignment vertical="center"/>
    </xf>
    <xf numFmtId="0" fontId="2" fillId="0" borderId="134" xfId="15" applyBorder="1" applyAlignment="1">
      <alignment vertical="center"/>
    </xf>
    <xf numFmtId="0" fontId="2" fillId="0" borderId="136" xfId="15" applyBorder="1" applyAlignment="1">
      <alignment horizontal="left" vertical="center" wrapText="1"/>
    </xf>
    <xf numFmtId="0" fontId="2" fillId="0" borderId="137" xfId="15" applyBorder="1" applyAlignment="1">
      <alignment horizontal="left" vertical="center" wrapText="1"/>
    </xf>
    <xf numFmtId="0" fontId="2" fillId="0" borderId="144" xfId="15" applyBorder="1" applyAlignment="1">
      <alignment horizontal="left" vertical="center" wrapText="1"/>
    </xf>
    <xf numFmtId="0" fontId="2" fillId="0" borderId="145" xfId="15" applyBorder="1" applyAlignment="1">
      <alignment horizontal="left" vertical="center" wrapText="1"/>
    </xf>
    <xf numFmtId="0" fontId="2" fillId="0" borderId="19" xfId="15" applyBorder="1" applyAlignment="1">
      <alignment horizontal="left" vertical="center" wrapText="1"/>
    </xf>
    <xf numFmtId="0" fontId="2" fillId="0" borderId="43" xfId="15" applyBorder="1" applyAlignment="1">
      <alignment horizontal="left" vertical="center" wrapText="1"/>
    </xf>
    <xf numFmtId="0" fontId="2" fillId="0" borderId="39" xfId="15" applyBorder="1" applyAlignment="1">
      <alignment horizontal="left" vertical="center" wrapText="1"/>
    </xf>
    <xf numFmtId="0" fontId="2" fillId="17" borderId="1" xfId="15" applyFill="1" applyBorder="1" applyAlignment="1">
      <alignment horizontal="left" vertical="center" wrapText="1"/>
    </xf>
    <xf numFmtId="0" fontId="2" fillId="17" borderId="36" xfId="15" applyFill="1" applyBorder="1" applyAlignment="1">
      <alignment horizontal="left" vertical="center" wrapText="1"/>
    </xf>
    <xf numFmtId="0" fontId="2" fillId="0" borderId="1" xfId="15" applyBorder="1" applyAlignment="1">
      <alignment horizontal="left" vertical="center" wrapText="1"/>
    </xf>
    <xf numFmtId="0" fontId="0" fillId="0" borderId="0" xfId="15" applyFont="1">
      <alignment vertical="center"/>
    </xf>
  </cellXfs>
  <cellStyles count="16">
    <cellStyle name="パーセント 2" xfId="10"/>
    <cellStyle name="桁区切り 2" xfId="12"/>
    <cellStyle name="標準" xfId="0" builtinId="0"/>
    <cellStyle name="標準 2" xfId="4"/>
    <cellStyle name="標準 2 2" xfId="6"/>
    <cellStyle name="標準 2 3" xfId="8"/>
    <cellStyle name="標準 3" xfId="1"/>
    <cellStyle name="標準 3 2" xfId="5"/>
    <cellStyle name="標準 3 2 2" xfId="7"/>
    <cellStyle name="標準 4" xfId="3"/>
    <cellStyle name="標準 5" xfId="9"/>
    <cellStyle name="標準 6" xfId="13"/>
    <cellStyle name="標準 7" xfId="14"/>
    <cellStyle name="標準 8" xfId="15"/>
    <cellStyle name="標準_■106 通所介護費" xfId="2"/>
    <cellStyle name="標準_③-２加算様式（就労） 2" xfId="11"/>
  </cellStyles>
  <dxfs count="1">
    <dxf>
      <font>
        <color auto="1"/>
      </font>
      <fill>
        <patternFill>
          <bgColor theme="1"/>
        </patternFill>
      </fill>
    </dxf>
  </dxfs>
  <tableStyles count="0" defaultTableStyle="TableStyleMedium2" defaultPivotStyle="PivotStyleLight16"/>
  <colors>
    <mruColors>
      <color rgb="FFFF66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104775</xdr:colOff>
      <xdr:row>4</xdr:row>
      <xdr:rowOff>47625</xdr:rowOff>
    </xdr:from>
    <xdr:to>
      <xdr:col>20</xdr:col>
      <xdr:colOff>57150</xdr:colOff>
      <xdr:row>16</xdr:row>
      <xdr:rowOff>466725</xdr:rowOff>
    </xdr:to>
    <xdr:sp macro="" textlink="">
      <xdr:nvSpPr>
        <xdr:cNvPr id="2" name="AutoShape 20"/>
        <xdr:cNvSpPr>
          <a:spLocks noChangeArrowheads="1"/>
        </xdr:cNvSpPr>
      </xdr:nvSpPr>
      <xdr:spPr bwMode="auto">
        <a:xfrm>
          <a:off x="8858250" y="1009650"/>
          <a:ext cx="2238375" cy="3457575"/>
        </a:xfrm>
        <a:prstGeom prst="wedgeRoundRectCallout">
          <a:avLst>
            <a:gd name="adj1" fmla="val -66597"/>
            <a:gd name="adj2" fmla="val -20116"/>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事業所数は、</a:t>
          </a:r>
          <a:r>
            <a:rPr lang="ja-JP" altLang="en-US" sz="1100" b="0" i="0" u="sng" strike="noStrike" baseline="0">
              <a:solidFill>
                <a:srgbClr val="000000"/>
              </a:solidFill>
              <a:latin typeface="ＭＳ Ｐゴシック"/>
              <a:ea typeface="ＭＳ Ｐゴシック"/>
            </a:rPr>
            <a:t>指定を受けたサービス種別ごとに１事業所と数えます</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（同一事業所番号であっても、サービス種別が異なる場合は異なる事業所等として数えます。）</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Ex. 『</a:t>
          </a:r>
          <a:r>
            <a:rPr lang="ja-JP" altLang="en-US" sz="1100" b="0" i="0" u="none" strike="noStrike" baseline="0">
              <a:solidFill>
                <a:srgbClr val="000000"/>
              </a:solidFill>
              <a:latin typeface="ＭＳ Ｐゴシック"/>
              <a:ea typeface="ＭＳ Ｐゴシック"/>
            </a:rPr>
            <a:t>姫路ヘルパーステーション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という事業所が、</a:t>
          </a:r>
          <a:r>
            <a:rPr lang="ja-JP" altLang="en-US" sz="1100" b="0" i="0" u="sng" strike="noStrike" baseline="0">
              <a:solidFill>
                <a:srgbClr val="000000"/>
              </a:solidFill>
              <a:latin typeface="ＭＳ Ｐゴシック"/>
              <a:ea typeface="ＭＳ Ｐゴシック"/>
            </a:rPr>
            <a:t>「居宅介護」と「重度訪問介護」の指定を併せて受けている場合、その事業所数は「２」と数えます。</a:t>
          </a:r>
        </a:p>
      </xdr:txBody>
    </xdr:sp>
    <xdr:clientData/>
  </xdr:twoCellAnchor>
  <xdr:twoCellAnchor>
    <xdr:from>
      <xdr:col>4</xdr:col>
      <xdr:colOff>266700</xdr:colOff>
      <xdr:row>16</xdr:row>
      <xdr:rowOff>142875</xdr:rowOff>
    </xdr:from>
    <xdr:to>
      <xdr:col>4</xdr:col>
      <xdr:colOff>762000</xdr:colOff>
      <xdr:row>16</xdr:row>
      <xdr:rowOff>457200</xdr:rowOff>
    </xdr:to>
    <xdr:sp macro="" textlink="">
      <xdr:nvSpPr>
        <xdr:cNvPr id="3" name="円/楕円 6"/>
        <xdr:cNvSpPr>
          <a:spLocks noChangeArrowheads="1"/>
        </xdr:cNvSpPr>
      </xdr:nvSpPr>
      <xdr:spPr bwMode="auto">
        <a:xfrm>
          <a:off x="4772025" y="4143375"/>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276225</xdr:colOff>
      <xdr:row>17</xdr:row>
      <xdr:rowOff>152400</xdr:rowOff>
    </xdr:from>
    <xdr:to>
      <xdr:col>4</xdr:col>
      <xdr:colOff>771525</xdr:colOff>
      <xdr:row>17</xdr:row>
      <xdr:rowOff>466725</xdr:rowOff>
    </xdr:to>
    <xdr:sp macro="" textlink="">
      <xdr:nvSpPr>
        <xdr:cNvPr id="4" name="円/楕円 8"/>
        <xdr:cNvSpPr>
          <a:spLocks noChangeArrowheads="1"/>
        </xdr:cNvSpPr>
      </xdr:nvSpPr>
      <xdr:spPr bwMode="auto">
        <a:xfrm>
          <a:off x="4781550" y="47434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276225</xdr:colOff>
      <xdr:row>18</xdr:row>
      <xdr:rowOff>152400</xdr:rowOff>
    </xdr:from>
    <xdr:to>
      <xdr:col>4</xdr:col>
      <xdr:colOff>771525</xdr:colOff>
      <xdr:row>18</xdr:row>
      <xdr:rowOff>466725</xdr:rowOff>
    </xdr:to>
    <xdr:sp macro="" textlink="">
      <xdr:nvSpPr>
        <xdr:cNvPr id="5" name="円/楕円 9"/>
        <xdr:cNvSpPr>
          <a:spLocks noChangeArrowheads="1"/>
        </xdr:cNvSpPr>
      </xdr:nvSpPr>
      <xdr:spPr bwMode="auto">
        <a:xfrm>
          <a:off x="4781550" y="53530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276225</xdr:colOff>
      <xdr:row>19</xdr:row>
      <xdr:rowOff>152400</xdr:rowOff>
    </xdr:from>
    <xdr:to>
      <xdr:col>4</xdr:col>
      <xdr:colOff>771525</xdr:colOff>
      <xdr:row>19</xdr:row>
      <xdr:rowOff>466725</xdr:rowOff>
    </xdr:to>
    <xdr:sp macro="" textlink="">
      <xdr:nvSpPr>
        <xdr:cNvPr id="6" name="円/楕円 10"/>
        <xdr:cNvSpPr>
          <a:spLocks noChangeArrowheads="1"/>
        </xdr:cNvSpPr>
      </xdr:nvSpPr>
      <xdr:spPr bwMode="auto">
        <a:xfrm>
          <a:off x="4781550" y="59245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21</xdr:row>
      <xdr:rowOff>152400</xdr:rowOff>
    </xdr:from>
    <xdr:to>
      <xdr:col>4</xdr:col>
      <xdr:colOff>752475</xdr:colOff>
      <xdr:row>21</xdr:row>
      <xdr:rowOff>466725</xdr:rowOff>
    </xdr:to>
    <xdr:sp macro="" textlink="">
      <xdr:nvSpPr>
        <xdr:cNvPr id="7" name="円/楕円 11"/>
        <xdr:cNvSpPr>
          <a:spLocks noChangeArrowheads="1"/>
        </xdr:cNvSpPr>
      </xdr:nvSpPr>
      <xdr:spPr bwMode="auto">
        <a:xfrm>
          <a:off x="4762500" y="69532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22</xdr:row>
      <xdr:rowOff>114300</xdr:rowOff>
    </xdr:from>
    <xdr:to>
      <xdr:col>4</xdr:col>
      <xdr:colOff>733425</xdr:colOff>
      <xdr:row>22</xdr:row>
      <xdr:rowOff>428625</xdr:rowOff>
    </xdr:to>
    <xdr:sp macro="" textlink="">
      <xdr:nvSpPr>
        <xdr:cNvPr id="8" name="円/楕円 12"/>
        <xdr:cNvSpPr>
          <a:spLocks noChangeArrowheads="1"/>
        </xdr:cNvSpPr>
      </xdr:nvSpPr>
      <xdr:spPr bwMode="auto">
        <a:xfrm>
          <a:off x="4743450" y="74866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23</xdr:row>
      <xdr:rowOff>104775</xdr:rowOff>
    </xdr:from>
    <xdr:to>
      <xdr:col>4</xdr:col>
      <xdr:colOff>704850</xdr:colOff>
      <xdr:row>23</xdr:row>
      <xdr:rowOff>419100</xdr:rowOff>
    </xdr:to>
    <xdr:sp macro="" textlink="">
      <xdr:nvSpPr>
        <xdr:cNvPr id="9" name="円/楕円 13"/>
        <xdr:cNvSpPr>
          <a:spLocks noChangeArrowheads="1"/>
        </xdr:cNvSpPr>
      </xdr:nvSpPr>
      <xdr:spPr bwMode="auto">
        <a:xfrm>
          <a:off x="4714875" y="79819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219075</xdr:colOff>
      <xdr:row>24</xdr:row>
      <xdr:rowOff>133350</xdr:rowOff>
    </xdr:from>
    <xdr:to>
      <xdr:col>4</xdr:col>
      <xdr:colOff>714375</xdr:colOff>
      <xdr:row>24</xdr:row>
      <xdr:rowOff>447675</xdr:rowOff>
    </xdr:to>
    <xdr:sp macro="" textlink="">
      <xdr:nvSpPr>
        <xdr:cNvPr id="10" name="円/楕円 14"/>
        <xdr:cNvSpPr>
          <a:spLocks noChangeArrowheads="1"/>
        </xdr:cNvSpPr>
      </xdr:nvSpPr>
      <xdr:spPr bwMode="auto">
        <a:xfrm>
          <a:off x="4724400" y="8601075"/>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219075</xdr:colOff>
      <xdr:row>25</xdr:row>
      <xdr:rowOff>133350</xdr:rowOff>
    </xdr:from>
    <xdr:to>
      <xdr:col>4</xdr:col>
      <xdr:colOff>714375</xdr:colOff>
      <xdr:row>25</xdr:row>
      <xdr:rowOff>447675</xdr:rowOff>
    </xdr:to>
    <xdr:sp macro="" textlink="">
      <xdr:nvSpPr>
        <xdr:cNvPr id="11" name="円/楕円 15"/>
        <xdr:cNvSpPr>
          <a:spLocks noChangeArrowheads="1"/>
        </xdr:cNvSpPr>
      </xdr:nvSpPr>
      <xdr:spPr bwMode="auto">
        <a:xfrm>
          <a:off x="4724400" y="9153525"/>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219075</xdr:colOff>
      <xdr:row>26</xdr:row>
      <xdr:rowOff>133350</xdr:rowOff>
    </xdr:from>
    <xdr:to>
      <xdr:col>4</xdr:col>
      <xdr:colOff>714375</xdr:colOff>
      <xdr:row>26</xdr:row>
      <xdr:rowOff>447675</xdr:rowOff>
    </xdr:to>
    <xdr:sp macro="" textlink="">
      <xdr:nvSpPr>
        <xdr:cNvPr id="12" name="円/楕円 17"/>
        <xdr:cNvSpPr>
          <a:spLocks noChangeArrowheads="1"/>
        </xdr:cNvSpPr>
      </xdr:nvSpPr>
      <xdr:spPr bwMode="auto">
        <a:xfrm>
          <a:off x="4724400" y="979170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219075</xdr:colOff>
      <xdr:row>27</xdr:row>
      <xdr:rowOff>104775</xdr:rowOff>
    </xdr:from>
    <xdr:to>
      <xdr:col>4</xdr:col>
      <xdr:colOff>714375</xdr:colOff>
      <xdr:row>27</xdr:row>
      <xdr:rowOff>419100</xdr:rowOff>
    </xdr:to>
    <xdr:sp macro="" textlink="">
      <xdr:nvSpPr>
        <xdr:cNvPr id="13" name="円/楕円 18"/>
        <xdr:cNvSpPr>
          <a:spLocks noChangeArrowheads="1"/>
        </xdr:cNvSpPr>
      </xdr:nvSpPr>
      <xdr:spPr bwMode="auto">
        <a:xfrm>
          <a:off x="4724400" y="1028700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914400</xdr:colOff>
      <xdr:row>28</xdr:row>
      <xdr:rowOff>95250</xdr:rowOff>
    </xdr:from>
    <xdr:to>
      <xdr:col>4</xdr:col>
      <xdr:colOff>1409700</xdr:colOff>
      <xdr:row>28</xdr:row>
      <xdr:rowOff>409575</xdr:rowOff>
    </xdr:to>
    <xdr:sp macro="" textlink="">
      <xdr:nvSpPr>
        <xdr:cNvPr id="14" name="円/楕円 19"/>
        <xdr:cNvSpPr>
          <a:spLocks noChangeArrowheads="1"/>
        </xdr:cNvSpPr>
      </xdr:nvSpPr>
      <xdr:spPr bwMode="auto">
        <a:xfrm>
          <a:off x="5419725" y="1082040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0</xdr:row>
      <xdr:rowOff>0</xdr:rowOff>
    </xdr:from>
    <xdr:to>
      <xdr:col>15</xdr:col>
      <xdr:colOff>28575</xdr:colOff>
      <xdr:row>1</xdr:row>
      <xdr:rowOff>130175</xdr:rowOff>
    </xdr:to>
    <xdr:sp macro="" textlink="">
      <xdr:nvSpPr>
        <xdr:cNvPr id="15" name="Text Box 2"/>
        <xdr:cNvSpPr txBox="1">
          <a:spLocks noChangeArrowheads="1"/>
        </xdr:cNvSpPr>
      </xdr:nvSpPr>
      <xdr:spPr bwMode="auto">
        <a:xfrm>
          <a:off x="8753475" y="0"/>
          <a:ext cx="1362075" cy="349250"/>
        </a:xfrm>
        <a:prstGeom prst="rect">
          <a:avLst/>
        </a:prstGeom>
        <a:solidFill>
          <a:srgbClr val="FFFFFF"/>
        </a:solidFill>
        <a:ln w="38100" cmpd="dbl">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u="none" strike="noStrike" baseline="0">
              <a:solidFill>
                <a:srgbClr val="000000"/>
              </a:solidFill>
              <a:latin typeface="HG創英角ﾎﾟｯﾌﾟ体"/>
              <a:ea typeface="HG創英角ﾎﾟｯﾌﾟ体"/>
            </a:rPr>
            <a:t>◎記載例</a:t>
          </a:r>
        </a:p>
      </xdr:txBody>
    </xdr:sp>
    <xdr:clientData/>
  </xdr:twoCellAnchor>
  <xdr:twoCellAnchor>
    <xdr:from>
      <xdr:col>8</xdr:col>
      <xdr:colOff>28575</xdr:colOff>
      <xdr:row>22</xdr:row>
      <xdr:rowOff>133350</xdr:rowOff>
    </xdr:from>
    <xdr:to>
      <xdr:col>20</xdr:col>
      <xdr:colOff>123825</xdr:colOff>
      <xdr:row>24</xdr:row>
      <xdr:rowOff>260350</xdr:rowOff>
    </xdr:to>
    <xdr:sp macro="" textlink="">
      <xdr:nvSpPr>
        <xdr:cNvPr id="16" name="AutoShape 17" descr="市松模様 (小)"/>
        <xdr:cNvSpPr>
          <a:spLocks noChangeArrowheads="1"/>
        </xdr:cNvSpPr>
      </xdr:nvSpPr>
      <xdr:spPr bwMode="auto">
        <a:xfrm>
          <a:off x="8782050" y="7505700"/>
          <a:ext cx="2381250" cy="1222375"/>
        </a:xfrm>
        <a:prstGeom prst="wedgeRoundRectCallout">
          <a:avLst>
            <a:gd name="adj1" fmla="val -204838"/>
            <a:gd name="adj2" fmla="val -33333"/>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法令遵守の状況把握の例として例示している項目については、市が想定した項目を羅列したものです。</a:t>
          </a:r>
          <a:r>
            <a:rPr lang="ja-JP" altLang="en-US" sz="1100" b="1" i="0" u="sng" strike="noStrike" baseline="0">
              <a:solidFill>
                <a:srgbClr val="000000"/>
              </a:solidFill>
              <a:latin typeface="ＭＳ Ｐゴシック"/>
              <a:ea typeface="ＭＳ Ｐゴシック"/>
            </a:rPr>
            <a:t>法令上求められている項目（体制）ではありません。</a:t>
          </a:r>
        </a:p>
      </xdr:txBody>
    </xdr:sp>
    <xdr:clientData/>
  </xdr:twoCellAnchor>
  <xdr:twoCellAnchor>
    <xdr:from>
      <xdr:col>4</xdr:col>
      <xdr:colOff>0</xdr:colOff>
      <xdr:row>21</xdr:row>
      <xdr:rowOff>0</xdr:rowOff>
    </xdr:from>
    <xdr:to>
      <xdr:col>4</xdr:col>
      <xdr:colOff>247650</xdr:colOff>
      <xdr:row>27</xdr:row>
      <xdr:rowOff>533400</xdr:rowOff>
    </xdr:to>
    <xdr:sp macro="" textlink="">
      <xdr:nvSpPr>
        <xdr:cNvPr id="17" name="右中かっこ 16"/>
        <xdr:cNvSpPr/>
      </xdr:nvSpPr>
      <xdr:spPr>
        <a:xfrm>
          <a:off x="4505325" y="6800850"/>
          <a:ext cx="247650" cy="3914775"/>
        </a:xfrm>
        <a:prstGeom prst="rightBrace">
          <a:avLst>
            <a:gd name="adj1" fmla="val 62179"/>
            <a:gd name="adj2" fmla="val 2928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238125</xdr:colOff>
      <xdr:row>15</xdr:row>
      <xdr:rowOff>114300</xdr:rowOff>
    </xdr:from>
    <xdr:to>
      <xdr:col>4</xdr:col>
      <xdr:colOff>733425</xdr:colOff>
      <xdr:row>15</xdr:row>
      <xdr:rowOff>428625</xdr:rowOff>
    </xdr:to>
    <xdr:sp macro="" textlink="">
      <xdr:nvSpPr>
        <xdr:cNvPr id="18" name="円/楕円 6"/>
        <xdr:cNvSpPr>
          <a:spLocks noChangeArrowheads="1"/>
        </xdr:cNvSpPr>
      </xdr:nvSpPr>
      <xdr:spPr bwMode="auto">
        <a:xfrm>
          <a:off x="4743450" y="3600450"/>
          <a:ext cx="495300" cy="31432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152400</xdr:colOff>
      <xdr:row>5</xdr:row>
      <xdr:rowOff>1</xdr:rowOff>
    </xdr:from>
    <xdr:to>
      <xdr:col>48</xdr:col>
      <xdr:colOff>38100</xdr:colOff>
      <xdr:row>6</xdr:row>
      <xdr:rowOff>228601</xdr:rowOff>
    </xdr:to>
    <xdr:sp macro="" textlink="">
      <xdr:nvSpPr>
        <xdr:cNvPr id="2" name="四角形吹き出し 1"/>
        <xdr:cNvSpPr/>
      </xdr:nvSpPr>
      <xdr:spPr>
        <a:xfrm>
          <a:off x="16230600" y="1447801"/>
          <a:ext cx="28956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152400</xdr:colOff>
      <xdr:row>5</xdr:row>
      <xdr:rowOff>1</xdr:rowOff>
    </xdr:from>
    <xdr:to>
      <xdr:col>48</xdr:col>
      <xdr:colOff>38100</xdr:colOff>
      <xdr:row>6</xdr:row>
      <xdr:rowOff>228601</xdr:rowOff>
    </xdr:to>
    <xdr:sp macro="" textlink="">
      <xdr:nvSpPr>
        <xdr:cNvPr id="2" name="四角形吹き出し 1"/>
        <xdr:cNvSpPr/>
      </xdr:nvSpPr>
      <xdr:spPr>
        <a:xfrm>
          <a:off x="16230600" y="1304926"/>
          <a:ext cx="28956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twoCellAnchor>
    <xdr:from>
      <xdr:col>30</xdr:col>
      <xdr:colOff>190500</xdr:colOff>
      <xdr:row>0</xdr:row>
      <xdr:rowOff>95250</xdr:rowOff>
    </xdr:from>
    <xdr:to>
      <xdr:col>38</xdr:col>
      <xdr:colOff>257175</xdr:colOff>
      <xdr:row>1</xdr:row>
      <xdr:rowOff>190500</xdr:rowOff>
    </xdr:to>
    <xdr:sp macro="" textlink="">
      <xdr:nvSpPr>
        <xdr:cNvPr id="3" name="四角形吹き出し 2"/>
        <xdr:cNvSpPr/>
      </xdr:nvSpPr>
      <xdr:spPr>
        <a:xfrm>
          <a:off x="10801350" y="95250"/>
          <a:ext cx="2686050" cy="285750"/>
        </a:xfrm>
        <a:prstGeom prst="wedgeRectCallout">
          <a:avLst>
            <a:gd name="adj1" fmla="val 67849"/>
            <a:gd name="adj2" fmla="val -24537"/>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実績を選択してください</a:t>
          </a:r>
        </a:p>
      </xdr:txBody>
    </xdr:sp>
    <xdr:clientData/>
  </xdr:twoCellAnchor>
  <xdr:twoCellAnchor>
    <xdr:from>
      <xdr:col>6</xdr:col>
      <xdr:colOff>85725</xdr:colOff>
      <xdr:row>0</xdr:row>
      <xdr:rowOff>1</xdr:rowOff>
    </xdr:from>
    <xdr:to>
      <xdr:col>20</xdr:col>
      <xdr:colOff>285751</xdr:colOff>
      <xdr:row>1</xdr:row>
      <xdr:rowOff>38101</xdr:rowOff>
    </xdr:to>
    <xdr:sp macro="" textlink="">
      <xdr:nvSpPr>
        <xdr:cNvPr id="4" name="四角形吹き出し 3"/>
        <xdr:cNvSpPr/>
      </xdr:nvSpPr>
      <xdr:spPr>
        <a:xfrm>
          <a:off x="3609975" y="1"/>
          <a:ext cx="4333876" cy="228600"/>
        </a:xfrm>
        <a:prstGeom prst="wedgeRectCallout">
          <a:avLst>
            <a:gd name="adj1" fmla="val 57486"/>
            <a:gd name="adj2" fmla="val 42130"/>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西暦で年月を記載すると日付と曜日が自動表示されます</a:t>
          </a:r>
        </a:p>
      </xdr:txBody>
    </xdr:sp>
    <xdr:clientData/>
  </xdr:twoCellAnchor>
  <xdr:twoCellAnchor>
    <xdr:from>
      <xdr:col>5</xdr:col>
      <xdr:colOff>857250</xdr:colOff>
      <xdr:row>5</xdr:row>
      <xdr:rowOff>257175</xdr:rowOff>
    </xdr:from>
    <xdr:to>
      <xdr:col>37</xdr:col>
      <xdr:colOff>47625</xdr:colOff>
      <xdr:row>7</xdr:row>
      <xdr:rowOff>257175</xdr:rowOff>
    </xdr:to>
    <xdr:sp macro="" textlink="">
      <xdr:nvSpPr>
        <xdr:cNvPr id="5" name="角丸四角形 4"/>
        <xdr:cNvSpPr/>
      </xdr:nvSpPr>
      <xdr:spPr>
        <a:xfrm>
          <a:off x="3419475" y="1562100"/>
          <a:ext cx="9305925" cy="533400"/>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xdr:row>
      <xdr:rowOff>66675</xdr:rowOff>
    </xdr:from>
    <xdr:to>
      <xdr:col>12</xdr:col>
      <xdr:colOff>114300</xdr:colOff>
      <xdr:row>5</xdr:row>
      <xdr:rowOff>247650</xdr:rowOff>
    </xdr:to>
    <xdr:cxnSp macro="">
      <xdr:nvCxnSpPr>
        <xdr:cNvPr id="6" name="直線矢印コネクタ 5"/>
        <xdr:cNvCxnSpPr/>
      </xdr:nvCxnSpPr>
      <xdr:spPr>
        <a:xfrm>
          <a:off x="5410200" y="257175"/>
          <a:ext cx="0" cy="12954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895350</xdr:colOff>
      <xdr:row>24</xdr:row>
      <xdr:rowOff>209550</xdr:rowOff>
    </xdr:from>
    <xdr:to>
      <xdr:col>37</xdr:col>
      <xdr:colOff>85725</xdr:colOff>
      <xdr:row>27</xdr:row>
      <xdr:rowOff>28575</xdr:rowOff>
    </xdr:to>
    <xdr:sp macro="" textlink="">
      <xdr:nvSpPr>
        <xdr:cNvPr id="7" name="角丸四角形 6"/>
        <xdr:cNvSpPr/>
      </xdr:nvSpPr>
      <xdr:spPr>
        <a:xfrm>
          <a:off x="3457575" y="6010275"/>
          <a:ext cx="9305925" cy="533400"/>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1</xdr:row>
      <xdr:rowOff>57150</xdr:rowOff>
    </xdr:from>
    <xdr:to>
      <xdr:col>18</xdr:col>
      <xdr:colOff>276225</xdr:colOff>
      <xdr:row>24</xdr:row>
      <xdr:rowOff>200025</xdr:rowOff>
    </xdr:to>
    <xdr:cxnSp macro="">
      <xdr:nvCxnSpPr>
        <xdr:cNvPr id="8" name="直線矢印コネクタ 7"/>
        <xdr:cNvCxnSpPr/>
      </xdr:nvCxnSpPr>
      <xdr:spPr>
        <a:xfrm>
          <a:off x="5419725" y="247650"/>
          <a:ext cx="1924050" cy="57531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238125</xdr:colOff>
      <xdr:row>4</xdr:row>
      <xdr:rowOff>200024</xdr:rowOff>
    </xdr:from>
    <xdr:to>
      <xdr:col>37</xdr:col>
      <xdr:colOff>19050</xdr:colOff>
      <xdr:row>30</xdr:row>
      <xdr:rowOff>152400</xdr:rowOff>
    </xdr:to>
    <xdr:sp macro="" textlink="">
      <xdr:nvSpPr>
        <xdr:cNvPr id="9" name="角丸四角形 8"/>
        <xdr:cNvSpPr/>
      </xdr:nvSpPr>
      <xdr:spPr>
        <a:xfrm>
          <a:off x="11734800" y="1266824"/>
          <a:ext cx="962025" cy="605790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28</xdr:row>
      <xdr:rowOff>28575</xdr:rowOff>
    </xdr:from>
    <xdr:to>
      <xdr:col>33</xdr:col>
      <xdr:colOff>66675</xdr:colOff>
      <xdr:row>30</xdr:row>
      <xdr:rowOff>57150</xdr:rowOff>
    </xdr:to>
    <xdr:sp macro="" textlink="">
      <xdr:nvSpPr>
        <xdr:cNvPr id="10" name="四角形吹き出し 9"/>
        <xdr:cNvSpPr/>
      </xdr:nvSpPr>
      <xdr:spPr>
        <a:xfrm>
          <a:off x="7143750" y="6762750"/>
          <a:ext cx="4419600" cy="466725"/>
        </a:xfrm>
        <a:prstGeom prst="wedgeRectCallout">
          <a:avLst>
            <a:gd name="adj1" fmla="val 59044"/>
            <a:gd name="adj2" fmla="val -31858"/>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・実績表を作成する場合は、必ず</a:t>
          </a:r>
          <a:r>
            <a:rPr kumimoji="1" lang="en-US" altLang="ja-JP" sz="1100" b="1">
              <a:solidFill>
                <a:srgbClr val="FF0000"/>
              </a:solidFill>
            </a:rPr>
            <a:t>1</a:t>
          </a:r>
          <a:r>
            <a:rPr kumimoji="1" lang="ja-JP" altLang="en-US" sz="1100" b="1">
              <a:solidFill>
                <a:srgbClr val="FF0000"/>
              </a:solidFill>
            </a:rPr>
            <a:t>日から末日までを記載すること。</a:t>
          </a:r>
        </a:p>
      </xdr:txBody>
    </xdr:sp>
    <xdr:clientData/>
  </xdr:twoCellAnchor>
  <xdr:twoCellAnchor>
    <xdr:from>
      <xdr:col>37</xdr:col>
      <xdr:colOff>95250</xdr:colOff>
      <xdr:row>23</xdr:row>
      <xdr:rowOff>114300</xdr:rowOff>
    </xdr:from>
    <xdr:to>
      <xdr:col>40</xdr:col>
      <xdr:colOff>504825</xdr:colOff>
      <xdr:row>30</xdr:row>
      <xdr:rowOff>161926</xdr:rowOff>
    </xdr:to>
    <xdr:sp macro="" textlink="">
      <xdr:nvSpPr>
        <xdr:cNvPr id="11" name="角丸四角形 10"/>
        <xdr:cNvSpPr/>
      </xdr:nvSpPr>
      <xdr:spPr>
        <a:xfrm>
          <a:off x="12773025" y="5695950"/>
          <a:ext cx="2066925" cy="163830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266700</xdr:colOff>
      <xdr:row>35</xdr:row>
      <xdr:rowOff>133350</xdr:rowOff>
    </xdr:from>
    <xdr:to>
      <xdr:col>40</xdr:col>
      <xdr:colOff>342899</xdr:colOff>
      <xdr:row>39</xdr:row>
      <xdr:rowOff>171450</xdr:rowOff>
    </xdr:to>
    <xdr:sp macro="" textlink="">
      <xdr:nvSpPr>
        <xdr:cNvPr id="12" name="四角形吹き出し 11"/>
        <xdr:cNvSpPr/>
      </xdr:nvSpPr>
      <xdr:spPr>
        <a:xfrm>
          <a:off x="11468100" y="8420100"/>
          <a:ext cx="3209924" cy="914400"/>
        </a:xfrm>
        <a:prstGeom prst="wedgeRectCallout">
          <a:avLst>
            <a:gd name="adj1" fmla="val 29227"/>
            <a:gd name="adj2" fmla="val -166233"/>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左表の①～⑦で設定した基準に基づいて、合計勤務時間を計算するようにしています。</a:t>
          </a:r>
          <a:endParaRPr kumimoji="1" lang="en-US" altLang="ja-JP" sz="1100" b="1">
            <a:solidFill>
              <a:srgbClr val="FF0000"/>
            </a:solidFill>
          </a:endParaRPr>
        </a:p>
        <a:p>
          <a:pPr algn="l"/>
          <a:r>
            <a:rPr kumimoji="1" lang="ja-JP" altLang="en-US" sz="1100" b="1">
              <a:solidFill>
                <a:srgbClr val="FF0000"/>
              </a:solidFill>
            </a:rPr>
            <a:t>左表に⑧以降を追加した場合、計算結果が合わなくなりますが、修正する必要はありません。</a:t>
          </a:r>
        </a:p>
      </xdr:txBody>
    </xdr:sp>
    <xdr:clientData/>
  </xdr:twoCellAnchor>
  <xdr:twoCellAnchor>
    <xdr:from>
      <xdr:col>0</xdr:col>
      <xdr:colOff>38101</xdr:colOff>
      <xdr:row>3</xdr:row>
      <xdr:rowOff>247650</xdr:rowOff>
    </xdr:from>
    <xdr:to>
      <xdr:col>3</xdr:col>
      <xdr:colOff>295275</xdr:colOff>
      <xdr:row>6</xdr:row>
      <xdr:rowOff>209550</xdr:rowOff>
    </xdr:to>
    <xdr:sp macro="" textlink="">
      <xdr:nvSpPr>
        <xdr:cNvPr id="13" name="角丸四角形 12"/>
        <xdr:cNvSpPr/>
      </xdr:nvSpPr>
      <xdr:spPr>
        <a:xfrm>
          <a:off x="38101" y="942975"/>
          <a:ext cx="1819274" cy="838200"/>
        </a:xfrm>
        <a:prstGeom prst="roundRect">
          <a:avLst/>
        </a:prstGeom>
        <a:solidFill>
          <a:schemeClr val="bg2"/>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該当のサービスや資格添付の有無をチェックしてください</a:t>
          </a:r>
        </a:p>
      </xdr:txBody>
    </xdr:sp>
    <xdr:clientData/>
  </xdr:twoCellAnchor>
  <xdr:twoCellAnchor>
    <xdr:from>
      <xdr:col>3</xdr:col>
      <xdr:colOff>9525</xdr:colOff>
      <xdr:row>6</xdr:row>
      <xdr:rowOff>190500</xdr:rowOff>
    </xdr:from>
    <xdr:to>
      <xdr:col>3</xdr:col>
      <xdr:colOff>171450</xdr:colOff>
      <xdr:row>8</xdr:row>
      <xdr:rowOff>152400</xdr:rowOff>
    </xdr:to>
    <xdr:cxnSp macro="">
      <xdr:nvCxnSpPr>
        <xdr:cNvPr id="14" name="直線矢印コネクタ 13"/>
        <xdr:cNvCxnSpPr/>
      </xdr:nvCxnSpPr>
      <xdr:spPr>
        <a:xfrm>
          <a:off x="1571625" y="1762125"/>
          <a:ext cx="161925" cy="4953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2</xdr:row>
      <xdr:rowOff>123825</xdr:rowOff>
    </xdr:from>
    <xdr:to>
      <xdr:col>9</xdr:col>
      <xdr:colOff>38100</xdr:colOff>
      <xdr:row>4</xdr:row>
      <xdr:rowOff>66675</xdr:rowOff>
    </xdr:to>
    <xdr:cxnSp macro="">
      <xdr:nvCxnSpPr>
        <xdr:cNvPr id="15" name="直線矢印コネクタ 14"/>
        <xdr:cNvCxnSpPr/>
      </xdr:nvCxnSpPr>
      <xdr:spPr>
        <a:xfrm flipV="1">
          <a:off x="1857375" y="581025"/>
          <a:ext cx="2590800" cy="55245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8</xdr:row>
      <xdr:rowOff>76199</xdr:rowOff>
    </xdr:from>
    <xdr:to>
      <xdr:col>3</xdr:col>
      <xdr:colOff>19050</xdr:colOff>
      <xdr:row>20</xdr:row>
      <xdr:rowOff>142874</xdr:rowOff>
    </xdr:to>
    <xdr:sp macro="" textlink="">
      <xdr:nvSpPr>
        <xdr:cNvPr id="16" name="角丸四角形 15"/>
        <xdr:cNvSpPr/>
      </xdr:nvSpPr>
      <xdr:spPr>
        <a:xfrm>
          <a:off x="781050" y="2181224"/>
          <a:ext cx="800100" cy="2790825"/>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17</xdr:row>
      <xdr:rowOff>171450</xdr:rowOff>
    </xdr:from>
    <xdr:to>
      <xdr:col>15</xdr:col>
      <xdr:colOff>285750</xdr:colOff>
      <xdr:row>19</xdr:row>
      <xdr:rowOff>200025</xdr:rowOff>
    </xdr:to>
    <xdr:sp macro="" textlink="">
      <xdr:nvSpPr>
        <xdr:cNvPr id="17" name="四角形吹き出し 16"/>
        <xdr:cNvSpPr/>
      </xdr:nvSpPr>
      <xdr:spPr>
        <a:xfrm>
          <a:off x="2047875" y="4343400"/>
          <a:ext cx="4419600" cy="466725"/>
        </a:xfrm>
        <a:prstGeom prst="wedgeRectCallout">
          <a:avLst>
            <a:gd name="adj1" fmla="val -60568"/>
            <a:gd name="adj2" fmla="val -31858"/>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・資格証等の証明書を添付してください。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25152;&#25351;&#23450;&#12481;&#12540;&#12512;/H24.4&#65374;/12%20(&#38556;&#23475;)&#30003;&#35531;&#26360;&#31561;&#27096;&#24335;/&#20196;&#21644;2&#24180;&#24230;/20201016&#28155;&#20184;&#26360;&#39006;1&#65288;1-2&#12398;&#20462;&#27491;&#12289;&#24179;&#22343;&#21033;&#29992;&#32773;&#25968;&#31639;&#23450;&#12471;&#12540;&#12488;&#12398;&#26032;&#35373;&#65289;/&#28155;&#20184;1&#12288;&#21220;&#21209;&#20307;&#21046;&#19968;&#35239;&#65288;&#20462;&#27491;&#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１"/>
      <sheetName val="添付書類１ (記載例)"/>
      <sheetName val="添付書類１-２（GH用）"/>
      <sheetName val="平均利用者数算定シート（GH）"/>
      <sheetName val="平均利用者数算定シート（生活介護）"/>
      <sheetName val="平均利用者数算定シート（生活介護以外）"/>
    </sheetNames>
    <sheetDataSet>
      <sheetData sheetId="0" refreshError="1"/>
      <sheetData sheetId="1" refreshError="1"/>
      <sheetData sheetId="2">
        <row r="14">
          <cell r="K14" t="str">
            <v>介護サービス包括型</v>
          </cell>
          <cell r="L14" t="str">
            <v>外部サービス利用型</v>
          </cell>
          <cell r="M14" t="str">
            <v>日中サービス支援型</v>
          </cell>
        </row>
      </sheetData>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BreakPreview" zoomScaleNormal="100" workbookViewId="0">
      <selection activeCell="C2" sqref="C2"/>
    </sheetView>
  </sheetViews>
  <sheetFormatPr defaultRowHeight="13.5"/>
  <cols>
    <col min="1" max="1" width="1.25" style="362" customWidth="1"/>
    <col min="2" max="2" width="3.625" style="365" customWidth="1"/>
    <col min="3" max="3" width="25" style="364" customWidth="1"/>
    <col min="4" max="4" width="29.25" style="364" customWidth="1"/>
    <col min="5" max="5" width="21.125" style="362" customWidth="1"/>
    <col min="6" max="6" width="30.5" style="362" customWidth="1"/>
    <col min="7" max="7" width="1.375" style="362" customWidth="1"/>
    <col min="8" max="24" width="2.5" style="362" customWidth="1"/>
    <col min="25" max="256" width="9" style="362"/>
    <col min="257" max="257" width="1.25" style="362" customWidth="1"/>
    <col min="258" max="258" width="3.625" style="362" customWidth="1"/>
    <col min="259" max="259" width="25" style="362" customWidth="1"/>
    <col min="260" max="260" width="29.25" style="362" customWidth="1"/>
    <col min="261" max="261" width="21.125" style="362" customWidth="1"/>
    <col min="262" max="262" width="30.5" style="362" customWidth="1"/>
    <col min="263" max="263" width="1.375" style="362" customWidth="1"/>
    <col min="264" max="280" width="2.5" style="362" customWidth="1"/>
    <col min="281" max="512" width="9" style="362"/>
    <col min="513" max="513" width="1.25" style="362" customWidth="1"/>
    <col min="514" max="514" width="3.625" style="362" customWidth="1"/>
    <col min="515" max="515" width="25" style="362" customWidth="1"/>
    <col min="516" max="516" width="29.25" style="362" customWidth="1"/>
    <col min="517" max="517" width="21.125" style="362" customWidth="1"/>
    <col min="518" max="518" width="30.5" style="362" customWidth="1"/>
    <col min="519" max="519" width="1.375" style="362" customWidth="1"/>
    <col min="520" max="536" width="2.5" style="362" customWidth="1"/>
    <col min="537" max="768" width="9" style="362"/>
    <col min="769" max="769" width="1.25" style="362" customWidth="1"/>
    <col min="770" max="770" width="3.625" style="362" customWidth="1"/>
    <col min="771" max="771" width="25" style="362" customWidth="1"/>
    <col min="772" max="772" width="29.25" style="362" customWidth="1"/>
    <col min="773" max="773" width="21.125" style="362" customWidth="1"/>
    <col min="774" max="774" width="30.5" style="362" customWidth="1"/>
    <col min="775" max="775" width="1.375" style="362" customWidth="1"/>
    <col min="776" max="792" width="2.5" style="362" customWidth="1"/>
    <col min="793" max="1024" width="9" style="362"/>
    <col min="1025" max="1025" width="1.25" style="362" customWidth="1"/>
    <col min="1026" max="1026" width="3.625" style="362" customWidth="1"/>
    <col min="1027" max="1027" width="25" style="362" customWidth="1"/>
    <col min="1028" max="1028" width="29.25" style="362" customWidth="1"/>
    <col min="1029" max="1029" width="21.125" style="362" customWidth="1"/>
    <col min="1030" max="1030" width="30.5" style="362" customWidth="1"/>
    <col min="1031" max="1031" width="1.375" style="362" customWidth="1"/>
    <col min="1032" max="1048" width="2.5" style="362" customWidth="1"/>
    <col min="1049" max="1280" width="9" style="362"/>
    <col min="1281" max="1281" width="1.25" style="362" customWidth="1"/>
    <col min="1282" max="1282" width="3.625" style="362" customWidth="1"/>
    <col min="1283" max="1283" width="25" style="362" customWidth="1"/>
    <col min="1284" max="1284" width="29.25" style="362" customWidth="1"/>
    <col min="1285" max="1285" width="21.125" style="362" customWidth="1"/>
    <col min="1286" max="1286" width="30.5" style="362" customWidth="1"/>
    <col min="1287" max="1287" width="1.375" style="362" customWidth="1"/>
    <col min="1288" max="1304" width="2.5" style="362" customWidth="1"/>
    <col min="1305" max="1536" width="9" style="362"/>
    <col min="1537" max="1537" width="1.25" style="362" customWidth="1"/>
    <col min="1538" max="1538" width="3.625" style="362" customWidth="1"/>
    <col min="1539" max="1539" width="25" style="362" customWidth="1"/>
    <col min="1540" max="1540" width="29.25" style="362" customWidth="1"/>
    <col min="1541" max="1541" width="21.125" style="362" customWidth="1"/>
    <col min="1542" max="1542" width="30.5" style="362" customWidth="1"/>
    <col min="1543" max="1543" width="1.375" style="362" customWidth="1"/>
    <col min="1544" max="1560" width="2.5" style="362" customWidth="1"/>
    <col min="1561" max="1792" width="9" style="362"/>
    <col min="1793" max="1793" width="1.25" style="362" customWidth="1"/>
    <col min="1794" max="1794" width="3.625" style="362" customWidth="1"/>
    <col min="1795" max="1795" width="25" style="362" customWidth="1"/>
    <col min="1796" max="1796" width="29.25" style="362" customWidth="1"/>
    <col min="1797" max="1797" width="21.125" style="362" customWidth="1"/>
    <col min="1798" max="1798" width="30.5" style="362" customWidth="1"/>
    <col min="1799" max="1799" width="1.375" style="362" customWidth="1"/>
    <col min="1800" max="1816" width="2.5" style="362" customWidth="1"/>
    <col min="1817" max="2048" width="9" style="362"/>
    <col min="2049" max="2049" width="1.25" style="362" customWidth="1"/>
    <col min="2050" max="2050" width="3.625" style="362" customWidth="1"/>
    <col min="2051" max="2051" width="25" style="362" customWidth="1"/>
    <col min="2052" max="2052" width="29.25" style="362" customWidth="1"/>
    <col min="2053" max="2053" width="21.125" style="362" customWidth="1"/>
    <col min="2054" max="2054" width="30.5" style="362" customWidth="1"/>
    <col min="2055" max="2055" width="1.375" style="362" customWidth="1"/>
    <col min="2056" max="2072" width="2.5" style="362" customWidth="1"/>
    <col min="2073" max="2304" width="9" style="362"/>
    <col min="2305" max="2305" width="1.25" style="362" customWidth="1"/>
    <col min="2306" max="2306" width="3.625" style="362" customWidth="1"/>
    <col min="2307" max="2307" width="25" style="362" customWidth="1"/>
    <col min="2308" max="2308" width="29.25" style="362" customWidth="1"/>
    <col min="2309" max="2309" width="21.125" style="362" customWidth="1"/>
    <col min="2310" max="2310" width="30.5" style="362" customWidth="1"/>
    <col min="2311" max="2311" width="1.375" style="362" customWidth="1"/>
    <col min="2312" max="2328" width="2.5" style="362" customWidth="1"/>
    <col min="2329" max="2560" width="9" style="362"/>
    <col min="2561" max="2561" width="1.25" style="362" customWidth="1"/>
    <col min="2562" max="2562" width="3.625" style="362" customWidth="1"/>
    <col min="2563" max="2563" width="25" style="362" customWidth="1"/>
    <col min="2564" max="2564" width="29.25" style="362" customWidth="1"/>
    <col min="2565" max="2565" width="21.125" style="362" customWidth="1"/>
    <col min="2566" max="2566" width="30.5" style="362" customWidth="1"/>
    <col min="2567" max="2567" width="1.375" style="362" customWidth="1"/>
    <col min="2568" max="2584" width="2.5" style="362" customWidth="1"/>
    <col min="2585" max="2816" width="9" style="362"/>
    <col min="2817" max="2817" width="1.25" style="362" customWidth="1"/>
    <col min="2818" max="2818" width="3.625" style="362" customWidth="1"/>
    <col min="2819" max="2819" width="25" style="362" customWidth="1"/>
    <col min="2820" max="2820" width="29.25" style="362" customWidth="1"/>
    <col min="2821" max="2821" width="21.125" style="362" customWidth="1"/>
    <col min="2822" max="2822" width="30.5" style="362" customWidth="1"/>
    <col min="2823" max="2823" width="1.375" style="362" customWidth="1"/>
    <col min="2824" max="2840" width="2.5" style="362" customWidth="1"/>
    <col min="2841" max="3072" width="9" style="362"/>
    <col min="3073" max="3073" width="1.25" style="362" customWidth="1"/>
    <col min="3074" max="3074" width="3.625" style="362" customWidth="1"/>
    <col min="3075" max="3075" width="25" style="362" customWidth="1"/>
    <col min="3076" max="3076" width="29.25" style="362" customWidth="1"/>
    <col min="3077" max="3077" width="21.125" style="362" customWidth="1"/>
    <col min="3078" max="3078" width="30.5" style="362" customWidth="1"/>
    <col min="3079" max="3079" width="1.375" style="362" customWidth="1"/>
    <col min="3080" max="3096" width="2.5" style="362" customWidth="1"/>
    <col min="3097" max="3328" width="9" style="362"/>
    <col min="3329" max="3329" width="1.25" style="362" customWidth="1"/>
    <col min="3330" max="3330" width="3.625" style="362" customWidth="1"/>
    <col min="3331" max="3331" width="25" style="362" customWidth="1"/>
    <col min="3332" max="3332" width="29.25" style="362" customWidth="1"/>
    <col min="3333" max="3333" width="21.125" style="362" customWidth="1"/>
    <col min="3334" max="3334" width="30.5" style="362" customWidth="1"/>
    <col min="3335" max="3335" width="1.375" style="362" customWidth="1"/>
    <col min="3336" max="3352" width="2.5" style="362" customWidth="1"/>
    <col min="3353" max="3584" width="9" style="362"/>
    <col min="3585" max="3585" width="1.25" style="362" customWidth="1"/>
    <col min="3586" max="3586" width="3.625" style="362" customWidth="1"/>
    <col min="3587" max="3587" width="25" style="362" customWidth="1"/>
    <col min="3588" max="3588" width="29.25" style="362" customWidth="1"/>
    <col min="3589" max="3589" width="21.125" style="362" customWidth="1"/>
    <col min="3590" max="3590" width="30.5" style="362" customWidth="1"/>
    <col min="3591" max="3591" width="1.375" style="362" customWidth="1"/>
    <col min="3592" max="3608" width="2.5" style="362" customWidth="1"/>
    <col min="3609" max="3840" width="9" style="362"/>
    <col min="3841" max="3841" width="1.25" style="362" customWidth="1"/>
    <col min="3842" max="3842" width="3.625" style="362" customWidth="1"/>
    <col min="3843" max="3843" width="25" style="362" customWidth="1"/>
    <col min="3844" max="3844" width="29.25" style="362" customWidth="1"/>
    <col min="3845" max="3845" width="21.125" style="362" customWidth="1"/>
    <col min="3846" max="3846" width="30.5" style="362" customWidth="1"/>
    <col min="3847" max="3847" width="1.375" style="362" customWidth="1"/>
    <col min="3848" max="3864" width="2.5" style="362" customWidth="1"/>
    <col min="3865" max="4096" width="9" style="362"/>
    <col min="4097" max="4097" width="1.25" style="362" customWidth="1"/>
    <col min="4098" max="4098" width="3.625" style="362" customWidth="1"/>
    <col min="4099" max="4099" width="25" style="362" customWidth="1"/>
    <col min="4100" max="4100" width="29.25" style="362" customWidth="1"/>
    <col min="4101" max="4101" width="21.125" style="362" customWidth="1"/>
    <col min="4102" max="4102" width="30.5" style="362" customWidth="1"/>
    <col min="4103" max="4103" width="1.375" style="362" customWidth="1"/>
    <col min="4104" max="4120" width="2.5" style="362" customWidth="1"/>
    <col min="4121" max="4352" width="9" style="362"/>
    <col min="4353" max="4353" width="1.25" style="362" customWidth="1"/>
    <col min="4354" max="4354" width="3.625" style="362" customWidth="1"/>
    <col min="4355" max="4355" width="25" style="362" customWidth="1"/>
    <col min="4356" max="4356" width="29.25" style="362" customWidth="1"/>
    <col min="4357" max="4357" width="21.125" style="362" customWidth="1"/>
    <col min="4358" max="4358" width="30.5" style="362" customWidth="1"/>
    <col min="4359" max="4359" width="1.375" style="362" customWidth="1"/>
    <col min="4360" max="4376" width="2.5" style="362" customWidth="1"/>
    <col min="4377" max="4608" width="9" style="362"/>
    <col min="4609" max="4609" width="1.25" style="362" customWidth="1"/>
    <col min="4610" max="4610" width="3.625" style="362" customWidth="1"/>
    <col min="4611" max="4611" width="25" style="362" customWidth="1"/>
    <col min="4612" max="4612" width="29.25" style="362" customWidth="1"/>
    <col min="4613" max="4613" width="21.125" style="362" customWidth="1"/>
    <col min="4614" max="4614" width="30.5" style="362" customWidth="1"/>
    <col min="4615" max="4615" width="1.375" style="362" customWidth="1"/>
    <col min="4616" max="4632" width="2.5" style="362" customWidth="1"/>
    <col min="4633" max="4864" width="9" style="362"/>
    <col min="4865" max="4865" width="1.25" style="362" customWidth="1"/>
    <col min="4866" max="4866" width="3.625" style="362" customWidth="1"/>
    <col min="4867" max="4867" width="25" style="362" customWidth="1"/>
    <col min="4868" max="4868" width="29.25" style="362" customWidth="1"/>
    <col min="4869" max="4869" width="21.125" style="362" customWidth="1"/>
    <col min="4870" max="4870" width="30.5" style="362" customWidth="1"/>
    <col min="4871" max="4871" width="1.375" style="362" customWidth="1"/>
    <col min="4872" max="4888" width="2.5" style="362" customWidth="1"/>
    <col min="4889" max="5120" width="9" style="362"/>
    <col min="5121" max="5121" width="1.25" style="362" customWidth="1"/>
    <col min="5122" max="5122" width="3.625" style="362" customWidth="1"/>
    <col min="5123" max="5123" width="25" style="362" customWidth="1"/>
    <col min="5124" max="5124" width="29.25" style="362" customWidth="1"/>
    <col min="5125" max="5125" width="21.125" style="362" customWidth="1"/>
    <col min="5126" max="5126" width="30.5" style="362" customWidth="1"/>
    <col min="5127" max="5127" width="1.375" style="362" customWidth="1"/>
    <col min="5128" max="5144" width="2.5" style="362" customWidth="1"/>
    <col min="5145" max="5376" width="9" style="362"/>
    <col min="5377" max="5377" width="1.25" style="362" customWidth="1"/>
    <col min="5378" max="5378" width="3.625" style="362" customWidth="1"/>
    <col min="5379" max="5379" width="25" style="362" customWidth="1"/>
    <col min="5380" max="5380" width="29.25" style="362" customWidth="1"/>
    <col min="5381" max="5381" width="21.125" style="362" customWidth="1"/>
    <col min="5382" max="5382" width="30.5" style="362" customWidth="1"/>
    <col min="5383" max="5383" width="1.375" style="362" customWidth="1"/>
    <col min="5384" max="5400" width="2.5" style="362" customWidth="1"/>
    <col min="5401" max="5632" width="9" style="362"/>
    <col min="5633" max="5633" width="1.25" style="362" customWidth="1"/>
    <col min="5634" max="5634" width="3.625" style="362" customWidth="1"/>
    <col min="5635" max="5635" width="25" style="362" customWidth="1"/>
    <col min="5636" max="5636" width="29.25" style="362" customWidth="1"/>
    <col min="5637" max="5637" width="21.125" style="362" customWidth="1"/>
    <col min="5638" max="5638" width="30.5" style="362" customWidth="1"/>
    <col min="5639" max="5639" width="1.375" style="362" customWidth="1"/>
    <col min="5640" max="5656" width="2.5" style="362" customWidth="1"/>
    <col min="5657" max="5888" width="9" style="362"/>
    <col min="5889" max="5889" width="1.25" style="362" customWidth="1"/>
    <col min="5890" max="5890" width="3.625" style="362" customWidth="1"/>
    <col min="5891" max="5891" width="25" style="362" customWidth="1"/>
    <col min="5892" max="5892" width="29.25" style="362" customWidth="1"/>
    <col min="5893" max="5893" width="21.125" style="362" customWidth="1"/>
    <col min="5894" max="5894" width="30.5" style="362" customWidth="1"/>
    <col min="5895" max="5895" width="1.375" style="362" customWidth="1"/>
    <col min="5896" max="5912" width="2.5" style="362" customWidth="1"/>
    <col min="5913" max="6144" width="9" style="362"/>
    <col min="6145" max="6145" width="1.25" style="362" customWidth="1"/>
    <col min="6146" max="6146" width="3.625" style="362" customWidth="1"/>
    <col min="6147" max="6147" width="25" style="362" customWidth="1"/>
    <col min="6148" max="6148" width="29.25" style="362" customWidth="1"/>
    <col min="6149" max="6149" width="21.125" style="362" customWidth="1"/>
    <col min="6150" max="6150" width="30.5" style="362" customWidth="1"/>
    <col min="6151" max="6151" width="1.375" style="362" customWidth="1"/>
    <col min="6152" max="6168" width="2.5" style="362" customWidth="1"/>
    <col min="6169" max="6400" width="9" style="362"/>
    <col min="6401" max="6401" width="1.25" style="362" customWidth="1"/>
    <col min="6402" max="6402" width="3.625" style="362" customWidth="1"/>
    <col min="6403" max="6403" width="25" style="362" customWidth="1"/>
    <col min="6404" max="6404" width="29.25" style="362" customWidth="1"/>
    <col min="6405" max="6405" width="21.125" style="362" customWidth="1"/>
    <col min="6406" max="6406" width="30.5" style="362" customWidth="1"/>
    <col min="6407" max="6407" width="1.375" style="362" customWidth="1"/>
    <col min="6408" max="6424" width="2.5" style="362" customWidth="1"/>
    <col min="6425" max="6656" width="9" style="362"/>
    <col min="6657" max="6657" width="1.25" style="362" customWidth="1"/>
    <col min="6658" max="6658" width="3.625" style="362" customWidth="1"/>
    <col min="6659" max="6659" width="25" style="362" customWidth="1"/>
    <col min="6660" max="6660" width="29.25" style="362" customWidth="1"/>
    <col min="6661" max="6661" width="21.125" style="362" customWidth="1"/>
    <col min="6662" max="6662" width="30.5" style="362" customWidth="1"/>
    <col min="6663" max="6663" width="1.375" style="362" customWidth="1"/>
    <col min="6664" max="6680" width="2.5" style="362" customWidth="1"/>
    <col min="6681" max="6912" width="9" style="362"/>
    <col min="6913" max="6913" width="1.25" style="362" customWidth="1"/>
    <col min="6914" max="6914" width="3.625" style="362" customWidth="1"/>
    <col min="6915" max="6915" width="25" style="362" customWidth="1"/>
    <col min="6916" max="6916" width="29.25" style="362" customWidth="1"/>
    <col min="6917" max="6917" width="21.125" style="362" customWidth="1"/>
    <col min="6918" max="6918" width="30.5" style="362" customWidth="1"/>
    <col min="6919" max="6919" width="1.375" style="362" customWidth="1"/>
    <col min="6920" max="6936" width="2.5" style="362" customWidth="1"/>
    <col min="6937" max="7168" width="9" style="362"/>
    <col min="7169" max="7169" width="1.25" style="362" customWidth="1"/>
    <col min="7170" max="7170" width="3.625" style="362" customWidth="1"/>
    <col min="7171" max="7171" width="25" style="362" customWidth="1"/>
    <col min="7172" max="7172" width="29.25" style="362" customWidth="1"/>
    <col min="7173" max="7173" width="21.125" style="362" customWidth="1"/>
    <col min="7174" max="7174" width="30.5" style="362" customWidth="1"/>
    <col min="7175" max="7175" width="1.375" style="362" customWidth="1"/>
    <col min="7176" max="7192" width="2.5" style="362" customWidth="1"/>
    <col min="7193" max="7424" width="9" style="362"/>
    <col min="7425" max="7425" width="1.25" style="362" customWidth="1"/>
    <col min="7426" max="7426" width="3.625" style="362" customWidth="1"/>
    <col min="7427" max="7427" width="25" style="362" customWidth="1"/>
    <col min="7428" max="7428" width="29.25" style="362" customWidth="1"/>
    <col min="7429" max="7429" width="21.125" style="362" customWidth="1"/>
    <col min="7430" max="7430" width="30.5" style="362" customWidth="1"/>
    <col min="7431" max="7431" width="1.375" style="362" customWidth="1"/>
    <col min="7432" max="7448" width="2.5" style="362" customWidth="1"/>
    <col min="7449" max="7680" width="9" style="362"/>
    <col min="7681" max="7681" width="1.25" style="362" customWidth="1"/>
    <col min="7682" max="7682" width="3.625" style="362" customWidth="1"/>
    <col min="7683" max="7683" width="25" style="362" customWidth="1"/>
    <col min="7684" max="7684" width="29.25" style="362" customWidth="1"/>
    <col min="7685" max="7685" width="21.125" style="362" customWidth="1"/>
    <col min="7686" max="7686" width="30.5" style="362" customWidth="1"/>
    <col min="7687" max="7687" width="1.375" style="362" customWidth="1"/>
    <col min="7688" max="7704" width="2.5" style="362" customWidth="1"/>
    <col min="7705" max="7936" width="9" style="362"/>
    <col min="7937" max="7937" width="1.25" style="362" customWidth="1"/>
    <col min="7938" max="7938" width="3.625" style="362" customWidth="1"/>
    <col min="7939" max="7939" width="25" style="362" customWidth="1"/>
    <col min="7940" max="7940" width="29.25" style="362" customWidth="1"/>
    <col min="7941" max="7941" width="21.125" style="362" customWidth="1"/>
    <col min="7942" max="7942" width="30.5" style="362" customWidth="1"/>
    <col min="7943" max="7943" width="1.375" style="362" customWidth="1"/>
    <col min="7944" max="7960" width="2.5" style="362" customWidth="1"/>
    <col min="7961" max="8192" width="9" style="362"/>
    <col min="8193" max="8193" width="1.25" style="362" customWidth="1"/>
    <col min="8194" max="8194" width="3.625" style="362" customWidth="1"/>
    <col min="8195" max="8195" width="25" style="362" customWidth="1"/>
    <col min="8196" max="8196" width="29.25" style="362" customWidth="1"/>
    <col min="8197" max="8197" width="21.125" style="362" customWidth="1"/>
    <col min="8198" max="8198" width="30.5" style="362" customWidth="1"/>
    <col min="8199" max="8199" width="1.375" style="362" customWidth="1"/>
    <col min="8200" max="8216" width="2.5" style="362" customWidth="1"/>
    <col min="8217" max="8448" width="9" style="362"/>
    <col min="8449" max="8449" width="1.25" style="362" customWidth="1"/>
    <col min="8450" max="8450" width="3.625" style="362" customWidth="1"/>
    <col min="8451" max="8451" width="25" style="362" customWidth="1"/>
    <col min="8452" max="8452" width="29.25" style="362" customWidth="1"/>
    <col min="8453" max="8453" width="21.125" style="362" customWidth="1"/>
    <col min="8454" max="8454" width="30.5" style="362" customWidth="1"/>
    <col min="8455" max="8455" width="1.375" style="362" customWidth="1"/>
    <col min="8456" max="8472" width="2.5" style="362" customWidth="1"/>
    <col min="8473" max="8704" width="9" style="362"/>
    <col min="8705" max="8705" width="1.25" style="362" customWidth="1"/>
    <col min="8706" max="8706" width="3.625" style="362" customWidth="1"/>
    <col min="8707" max="8707" width="25" style="362" customWidth="1"/>
    <col min="8708" max="8708" width="29.25" style="362" customWidth="1"/>
    <col min="8709" max="8709" width="21.125" style="362" customWidth="1"/>
    <col min="8710" max="8710" width="30.5" style="362" customWidth="1"/>
    <col min="8711" max="8711" width="1.375" style="362" customWidth="1"/>
    <col min="8712" max="8728" width="2.5" style="362" customWidth="1"/>
    <col min="8729" max="8960" width="9" style="362"/>
    <col min="8961" max="8961" width="1.25" style="362" customWidth="1"/>
    <col min="8962" max="8962" width="3.625" style="362" customWidth="1"/>
    <col min="8963" max="8963" width="25" style="362" customWidth="1"/>
    <col min="8964" max="8964" width="29.25" style="362" customWidth="1"/>
    <col min="8965" max="8965" width="21.125" style="362" customWidth="1"/>
    <col min="8966" max="8966" width="30.5" style="362" customWidth="1"/>
    <col min="8967" max="8967" width="1.375" style="362" customWidth="1"/>
    <col min="8968" max="8984" width="2.5" style="362" customWidth="1"/>
    <col min="8985" max="9216" width="9" style="362"/>
    <col min="9217" max="9217" width="1.25" style="362" customWidth="1"/>
    <col min="9218" max="9218" width="3.625" style="362" customWidth="1"/>
    <col min="9219" max="9219" width="25" style="362" customWidth="1"/>
    <col min="9220" max="9220" width="29.25" style="362" customWidth="1"/>
    <col min="9221" max="9221" width="21.125" style="362" customWidth="1"/>
    <col min="9222" max="9222" width="30.5" style="362" customWidth="1"/>
    <col min="9223" max="9223" width="1.375" style="362" customWidth="1"/>
    <col min="9224" max="9240" width="2.5" style="362" customWidth="1"/>
    <col min="9241" max="9472" width="9" style="362"/>
    <col min="9473" max="9473" width="1.25" style="362" customWidth="1"/>
    <col min="9474" max="9474" width="3.625" style="362" customWidth="1"/>
    <col min="9475" max="9475" width="25" style="362" customWidth="1"/>
    <col min="9476" max="9476" width="29.25" style="362" customWidth="1"/>
    <col min="9477" max="9477" width="21.125" style="362" customWidth="1"/>
    <col min="9478" max="9478" width="30.5" style="362" customWidth="1"/>
    <col min="9479" max="9479" width="1.375" style="362" customWidth="1"/>
    <col min="9480" max="9496" width="2.5" style="362" customWidth="1"/>
    <col min="9497" max="9728" width="9" style="362"/>
    <col min="9729" max="9729" width="1.25" style="362" customWidth="1"/>
    <col min="9730" max="9730" width="3.625" style="362" customWidth="1"/>
    <col min="9731" max="9731" width="25" style="362" customWidth="1"/>
    <col min="9732" max="9732" width="29.25" style="362" customWidth="1"/>
    <col min="9733" max="9733" width="21.125" style="362" customWidth="1"/>
    <col min="9734" max="9734" width="30.5" style="362" customWidth="1"/>
    <col min="9735" max="9735" width="1.375" style="362" customWidth="1"/>
    <col min="9736" max="9752" width="2.5" style="362" customWidth="1"/>
    <col min="9753" max="9984" width="9" style="362"/>
    <col min="9985" max="9985" width="1.25" style="362" customWidth="1"/>
    <col min="9986" max="9986" width="3.625" style="362" customWidth="1"/>
    <col min="9987" max="9987" width="25" style="362" customWidth="1"/>
    <col min="9988" max="9988" width="29.25" style="362" customWidth="1"/>
    <col min="9989" max="9989" width="21.125" style="362" customWidth="1"/>
    <col min="9990" max="9990" width="30.5" style="362" customWidth="1"/>
    <col min="9991" max="9991" width="1.375" style="362" customWidth="1"/>
    <col min="9992" max="10008" width="2.5" style="362" customWidth="1"/>
    <col min="10009" max="10240" width="9" style="362"/>
    <col min="10241" max="10241" width="1.25" style="362" customWidth="1"/>
    <col min="10242" max="10242" width="3.625" style="362" customWidth="1"/>
    <col min="10243" max="10243" width="25" style="362" customWidth="1"/>
    <col min="10244" max="10244" width="29.25" style="362" customWidth="1"/>
    <col min="10245" max="10245" width="21.125" style="362" customWidth="1"/>
    <col min="10246" max="10246" width="30.5" style="362" customWidth="1"/>
    <col min="10247" max="10247" width="1.375" style="362" customWidth="1"/>
    <col min="10248" max="10264" width="2.5" style="362" customWidth="1"/>
    <col min="10265" max="10496" width="9" style="362"/>
    <col min="10497" max="10497" width="1.25" style="362" customWidth="1"/>
    <col min="10498" max="10498" width="3.625" style="362" customWidth="1"/>
    <col min="10499" max="10499" width="25" style="362" customWidth="1"/>
    <col min="10500" max="10500" width="29.25" style="362" customWidth="1"/>
    <col min="10501" max="10501" width="21.125" style="362" customWidth="1"/>
    <col min="10502" max="10502" width="30.5" style="362" customWidth="1"/>
    <col min="10503" max="10503" width="1.375" style="362" customWidth="1"/>
    <col min="10504" max="10520" width="2.5" style="362" customWidth="1"/>
    <col min="10521" max="10752" width="9" style="362"/>
    <col min="10753" max="10753" width="1.25" style="362" customWidth="1"/>
    <col min="10754" max="10754" width="3.625" style="362" customWidth="1"/>
    <col min="10755" max="10755" width="25" style="362" customWidth="1"/>
    <col min="10756" max="10756" width="29.25" style="362" customWidth="1"/>
    <col min="10757" max="10757" width="21.125" style="362" customWidth="1"/>
    <col min="10758" max="10758" width="30.5" style="362" customWidth="1"/>
    <col min="10759" max="10759" width="1.375" style="362" customWidth="1"/>
    <col min="10760" max="10776" width="2.5" style="362" customWidth="1"/>
    <col min="10777" max="11008" width="9" style="362"/>
    <col min="11009" max="11009" width="1.25" style="362" customWidth="1"/>
    <col min="11010" max="11010" width="3.625" style="362" customWidth="1"/>
    <col min="11011" max="11011" width="25" style="362" customWidth="1"/>
    <col min="11012" max="11012" width="29.25" style="362" customWidth="1"/>
    <col min="11013" max="11013" width="21.125" style="362" customWidth="1"/>
    <col min="11014" max="11014" width="30.5" style="362" customWidth="1"/>
    <col min="11015" max="11015" width="1.375" style="362" customWidth="1"/>
    <col min="11016" max="11032" width="2.5" style="362" customWidth="1"/>
    <col min="11033" max="11264" width="9" style="362"/>
    <col min="11265" max="11265" width="1.25" style="362" customWidth="1"/>
    <col min="11266" max="11266" width="3.625" style="362" customWidth="1"/>
    <col min="11267" max="11267" width="25" style="362" customWidth="1"/>
    <col min="11268" max="11268" width="29.25" style="362" customWidth="1"/>
    <col min="11269" max="11269" width="21.125" style="362" customWidth="1"/>
    <col min="11270" max="11270" width="30.5" style="362" customWidth="1"/>
    <col min="11271" max="11271" width="1.375" style="362" customWidth="1"/>
    <col min="11272" max="11288" width="2.5" style="362" customWidth="1"/>
    <col min="11289" max="11520" width="9" style="362"/>
    <col min="11521" max="11521" width="1.25" style="362" customWidth="1"/>
    <col min="11522" max="11522" width="3.625" style="362" customWidth="1"/>
    <col min="11523" max="11523" width="25" style="362" customWidth="1"/>
    <col min="11524" max="11524" width="29.25" style="362" customWidth="1"/>
    <col min="11525" max="11525" width="21.125" style="362" customWidth="1"/>
    <col min="11526" max="11526" width="30.5" style="362" customWidth="1"/>
    <col min="11527" max="11527" width="1.375" style="362" customWidth="1"/>
    <col min="11528" max="11544" width="2.5" style="362" customWidth="1"/>
    <col min="11545" max="11776" width="9" style="362"/>
    <col min="11777" max="11777" width="1.25" style="362" customWidth="1"/>
    <col min="11778" max="11778" width="3.625" style="362" customWidth="1"/>
    <col min="11779" max="11779" width="25" style="362" customWidth="1"/>
    <col min="11780" max="11780" width="29.25" style="362" customWidth="1"/>
    <col min="11781" max="11781" width="21.125" style="362" customWidth="1"/>
    <col min="11782" max="11782" width="30.5" style="362" customWidth="1"/>
    <col min="11783" max="11783" width="1.375" style="362" customWidth="1"/>
    <col min="11784" max="11800" width="2.5" style="362" customWidth="1"/>
    <col min="11801" max="12032" width="9" style="362"/>
    <col min="12033" max="12033" width="1.25" style="362" customWidth="1"/>
    <col min="12034" max="12034" width="3.625" style="362" customWidth="1"/>
    <col min="12035" max="12035" width="25" style="362" customWidth="1"/>
    <col min="12036" max="12036" width="29.25" style="362" customWidth="1"/>
    <col min="12037" max="12037" width="21.125" style="362" customWidth="1"/>
    <col min="12038" max="12038" width="30.5" style="362" customWidth="1"/>
    <col min="12039" max="12039" width="1.375" style="362" customWidth="1"/>
    <col min="12040" max="12056" width="2.5" style="362" customWidth="1"/>
    <col min="12057" max="12288" width="9" style="362"/>
    <col min="12289" max="12289" width="1.25" style="362" customWidth="1"/>
    <col min="12290" max="12290" width="3.625" style="362" customWidth="1"/>
    <col min="12291" max="12291" width="25" style="362" customWidth="1"/>
    <col min="12292" max="12292" width="29.25" style="362" customWidth="1"/>
    <col min="12293" max="12293" width="21.125" style="362" customWidth="1"/>
    <col min="12294" max="12294" width="30.5" style="362" customWidth="1"/>
    <col min="12295" max="12295" width="1.375" style="362" customWidth="1"/>
    <col min="12296" max="12312" width="2.5" style="362" customWidth="1"/>
    <col min="12313" max="12544" width="9" style="362"/>
    <col min="12545" max="12545" width="1.25" style="362" customWidth="1"/>
    <col min="12546" max="12546" width="3.625" style="362" customWidth="1"/>
    <col min="12547" max="12547" width="25" style="362" customWidth="1"/>
    <col min="12548" max="12548" width="29.25" style="362" customWidth="1"/>
    <col min="12549" max="12549" width="21.125" style="362" customWidth="1"/>
    <col min="12550" max="12550" width="30.5" style="362" customWidth="1"/>
    <col min="12551" max="12551" width="1.375" style="362" customWidth="1"/>
    <col min="12552" max="12568" width="2.5" style="362" customWidth="1"/>
    <col min="12569" max="12800" width="9" style="362"/>
    <col min="12801" max="12801" width="1.25" style="362" customWidth="1"/>
    <col min="12802" max="12802" width="3.625" style="362" customWidth="1"/>
    <col min="12803" max="12803" width="25" style="362" customWidth="1"/>
    <col min="12804" max="12804" width="29.25" style="362" customWidth="1"/>
    <col min="12805" max="12805" width="21.125" style="362" customWidth="1"/>
    <col min="12806" max="12806" width="30.5" style="362" customWidth="1"/>
    <col min="12807" max="12807" width="1.375" style="362" customWidth="1"/>
    <col min="12808" max="12824" width="2.5" style="362" customWidth="1"/>
    <col min="12825" max="13056" width="9" style="362"/>
    <col min="13057" max="13057" width="1.25" style="362" customWidth="1"/>
    <col min="13058" max="13058" width="3.625" style="362" customWidth="1"/>
    <col min="13059" max="13059" width="25" style="362" customWidth="1"/>
    <col min="13060" max="13060" width="29.25" style="362" customWidth="1"/>
    <col min="13061" max="13061" width="21.125" style="362" customWidth="1"/>
    <col min="13062" max="13062" width="30.5" style="362" customWidth="1"/>
    <col min="13063" max="13063" width="1.375" style="362" customWidth="1"/>
    <col min="13064" max="13080" width="2.5" style="362" customWidth="1"/>
    <col min="13081" max="13312" width="9" style="362"/>
    <col min="13313" max="13313" width="1.25" style="362" customWidth="1"/>
    <col min="13314" max="13314" width="3.625" style="362" customWidth="1"/>
    <col min="13315" max="13315" width="25" style="362" customWidth="1"/>
    <col min="13316" max="13316" width="29.25" style="362" customWidth="1"/>
    <col min="13317" max="13317" width="21.125" style="362" customWidth="1"/>
    <col min="13318" max="13318" width="30.5" style="362" customWidth="1"/>
    <col min="13319" max="13319" width="1.375" style="362" customWidth="1"/>
    <col min="13320" max="13336" width="2.5" style="362" customWidth="1"/>
    <col min="13337" max="13568" width="9" style="362"/>
    <col min="13569" max="13569" width="1.25" style="362" customWidth="1"/>
    <col min="13570" max="13570" width="3.625" style="362" customWidth="1"/>
    <col min="13571" max="13571" width="25" style="362" customWidth="1"/>
    <col min="13572" max="13572" width="29.25" style="362" customWidth="1"/>
    <col min="13573" max="13573" width="21.125" style="362" customWidth="1"/>
    <col min="13574" max="13574" width="30.5" style="362" customWidth="1"/>
    <col min="13575" max="13575" width="1.375" style="362" customWidth="1"/>
    <col min="13576" max="13592" width="2.5" style="362" customWidth="1"/>
    <col min="13593" max="13824" width="9" style="362"/>
    <col min="13825" max="13825" width="1.25" style="362" customWidth="1"/>
    <col min="13826" max="13826" width="3.625" style="362" customWidth="1"/>
    <col min="13827" max="13827" width="25" style="362" customWidth="1"/>
    <col min="13828" max="13828" width="29.25" style="362" customWidth="1"/>
    <col min="13829" max="13829" width="21.125" style="362" customWidth="1"/>
    <col min="13830" max="13830" width="30.5" style="362" customWidth="1"/>
    <col min="13831" max="13831" width="1.375" style="362" customWidth="1"/>
    <col min="13832" max="13848" width="2.5" style="362" customWidth="1"/>
    <col min="13849" max="14080" width="9" style="362"/>
    <col min="14081" max="14081" width="1.25" style="362" customWidth="1"/>
    <col min="14082" max="14082" width="3.625" style="362" customWidth="1"/>
    <col min="14083" max="14083" width="25" style="362" customWidth="1"/>
    <col min="14084" max="14084" width="29.25" style="362" customWidth="1"/>
    <col min="14085" max="14085" width="21.125" style="362" customWidth="1"/>
    <col min="14086" max="14086" width="30.5" style="362" customWidth="1"/>
    <col min="14087" max="14087" width="1.375" style="362" customWidth="1"/>
    <col min="14088" max="14104" width="2.5" style="362" customWidth="1"/>
    <col min="14105" max="14336" width="9" style="362"/>
    <col min="14337" max="14337" width="1.25" style="362" customWidth="1"/>
    <col min="14338" max="14338" width="3.625" style="362" customWidth="1"/>
    <col min="14339" max="14339" width="25" style="362" customWidth="1"/>
    <col min="14340" max="14340" width="29.25" style="362" customWidth="1"/>
    <col min="14341" max="14341" width="21.125" style="362" customWidth="1"/>
    <col min="14342" max="14342" width="30.5" style="362" customWidth="1"/>
    <col min="14343" max="14343" width="1.375" style="362" customWidth="1"/>
    <col min="14344" max="14360" width="2.5" style="362" customWidth="1"/>
    <col min="14361" max="14592" width="9" style="362"/>
    <col min="14593" max="14593" width="1.25" style="362" customWidth="1"/>
    <col min="14594" max="14594" width="3.625" style="362" customWidth="1"/>
    <col min="14595" max="14595" width="25" style="362" customWidth="1"/>
    <col min="14596" max="14596" width="29.25" style="362" customWidth="1"/>
    <col min="14597" max="14597" width="21.125" style="362" customWidth="1"/>
    <col min="14598" max="14598" width="30.5" style="362" customWidth="1"/>
    <col min="14599" max="14599" width="1.375" style="362" customWidth="1"/>
    <col min="14600" max="14616" width="2.5" style="362" customWidth="1"/>
    <col min="14617" max="14848" width="9" style="362"/>
    <col min="14849" max="14849" width="1.25" style="362" customWidth="1"/>
    <col min="14850" max="14850" width="3.625" style="362" customWidth="1"/>
    <col min="14851" max="14851" width="25" style="362" customWidth="1"/>
    <col min="14852" max="14852" width="29.25" style="362" customWidth="1"/>
    <col min="14853" max="14853" width="21.125" style="362" customWidth="1"/>
    <col min="14854" max="14854" width="30.5" style="362" customWidth="1"/>
    <col min="14855" max="14855" width="1.375" style="362" customWidth="1"/>
    <col min="14856" max="14872" width="2.5" style="362" customWidth="1"/>
    <col min="14873" max="15104" width="9" style="362"/>
    <col min="15105" max="15105" width="1.25" style="362" customWidth="1"/>
    <col min="15106" max="15106" width="3.625" style="362" customWidth="1"/>
    <col min="15107" max="15107" width="25" style="362" customWidth="1"/>
    <col min="15108" max="15108" width="29.25" style="362" customWidth="1"/>
    <col min="15109" max="15109" width="21.125" style="362" customWidth="1"/>
    <col min="15110" max="15110" width="30.5" style="362" customWidth="1"/>
    <col min="15111" max="15111" width="1.375" style="362" customWidth="1"/>
    <col min="15112" max="15128" width="2.5" style="362" customWidth="1"/>
    <col min="15129" max="15360" width="9" style="362"/>
    <col min="15361" max="15361" width="1.25" style="362" customWidth="1"/>
    <col min="15362" max="15362" width="3.625" style="362" customWidth="1"/>
    <col min="15363" max="15363" width="25" style="362" customWidth="1"/>
    <col min="15364" max="15364" width="29.25" style="362" customWidth="1"/>
    <col min="15365" max="15365" width="21.125" style="362" customWidth="1"/>
    <col min="15366" max="15366" width="30.5" style="362" customWidth="1"/>
    <col min="15367" max="15367" width="1.375" style="362" customWidth="1"/>
    <col min="15368" max="15384" width="2.5" style="362" customWidth="1"/>
    <col min="15385" max="15616" width="9" style="362"/>
    <col min="15617" max="15617" width="1.25" style="362" customWidth="1"/>
    <col min="15618" max="15618" width="3.625" style="362" customWidth="1"/>
    <col min="15619" max="15619" width="25" style="362" customWidth="1"/>
    <col min="15620" max="15620" width="29.25" style="362" customWidth="1"/>
    <col min="15621" max="15621" width="21.125" style="362" customWidth="1"/>
    <col min="15622" max="15622" width="30.5" style="362" customWidth="1"/>
    <col min="15623" max="15623" width="1.375" style="362" customWidth="1"/>
    <col min="15624" max="15640" width="2.5" style="362" customWidth="1"/>
    <col min="15641" max="15872" width="9" style="362"/>
    <col min="15873" max="15873" width="1.25" style="362" customWidth="1"/>
    <col min="15874" max="15874" width="3.625" style="362" customWidth="1"/>
    <col min="15875" max="15875" width="25" style="362" customWidth="1"/>
    <col min="15876" max="15876" width="29.25" style="362" customWidth="1"/>
    <col min="15877" max="15877" width="21.125" style="362" customWidth="1"/>
    <col min="15878" max="15878" width="30.5" style="362" customWidth="1"/>
    <col min="15879" max="15879" width="1.375" style="362" customWidth="1"/>
    <col min="15880" max="15896" width="2.5" style="362" customWidth="1"/>
    <col min="15897" max="16128" width="9" style="362"/>
    <col min="16129" max="16129" width="1.25" style="362" customWidth="1"/>
    <col min="16130" max="16130" width="3.625" style="362" customWidth="1"/>
    <col min="16131" max="16131" width="25" style="362" customWidth="1"/>
    <col min="16132" max="16132" width="29.25" style="362" customWidth="1"/>
    <col min="16133" max="16133" width="21.125" style="362" customWidth="1"/>
    <col min="16134" max="16134" width="30.5" style="362" customWidth="1"/>
    <col min="16135" max="16135" width="1.375" style="362" customWidth="1"/>
    <col min="16136" max="16152" width="2.5" style="362" customWidth="1"/>
    <col min="16153" max="16384" width="9" style="362"/>
  </cols>
  <sheetData>
    <row r="1" spans="1:7" ht="17.25">
      <c r="A1" s="873" t="s">
        <v>435</v>
      </c>
      <c r="B1" s="873"/>
      <c r="C1" s="873"/>
      <c r="D1" s="873"/>
      <c r="E1" s="873"/>
      <c r="F1" s="873"/>
      <c r="G1" s="873"/>
    </row>
    <row r="2" spans="1:7">
      <c r="B2" s="514" t="s">
        <v>14</v>
      </c>
    </row>
    <row r="3" spans="1:7" ht="31.5" customHeight="1">
      <c r="B3" s="364" t="s">
        <v>436</v>
      </c>
      <c r="C3" s="874" t="s">
        <v>437</v>
      </c>
      <c r="D3" s="874"/>
      <c r="E3" s="874"/>
      <c r="F3" s="874"/>
    </row>
    <row r="4" spans="1:7">
      <c r="B4" s="363" t="s">
        <v>438</v>
      </c>
      <c r="C4" s="363"/>
      <c r="D4" s="363"/>
    </row>
    <row r="5" spans="1:7">
      <c r="B5" s="363" t="s">
        <v>439</v>
      </c>
      <c r="C5" s="363"/>
      <c r="D5" s="363"/>
    </row>
    <row r="7" spans="1:7" ht="18.75" customHeight="1">
      <c r="C7" s="366" t="s">
        <v>440</v>
      </c>
      <c r="D7" s="875" t="s">
        <v>441</v>
      </c>
      <c r="E7" s="876"/>
      <c r="F7" s="877"/>
    </row>
    <row r="8" spans="1:7" ht="18.75" customHeight="1">
      <c r="C8" s="366" t="s">
        <v>442</v>
      </c>
      <c r="D8" s="366"/>
      <c r="E8" s="367" t="s">
        <v>443</v>
      </c>
      <c r="F8" s="367"/>
    </row>
    <row r="9" spans="1:7" ht="18.75" customHeight="1">
      <c r="C9" s="366" t="s">
        <v>444</v>
      </c>
      <c r="D9" s="366"/>
      <c r="E9" s="367" t="s">
        <v>445</v>
      </c>
      <c r="F9" s="368" t="s">
        <v>446</v>
      </c>
    </row>
    <row r="10" spans="1:7" ht="18.75" customHeight="1">
      <c r="C10" s="366" t="s">
        <v>447</v>
      </c>
      <c r="D10" s="366"/>
      <c r="E10" s="367" t="s">
        <v>448</v>
      </c>
      <c r="F10" s="367"/>
    </row>
    <row r="11" spans="1:7" ht="18.75" customHeight="1">
      <c r="C11" s="366" t="s">
        <v>449</v>
      </c>
      <c r="D11" s="513" t="s">
        <v>541</v>
      </c>
      <c r="E11" s="367" t="s">
        <v>450</v>
      </c>
      <c r="F11" s="367" t="s">
        <v>451</v>
      </c>
    </row>
    <row r="12" spans="1:7" ht="15.75" customHeight="1">
      <c r="B12" s="369" t="s">
        <v>452</v>
      </c>
      <c r="C12" s="878" t="s">
        <v>453</v>
      </c>
      <c r="D12" s="878"/>
      <c r="E12" s="878"/>
      <c r="F12" s="878"/>
    </row>
    <row r="13" spans="1:7" ht="15" customHeight="1">
      <c r="B13" s="369" t="s">
        <v>454</v>
      </c>
      <c r="C13" s="879" t="s">
        <v>455</v>
      </c>
      <c r="D13" s="879"/>
      <c r="E13" s="879"/>
      <c r="F13" s="879"/>
    </row>
    <row r="14" spans="1:7" ht="18.75" customHeight="1" thickBot="1">
      <c r="C14" s="370"/>
      <c r="D14" s="370"/>
      <c r="E14" s="371"/>
      <c r="F14" s="371"/>
    </row>
    <row r="15" spans="1:7" ht="28.5" customHeight="1" thickBot="1">
      <c r="B15" s="871" t="s">
        <v>456</v>
      </c>
      <c r="C15" s="872"/>
      <c r="D15" s="872"/>
      <c r="E15" s="372" t="s">
        <v>457</v>
      </c>
      <c r="F15" s="373" t="s">
        <v>458</v>
      </c>
    </row>
    <row r="16" spans="1:7" ht="40.5" customHeight="1">
      <c r="B16" s="882" t="s">
        <v>459</v>
      </c>
      <c r="C16" s="883"/>
      <c r="D16" s="883"/>
      <c r="E16" s="374" t="s">
        <v>460</v>
      </c>
      <c r="F16" s="375"/>
    </row>
    <row r="17" spans="2:6" ht="42" customHeight="1">
      <c r="B17" s="884" t="s">
        <v>461</v>
      </c>
      <c r="C17" s="885"/>
      <c r="D17" s="885"/>
      <c r="E17" s="376" t="s">
        <v>462</v>
      </c>
      <c r="F17" s="377" t="s">
        <v>463</v>
      </c>
    </row>
    <row r="18" spans="2:6" ht="48" customHeight="1">
      <c r="B18" s="886" t="s">
        <v>464</v>
      </c>
      <c r="C18" s="887"/>
      <c r="D18" s="887"/>
      <c r="E18" s="378" t="s">
        <v>460</v>
      </c>
      <c r="F18" s="377"/>
    </row>
    <row r="19" spans="2:6" ht="40.5" customHeight="1">
      <c r="B19" s="886" t="s">
        <v>465</v>
      </c>
      <c r="C19" s="887"/>
      <c r="D19" s="887"/>
      <c r="E19" s="378" t="s">
        <v>462</v>
      </c>
      <c r="F19" s="377" t="s">
        <v>463</v>
      </c>
    </row>
    <row r="20" spans="2:6" ht="40.5" customHeight="1">
      <c r="B20" s="886" t="s">
        <v>466</v>
      </c>
      <c r="C20" s="887"/>
      <c r="D20" s="887"/>
      <c r="E20" s="378" t="s">
        <v>462</v>
      </c>
      <c r="F20" s="377" t="s">
        <v>463</v>
      </c>
    </row>
    <row r="21" spans="2:6" ht="40.5" customHeight="1">
      <c r="B21" s="888" t="s">
        <v>467</v>
      </c>
      <c r="C21" s="889"/>
      <c r="D21" s="889"/>
      <c r="E21" s="890"/>
      <c r="F21" s="891"/>
    </row>
    <row r="22" spans="2:6" s="382" customFormat="1" ht="45" customHeight="1">
      <c r="B22" s="379" t="s">
        <v>468</v>
      </c>
      <c r="C22" s="892" t="s">
        <v>469</v>
      </c>
      <c r="D22" s="893"/>
      <c r="E22" s="380" t="s">
        <v>462</v>
      </c>
      <c r="F22" s="381" t="s">
        <v>463</v>
      </c>
    </row>
    <row r="23" spans="2:6" s="382" customFormat="1" ht="39.75" customHeight="1">
      <c r="B23" s="383" t="s">
        <v>470</v>
      </c>
      <c r="C23" s="880" t="s">
        <v>471</v>
      </c>
      <c r="D23" s="881"/>
      <c r="E23" s="380" t="s">
        <v>462</v>
      </c>
      <c r="F23" s="384" t="s">
        <v>472</v>
      </c>
    </row>
    <row r="24" spans="2:6" ht="41.25" customHeight="1">
      <c r="B24" s="383" t="s">
        <v>473</v>
      </c>
      <c r="C24" s="880" t="s">
        <v>474</v>
      </c>
      <c r="D24" s="881"/>
      <c r="E24" s="380" t="s">
        <v>475</v>
      </c>
      <c r="F24" s="385" t="s">
        <v>476</v>
      </c>
    </row>
    <row r="25" spans="2:6" ht="43.5" customHeight="1">
      <c r="B25" s="383" t="s">
        <v>477</v>
      </c>
      <c r="C25" s="880" t="s">
        <v>478</v>
      </c>
      <c r="D25" s="881"/>
      <c r="E25" s="380" t="s">
        <v>462</v>
      </c>
      <c r="F25" s="385" t="s">
        <v>479</v>
      </c>
    </row>
    <row r="26" spans="2:6" ht="41.25" customHeight="1">
      <c r="B26" s="383" t="s">
        <v>480</v>
      </c>
      <c r="C26" s="880" t="s">
        <v>481</v>
      </c>
      <c r="D26" s="881"/>
      <c r="E26" s="380" t="s">
        <v>462</v>
      </c>
      <c r="F26" s="385" t="s">
        <v>479</v>
      </c>
    </row>
    <row r="27" spans="2:6" ht="41.25" customHeight="1">
      <c r="B27" s="383" t="s">
        <v>482</v>
      </c>
      <c r="C27" s="880" t="s">
        <v>483</v>
      </c>
      <c r="D27" s="881"/>
      <c r="E27" s="380" t="s">
        <v>462</v>
      </c>
      <c r="F27" s="385" t="s">
        <v>484</v>
      </c>
    </row>
    <row r="28" spans="2:6" ht="42.75" customHeight="1">
      <c r="B28" s="386" t="s">
        <v>485</v>
      </c>
      <c r="C28" s="894" t="s">
        <v>486</v>
      </c>
      <c r="D28" s="895"/>
      <c r="E28" s="387" t="s">
        <v>462</v>
      </c>
      <c r="F28" s="388"/>
    </row>
    <row r="29" spans="2:6" ht="40.5" customHeight="1" thickBot="1">
      <c r="B29" s="896" t="s">
        <v>487</v>
      </c>
      <c r="C29" s="897"/>
      <c r="D29" s="897"/>
      <c r="E29" s="389" t="s">
        <v>475</v>
      </c>
      <c r="F29" s="390" t="s">
        <v>488</v>
      </c>
    </row>
    <row r="30" spans="2:6" ht="21.75" customHeight="1">
      <c r="B30" s="898" t="s">
        <v>489</v>
      </c>
      <c r="C30" s="898"/>
      <c r="D30" s="898"/>
      <c r="E30" s="898"/>
      <c r="F30" s="898"/>
    </row>
    <row r="31" spans="2:6" ht="39" customHeight="1">
      <c r="B31" s="899" t="s">
        <v>490</v>
      </c>
      <c r="C31" s="900"/>
      <c r="D31" s="900"/>
      <c r="E31" s="391" t="s">
        <v>475</v>
      </c>
      <c r="F31" s="392"/>
    </row>
    <row r="32" spans="2:6" ht="38.25" customHeight="1">
      <c r="B32" s="901" t="s">
        <v>491</v>
      </c>
      <c r="C32" s="887"/>
      <c r="D32" s="887"/>
      <c r="E32" s="378" t="s">
        <v>475</v>
      </c>
      <c r="F32" s="393" t="s">
        <v>463</v>
      </c>
    </row>
    <row r="33" spans="2:6" ht="6.75" customHeight="1">
      <c r="B33" s="394"/>
      <c r="C33" s="370"/>
      <c r="D33" s="370"/>
      <c r="E33" s="395"/>
      <c r="F33" s="371"/>
    </row>
    <row r="34" spans="2:6">
      <c r="B34" s="396"/>
    </row>
  </sheetData>
  <mergeCells count="23">
    <mergeCell ref="C28:D28"/>
    <mergeCell ref="B29:D29"/>
    <mergeCell ref="B30:F30"/>
    <mergeCell ref="B31:D31"/>
    <mergeCell ref="B32:D32"/>
    <mergeCell ref="C27:D27"/>
    <mergeCell ref="B16:D16"/>
    <mergeCell ref="B17:D17"/>
    <mergeCell ref="B18:D18"/>
    <mergeCell ref="B19:D19"/>
    <mergeCell ref="B20:D20"/>
    <mergeCell ref="B21:F21"/>
    <mergeCell ref="C22:D22"/>
    <mergeCell ref="C23:D23"/>
    <mergeCell ref="C24:D24"/>
    <mergeCell ref="C25:D25"/>
    <mergeCell ref="C26:D26"/>
    <mergeCell ref="B15:D15"/>
    <mergeCell ref="A1:G1"/>
    <mergeCell ref="C3:F3"/>
    <mergeCell ref="D7:F7"/>
    <mergeCell ref="C12:F12"/>
    <mergeCell ref="C13:F13"/>
  </mergeCells>
  <phoneticPr fontId="4"/>
  <printOptions horizontalCentered="1" verticalCentered="1"/>
  <pageMargins left="0.19685039370078741" right="0.19685039370078741" top="0.59055118110236227" bottom="0.19685039370078741" header="0.31496062992125984" footer="0.1181102362204724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96"/>
  <sheetViews>
    <sheetView view="pageBreakPreview" zoomScale="82" zoomScaleNormal="115" zoomScaleSheetLayoutView="82" workbookViewId="0">
      <selection activeCell="J38" sqref="J38"/>
    </sheetView>
  </sheetViews>
  <sheetFormatPr defaultRowHeight="13.5"/>
  <cols>
    <col min="1" max="1" width="6.625" customWidth="1"/>
    <col min="2" max="2" width="5.625" style="8" customWidth="1"/>
    <col min="3" max="3" width="12.25" style="8" customWidth="1"/>
    <col min="4" max="15" width="6.625" customWidth="1"/>
    <col min="16" max="16" width="7.625" style="9" customWidth="1"/>
    <col min="17" max="17" width="10.25" customWidth="1"/>
    <col min="257" max="257" width="6.625" customWidth="1"/>
    <col min="258" max="258" width="5.625" customWidth="1"/>
    <col min="259" max="259" width="12.25" customWidth="1"/>
    <col min="260" max="271" width="6.625" customWidth="1"/>
    <col min="272" max="272" width="7.625" customWidth="1"/>
    <col min="513" max="513" width="6.625" customWidth="1"/>
    <col min="514" max="514" width="5.625" customWidth="1"/>
    <col min="515" max="515" width="12.25" customWidth="1"/>
    <col min="516" max="527" width="6.625" customWidth="1"/>
    <col min="528" max="528" width="7.625" customWidth="1"/>
    <col min="769" max="769" width="6.625" customWidth="1"/>
    <col min="770" max="770" width="5.625" customWidth="1"/>
    <col min="771" max="771" width="12.25" customWidth="1"/>
    <col min="772" max="783" width="6.625" customWidth="1"/>
    <col min="784" max="784" width="7.625" customWidth="1"/>
    <col min="1025" max="1025" width="6.625" customWidth="1"/>
    <col min="1026" max="1026" width="5.625" customWidth="1"/>
    <col min="1027" max="1027" width="12.25" customWidth="1"/>
    <col min="1028" max="1039" width="6.625" customWidth="1"/>
    <col min="1040" max="1040" width="7.625" customWidth="1"/>
    <col min="1281" max="1281" width="6.625" customWidth="1"/>
    <col min="1282" max="1282" width="5.625" customWidth="1"/>
    <col min="1283" max="1283" width="12.25" customWidth="1"/>
    <col min="1284" max="1295" width="6.625" customWidth="1"/>
    <col min="1296" max="1296" width="7.625" customWidth="1"/>
    <col min="1537" max="1537" width="6.625" customWidth="1"/>
    <col min="1538" max="1538" width="5.625" customWidth="1"/>
    <col min="1539" max="1539" width="12.25" customWidth="1"/>
    <col min="1540" max="1551" width="6.625" customWidth="1"/>
    <col min="1552" max="1552" width="7.625" customWidth="1"/>
    <col min="1793" max="1793" width="6.625" customWidth="1"/>
    <col min="1794" max="1794" width="5.625" customWidth="1"/>
    <col min="1795" max="1795" width="12.25" customWidth="1"/>
    <col min="1796" max="1807" width="6.625" customWidth="1"/>
    <col min="1808" max="1808" width="7.625" customWidth="1"/>
    <col min="2049" max="2049" width="6.625" customWidth="1"/>
    <col min="2050" max="2050" width="5.625" customWidth="1"/>
    <col min="2051" max="2051" width="12.25" customWidth="1"/>
    <col min="2052" max="2063" width="6.625" customWidth="1"/>
    <col min="2064" max="2064" width="7.625" customWidth="1"/>
    <col min="2305" max="2305" width="6.625" customWidth="1"/>
    <col min="2306" max="2306" width="5.625" customWidth="1"/>
    <col min="2307" max="2307" width="12.25" customWidth="1"/>
    <col min="2308" max="2319" width="6.625" customWidth="1"/>
    <col min="2320" max="2320" width="7.625" customWidth="1"/>
    <col min="2561" max="2561" width="6.625" customWidth="1"/>
    <col min="2562" max="2562" width="5.625" customWidth="1"/>
    <col min="2563" max="2563" width="12.25" customWidth="1"/>
    <col min="2564" max="2575" width="6.625" customWidth="1"/>
    <col min="2576" max="2576" width="7.625" customWidth="1"/>
    <col min="2817" max="2817" width="6.625" customWidth="1"/>
    <col min="2818" max="2818" width="5.625" customWidth="1"/>
    <col min="2819" max="2819" width="12.25" customWidth="1"/>
    <col min="2820" max="2831" width="6.625" customWidth="1"/>
    <col min="2832" max="2832" width="7.625" customWidth="1"/>
    <col min="3073" max="3073" width="6.625" customWidth="1"/>
    <col min="3074" max="3074" width="5.625" customWidth="1"/>
    <col min="3075" max="3075" width="12.25" customWidth="1"/>
    <col min="3076" max="3087" width="6.625" customWidth="1"/>
    <col min="3088" max="3088" width="7.625" customWidth="1"/>
    <col min="3329" max="3329" width="6.625" customWidth="1"/>
    <col min="3330" max="3330" width="5.625" customWidth="1"/>
    <col min="3331" max="3331" width="12.25" customWidth="1"/>
    <col min="3332" max="3343" width="6.625" customWidth="1"/>
    <col min="3344" max="3344" width="7.625" customWidth="1"/>
    <col min="3585" max="3585" width="6.625" customWidth="1"/>
    <col min="3586" max="3586" width="5.625" customWidth="1"/>
    <col min="3587" max="3587" width="12.25" customWidth="1"/>
    <col min="3588" max="3599" width="6.625" customWidth="1"/>
    <col min="3600" max="3600" width="7.625" customWidth="1"/>
    <col min="3841" max="3841" width="6.625" customWidth="1"/>
    <col min="3842" max="3842" width="5.625" customWidth="1"/>
    <col min="3843" max="3843" width="12.25" customWidth="1"/>
    <col min="3844" max="3855" width="6.625" customWidth="1"/>
    <col min="3856" max="3856" width="7.625" customWidth="1"/>
    <col min="4097" max="4097" width="6.625" customWidth="1"/>
    <col min="4098" max="4098" width="5.625" customWidth="1"/>
    <col min="4099" max="4099" width="12.25" customWidth="1"/>
    <col min="4100" max="4111" width="6.625" customWidth="1"/>
    <col min="4112" max="4112" width="7.625" customWidth="1"/>
    <col min="4353" max="4353" width="6.625" customWidth="1"/>
    <col min="4354" max="4354" width="5.625" customWidth="1"/>
    <col min="4355" max="4355" width="12.25" customWidth="1"/>
    <col min="4356" max="4367" width="6.625" customWidth="1"/>
    <col min="4368" max="4368" width="7.625" customWidth="1"/>
    <col min="4609" max="4609" width="6.625" customWidth="1"/>
    <col min="4610" max="4610" width="5.625" customWidth="1"/>
    <col min="4611" max="4611" width="12.25" customWidth="1"/>
    <col min="4612" max="4623" width="6.625" customWidth="1"/>
    <col min="4624" max="4624" width="7.625" customWidth="1"/>
    <col min="4865" max="4865" width="6.625" customWidth="1"/>
    <col min="4866" max="4866" width="5.625" customWidth="1"/>
    <col min="4867" max="4867" width="12.25" customWidth="1"/>
    <col min="4868" max="4879" width="6.625" customWidth="1"/>
    <col min="4880" max="4880" width="7.625" customWidth="1"/>
    <col min="5121" max="5121" width="6.625" customWidth="1"/>
    <col min="5122" max="5122" width="5.625" customWidth="1"/>
    <col min="5123" max="5123" width="12.25" customWidth="1"/>
    <col min="5124" max="5135" width="6.625" customWidth="1"/>
    <col min="5136" max="5136" width="7.625" customWidth="1"/>
    <col min="5377" max="5377" width="6.625" customWidth="1"/>
    <col min="5378" max="5378" width="5.625" customWidth="1"/>
    <col min="5379" max="5379" width="12.25" customWidth="1"/>
    <col min="5380" max="5391" width="6.625" customWidth="1"/>
    <col min="5392" max="5392" width="7.625" customWidth="1"/>
    <col min="5633" max="5633" width="6.625" customWidth="1"/>
    <col min="5634" max="5634" width="5.625" customWidth="1"/>
    <col min="5635" max="5635" width="12.25" customWidth="1"/>
    <col min="5636" max="5647" width="6.625" customWidth="1"/>
    <col min="5648" max="5648" width="7.625" customWidth="1"/>
    <col min="5889" max="5889" width="6.625" customWidth="1"/>
    <col min="5890" max="5890" width="5.625" customWidth="1"/>
    <col min="5891" max="5891" width="12.25" customWidth="1"/>
    <col min="5892" max="5903" width="6.625" customWidth="1"/>
    <col min="5904" max="5904" width="7.625" customWidth="1"/>
    <col min="6145" max="6145" width="6.625" customWidth="1"/>
    <col min="6146" max="6146" width="5.625" customWidth="1"/>
    <col min="6147" max="6147" width="12.25" customWidth="1"/>
    <col min="6148" max="6159" width="6.625" customWidth="1"/>
    <col min="6160" max="6160" width="7.625" customWidth="1"/>
    <col min="6401" max="6401" width="6.625" customWidth="1"/>
    <col min="6402" max="6402" width="5.625" customWidth="1"/>
    <col min="6403" max="6403" width="12.25" customWidth="1"/>
    <col min="6404" max="6415" width="6.625" customWidth="1"/>
    <col min="6416" max="6416" width="7.625" customWidth="1"/>
    <col min="6657" max="6657" width="6.625" customWidth="1"/>
    <col min="6658" max="6658" width="5.625" customWidth="1"/>
    <col min="6659" max="6659" width="12.25" customWidth="1"/>
    <col min="6660" max="6671" width="6.625" customWidth="1"/>
    <col min="6672" max="6672" width="7.625" customWidth="1"/>
    <col min="6913" max="6913" width="6.625" customWidth="1"/>
    <col min="6914" max="6914" width="5.625" customWidth="1"/>
    <col min="6915" max="6915" width="12.25" customWidth="1"/>
    <col min="6916" max="6927" width="6.625" customWidth="1"/>
    <col min="6928" max="6928" width="7.625" customWidth="1"/>
    <col min="7169" max="7169" width="6.625" customWidth="1"/>
    <col min="7170" max="7170" width="5.625" customWidth="1"/>
    <col min="7171" max="7171" width="12.25" customWidth="1"/>
    <col min="7172" max="7183" width="6.625" customWidth="1"/>
    <col min="7184" max="7184" width="7.625" customWidth="1"/>
    <col min="7425" max="7425" width="6.625" customWidth="1"/>
    <col min="7426" max="7426" width="5.625" customWidth="1"/>
    <col min="7427" max="7427" width="12.25" customWidth="1"/>
    <col min="7428" max="7439" width="6.625" customWidth="1"/>
    <col min="7440" max="7440" width="7.625" customWidth="1"/>
    <col min="7681" max="7681" width="6.625" customWidth="1"/>
    <col min="7682" max="7682" width="5.625" customWidth="1"/>
    <col min="7683" max="7683" width="12.25" customWidth="1"/>
    <col min="7684" max="7695" width="6.625" customWidth="1"/>
    <col min="7696" max="7696" width="7.625" customWidth="1"/>
    <col min="7937" max="7937" width="6.625" customWidth="1"/>
    <col min="7938" max="7938" width="5.625" customWidth="1"/>
    <col min="7939" max="7939" width="12.25" customWidth="1"/>
    <col min="7940" max="7951" width="6.625" customWidth="1"/>
    <col min="7952" max="7952" width="7.625" customWidth="1"/>
    <col min="8193" max="8193" width="6.625" customWidth="1"/>
    <col min="8194" max="8194" width="5.625" customWidth="1"/>
    <col min="8195" max="8195" width="12.25" customWidth="1"/>
    <col min="8196" max="8207" width="6.625" customWidth="1"/>
    <col min="8208" max="8208" width="7.625" customWidth="1"/>
    <col min="8449" max="8449" width="6.625" customWidth="1"/>
    <col min="8450" max="8450" width="5.625" customWidth="1"/>
    <col min="8451" max="8451" width="12.25" customWidth="1"/>
    <col min="8452" max="8463" width="6.625" customWidth="1"/>
    <col min="8464" max="8464" width="7.625" customWidth="1"/>
    <col min="8705" max="8705" width="6.625" customWidth="1"/>
    <col min="8706" max="8706" width="5.625" customWidth="1"/>
    <col min="8707" max="8707" width="12.25" customWidth="1"/>
    <col min="8708" max="8719" width="6.625" customWidth="1"/>
    <col min="8720" max="8720" width="7.625" customWidth="1"/>
    <col min="8961" max="8961" width="6.625" customWidth="1"/>
    <col min="8962" max="8962" width="5.625" customWidth="1"/>
    <col min="8963" max="8963" width="12.25" customWidth="1"/>
    <col min="8964" max="8975" width="6.625" customWidth="1"/>
    <col min="8976" max="8976" width="7.625" customWidth="1"/>
    <col min="9217" max="9217" width="6.625" customWidth="1"/>
    <col min="9218" max="9218" width="5.625" customWidth="1"/>
    <col min="9219" max="9219" width="12.25" customWidth="1"/>
    <col min="9220" max="9231" width="6.625" customWidth="1"/>
    <col min="9232" max="9232" width="7.625" customWidth="1"/>
    <col min="9473" max="9473" width="6.625" customWidth="1"/>
    <col min="9474" max="9474" width="5.625" customWidth="1"/>
    <col min="9475" max="9475" width="12.25" customWidth="1"/>
    <col min="9476" max="9487" width="6.625" customWidth="1"/>
    <col min="9488" max="9488" width="7.625" customWidth="1"/>
    <col min="9729" max="9729" width="6.625" customWidth="1"/>
    <col min="9730" max="9730" width="5.625" customWidth="1"/>
    <col min="9731" max="9731" width="12.25" customWidth="1"/>
    <col min="9732" max="9743" width="6.625" customWidth="1"/>
    <col min="9744" max="9744" width="7.625" customWidth="1"/>
    <col min="9985" max="9985" width="6.625" customWidth="1"/>
    <col min="9986" max="9986" width="5.625" customWidth="1"/>
    <col min="9987" max="9987" width="12.25" customWidth="1"/>
    <col min="9988" max="9999" width="6.625" customWidth="1"/>
    <col min="10000" max="10000" width="7.625" customWidth="1"/>
    <col min="10241" max="10241" width="6.625" customWidth="1"/>
    <col min="10242" max="10242" width="5.625" customWidth="1"/>
    <col min="10243" max="10243" width="12.25" customWidth="1"/>
    <col min="10244" max="10255" width="6.625" customWidth="1"/>
    <col min="10256" max="10256" width="7.625" customWidth="1"/>
    <col min="10497" max="10497" width="6.625" customWidth="1"/>
    <col min="10498" max="10498" width="5.625" customWidth="1"/>
    <col min="10499" max="10499" width="12.25" customWidth="1"/>
    <col min="10500" max="10511" width="6.625" customWidth="1"/>
    <col min="10512" max="10512" width="7.625" customWidth="1"/>
    <col min="10753" max="10753" width="6.625" customWidth="1"/>
    <col min="10754" max="10754" width="5.625" customWidth="1"/>
    <col min="10755" max="10755" width="12.25" customWidth="1"/>
    <col min="10756" max="10767" width="6.625" customWidth="1"/>
    <col min="10768" max="10768" width="7.625" customWidth="1"/>
    <col min="11009" max="11009" width="6.625" customWidth="1"/>
    <col min="11010" max="11010" width="5.625" customWidth="1"/>
    <col min="11011" max="11011" width="12.25" customWidth="1"/>
    <col min="11012" max="11023" width="6.625" customWidth="1"/>
    <col min="11024" max="11024" width="7.625" customWidth="1"/>
    <col min="11265" max="11265" width="6.625" customWidth="1"/>
    <col min="11266" max="11266" width="5.625" customWidth="1"/>
    <col min="11267" max="11267" width="12.25" customWidth="1"/>
    <col min="11268" max="11279" width="6.625" customWidth="1"/>
    <col min="11280" max="11280" width="7.625" customWidth="1"/>
    <col min="11521" max="11521" width="6.625" customWidth="1"/>
    <col min="11522" max="11522" width="5.625" customWidth="1"/>
    <col min="11523" max="11523" width="12.25" customWidth="1"/>
    <col min="11524" max="11535" width="6.625" customWidth="1"/>
    <col min="11536" max="11536" width="7.625" customWidth="1"/>
    <col min="11777" max="11777" width="6.625" customWidth="1"/>
    <col min="11778" max="11778" width="5.625" customWidth="1"/>
    <col min="11779" max="11779" width="12.25" customWidth="1"/>
    <col min="11780" max="11791" width="6.625" customWidth="1"/>
    <col min="11792" max="11792" width="7.625" customWidth="1"/>
    <col min="12033" max="12033" width="6.625" customWidth="1"/>
    <col min="12034" max="12034" width="5.625" customWidth="1"/>
    <col min="12035" max="12035" width="12.25" customWidth="1"/>
    <col min="12036" max="12047" width="6.625" customWidth="1"/>
    <col min="12048" max="12048" width="7.625" customWidth="1"/>
    <col min="12289" max="12289" width="6.625" customWidth="1"/>
    <col min="12290" max="12290" width="5.625" customWidth="1"/>
    <col min="12291" max="12291" width="12.25" customWidth="1"/>
    <col min="12292" max="12303" width="6.625" customWidth="1"/>
    <col min="12304" max="12304" width="7.625" customWidth="1"/>
    <col min="12545" max="12545" width="6.625" customWidth="1"/>
    <col min="12546" max="12546" width="5.625" customWidth="1"/>
    <col min="12547" max="12547" width="12.25" customWidth="1"/>
    <col min="12548" max="12559" width="6.625" customWidth="1"/>
    <col min="12560" max="12560" width="7.625" customWidth="1"/>
    <col min="12801" max="12801" width="6.625" customWidth="1"/>
    <col min="12802" max="12802" width="5.625" customWidth="1"/>
    <col min="12803" max="12803" width="12.25" customWidth="1"/>
    <col min="12804" max="12815" width="6.625" customWidth="1"/>
    <col min="12816" max="12816" width="7.625" customWidth="1"/>
    <col min="13057" max="13057" width="6.625" customWidth="1"/>
    <col min="13058" max="13058" width="5.625" customWidth="1"/>
    <col min="13059" max="13059" width="12.25" customWidth="1"/>
    <col min="13060" max="13071" width="6.625" customWidth="1"/>
    <col min="13072" max="13072" width="7.625" customWidth="1"/>
    <col min="13313" max="13313" width="6.625" customWidth="1"/>
    <col min="13314" max="13314" width="5.625" customWidth="1"/>
    <col min="13315" max="13315" width="12.25" customWidth="1"/>
    <col min="13316" max="13327" width="6.625" customWidth="1"/>
    <col min="13328" max="13328" width="7.625" customWidth="1"/>
    <col min="13569" max="13569" width="6.625" customWidth="1"/>
    <col min="13570" max="13570" width="5.625" customWidth="1"/>
    <col min="13571" max="13571" width="12.25" customWidth="1"/>
    <col min="13572" max="13583" width="6.625" customWidth="1"/>
    <col min="13584" max="13584" width="7.625" customWidth="1"/>
    <col min="13825" max="13825" width="6.625" customWidth="1"/>
    <col min="13826" max="13826" width="5.625" customWidth="1"/>
    <col min="13827" max="13827" width="12.25" customWidth="1"/>
    <col min="13828" max="13839" width="6.625" customWidth="1"/>
    <col min="13840" max="13840" width="7.625" customWidth="1"/>
    <col min="14081" max="14081" width="6.625" customWidth="1"/>
    <col min="14082" max="14082" width="5.625" customWidth="1"/>
    <col min="14083" max="14083" width="12.25" customWidth="1"/>
    <col min="14084" max="14095" width="6.625" customWidth="1"/>
    <col min="14096" max="14096" width="7.625" customWidth="1"/>
    <col min="14337" max="14337" width="6.625" customWidth="1"/>
    <col min="14338" max="14338" width="5.625" customWidth="1"/>
    <col min="14339" max="14339" width="12.25" customWidth="1"/>
    <col min="14340" max="14351" width="6.625" customWidth="1"/>
    <col min="14352" max="14352" width="7.625" customWidth="1"/>
    <col min="14593" max="14593" width="6.625" customWidth="1"/>
    <col min="14594" max="14594" width="5.625" customWidth="1"/>
    <col min="14595" max="14595" width="12.25" customWidth="1"/>
    <col min="14596" max="14607" width="6.625" customWidth="1"/>
    <col min="14608" max="14608" width="7.625" customWidth="1"/>
    <col min="14849" max="14849" width="6.625" customWidth="1"/>
    <col min="14850" max="14850" width="5.625" customWidth="1"/>
    <col min="14851" max="14851" width="12.25" customWidth="1"/>
    <col min="14852" max="14863" width="6.625" customWidth="1"/>
    <col min="14864" max="14864" width="7.625" customWidth="1"/>
    <col min="15105" max="15105" width="6.625" customWidth="1"/>
    <col min="15106" max="15106" width="5.625" customWidth="1"/>
    <col min="15107" max="15107" width="12.25" customWidth="1"/>
    <col min="15108" max="15119" width="6.625" customWidth="1"/>
    <col min="15120" max="15120" width="7.625" customWidth="1"/>
    <col min="15361" max="15361" width="6.625" customWidth="1"/>
    <col min="15362" max="15362" width="5.625" customWidth="1"/>
    <col min="15363" max="15363" width="12.25" customWidth="1"/>
    <col min="15364" max="15375" width="6.625" customWidth="1"/>
    <col min="15376" max="15376" width="7.625" customWidth="1"/>
    <col min="15617" max="15617" width="6.625" customWidth="1"/>
    <col min="15618" max="15618" width="5.625" customWidth="1"/>
    <col min="15619" max="15619" width="12.25" customWidth="1"/>
    <col min="15620" max="15631" width="6.625" customWidth="1"/>
    <col min="15632" max="15632" width="7.625" customWidth="1"/>
    <col min="15873" max="15873" width="6.625" customWidth="1"/>
    <col min="15874" max="15874" width="5.625" customWidth="1"/>
    <col min="15875" max="15875" width="12.25" customWidth="1"/>
    <col min="15876" max="15887" width="6.625" customWidth="1"/>
    <col min="15888" max="15888" width="7.625" customWidth="1"/>
    <col min="16129" max="16129" width="6.625" customWidth="1"/>
    <col min="16130" max="16130" width="5.625" customWidth="1"/>
    <col min="16131" max="16131" width="12.25" customWidth="1"/>
    <col min="16132" max="16143" width="6.625" customWidth="1"/>
    <col min="16144" max="16144" width="7.625" customWidth="1"/>
  </cols>
  <sheetData>
    <row r="1" spans="1:17" ht="18" customHeight="1">
      <c r="A1" t="s">
        <v>543</v>
      </c>
      <c r="Q1" s="201" t="s">
        <v>222</v>
      </c>
    </row>
    <row r="2" spans="1:17" ht="6.75" customHeight="1" thickBot="1"/>
    <row r="3" spans="1:17" ht="27" customHeight="1" thickTop="1">
      <c r="A3" s="197" t="s">
        <v>215</v>
      </c>
      <c r="B3" s="196"/>
      <c r="C3" s="196"/>
      <c r="D3" s="197"/>
      <c r="E3" s="196"/>
      <c r="F3" s="196"/>
      <c r="G3" s="197"/>
      <c r="H3" s="196"/>
      <c r="J3" s="814" t="s">
        <v>224</v>
      </c>
      <c r="K3" s="815"/>
      <c r="L3" s="815"/>
      <c r="M3" s="815"/>
      <c r="N3" s="816"/>
      <c r="P3" s="810" t="s">
        <v>205</v>
      </c>
      <c r="Q3" s="811"/>
    </row>
    <row r="4" spans="1:17" ht="15" customHeight="1" thickBot="1">
      <c r="A4" s="1"/>
      <c r="J4" s="817"/>
      <c r="K4" s="818"/>
      <c r="L4" s="818"/>
      <c r="M4" s="818"/>
      <c r="N4" s="819"/>
      <c r="P4" s="812"/>
      <c r="Q4" s="813"/>
    </row>
    <row r="5" spans="1:17" ht="27.75" customHeight="1" thickTop="1">
      <c r="A5" s="1"/>
      <c r="J5" s="202"/>
      <c r="K5" s="202"/>
      <c r="L5" s="202"/>
      <c r="M5" s="202"/>
      <c r="N5" s="202"/>
      <c r="P5" s="203"/>
      <c r="Q5" s="203"/>
    </row>
    <row r="6" spans="1:17" ht="14.25">
      <c r="A6" s="10" t="s">
        <v>55</v>
      </c>
    </row>
    <row r="7" spans="1:17" ht="14.25">
      <c r="A7" s="10"/>
    </row>
    <row r="8" spans="1:17" ht="14.25">
      <c r="A8" s="10" t="s">
        <v>56</v>
      </c>
      <c r="J8" s="11"/>
      <c r="P8" s="12"/>
    </row>
    <row r="9" spans="1:17" s="6" customFormat="1" ht="17.25">
      <c r="A9" s="798" t="s">
        <v>58</v>
      </c>
      <c r="B9" s="799"/>
      <c r="C9" s="800"/>
      <c r="D9" s="801"/>
      <c r="E9" s="801"/>
      <c r="F9" s="801"/>
      <c r="G9" s="801"/>
      <c r="H9" s="801"/>
      <c r="J9" s="194" t="s">
        <v>206</v>
      </c>
      <c r="K9" s="194"/>
      <c r="L9" s="194"/>
      <c r="M9" s="194"/>
      <c r="N9" s="194"/>
      <c r="O9" s="14"/>
      <c r="P9" s="14"/>
    </row>
    <row r="10" spans="1:17" s="15" customFormat="1" ht="17.25">
      <c r="A10" s="802" t="s">
        <v>59</v>
      </c>
      <c r="B10" s="802"/>
      <c r="C10" s="802"/>
      <c r="D10" s="802"/>
      <c r="E10" s="802"/>
      <c r="F10" s="803"/>
      <c r="G10" s="803"/>
      <c r="H10" s="803"/>
      <c r="J10" s="194" t="s">
        <v>207</v>
      </c>
      <c r="K10" s="194"/>
      <c r="L10" s="194"/>
      <c r="M10" s="194"/>
      <c r="N10" s="194"/>
      <c r="O10" s="16"/>
      <c r="P10" s="16"/>
    </row>
    <row r="11" spans="1:17" s="15" customFormat="1" ht="17.25">
      <c r="A11" s="802" t="s">
        <v>60</v>
      </c>
      <c r="B11" s="802"/>
      <c r="C11" s="802"/>
      <c r="D11" s="802"/>
      <c r="E11" s="802"/>
      <c r="F11" s="804" t="str">
        <f>IF(P45=0,"",ROUNDUP(P43/P45,2))</f>
        <v/>
      </c>
      <c r="G11" s="805"/>
      <c r="H11" s="806"/>
      <c r="J11" s="13"/>
      <c r="K11" s="13"/>
      <c r="L11" s="13"/>
      <c r="M11" s="13"/>
      <c r="N11" s="13"/>
      <c r="O11" s="16"/>
      <c r="P11" s="12"/>
    </row>
    <row r="12" spans="1:17" s="15" customFormat="1" ht="12.75" customHeight="1">
      <c r="A12" s="17"/>
      <c r="B12" s="17"/>
      <c r="C12" s="17"/>
      <c r="D12" s="17"/>
      <c r="E12" s="17"/>
      <c r="F12" s="18"/>
      <c r="G12" s="18"/>
      <c r="H12" s="18"/>
      <c r="J12" s="13"/>
      <c r="K12" s="13"/>
      <c r="L12" s="13"/>
      <c r="M12" s="13"/>
      <c r="N12" s="13"/>
      <c r="O12" s="16"/>
      <c r="P12" s="12"/>
    </row>
    <row r="13" spans="1:17" ht="13.5" customHeight="1">
      <c r="P13" s="12"/>
    </row>
    <row r="14" spans="1:17" s="22" customFormat="1" ht="22.5" customHeight="1">
      <c r="A14" s="19"/>
      <c r="B14" s="20"/>
      <c r="C14" s="87"/>
      <c r="D14" s="807" t="s">
        <v>61</v>
      </c>
      <c r="E14" s="808"/>
      <c r="F14" s="808"/>
      <c r="G14" s="808"/>
      <c r="H14" s="808"/>
      <c r="I14" s="808"/>
      <c r="J14" s="808"/>
      <c r="K14" s="808"/>
      <c r="L14" s="808"/>
      <c r="M14" s="808"/>
      <c r="N14" s="808"/>
      <c r="O14" s="808"/>
      <c r="P14" s="809"/>
    </row>
    <row r="15" spans="1:17" s="27" customFormat="1" ht="29.25" customHeight="1">
      <c r="A15" s="88"/>
      <c r="B15" s="24" t="s">
        <v>62</v>
      </c>
      <c r="C15" s="24" t="s">
        <v>63</v>
      </c>
      <c r="D15" s="25" t="s">
        <v>547</v>
      </c>
      <c r="E15" s="25" t="s">
        <v>548</v>
      </c>
      <c r="F15" s="25" t="s">
        <v>549</v>
      </c>
      <c r="G15" s="25" t="s">
        <v>550</v>
      </c>
      <c r="H15" s="25" t="s">
        <v>551</v>
      </c>
      <c r="I15" s="25" t="s">
        <v>552</v>
      </c>
      <c r="J15" s="25" t="s">
        <v>553</v>
      </c>
      <c r="K15" s="25" t="s">
        <v>554</v>
      </c>
      <c r="L15" s="25" t="s">
        <v>555</v>
      </c>
      <c r="M15" s="25" t="s">
        <v>556</v>
      </c>
      <c r="N15" s="25" t="s">
        <v>557</v>
      </c>
      <c r="O15" s="25" t="s">
        <v>558</v>
      </c>
      <c r="P15" s="26" t="s">
        <v>64</v>
      </c>
    </row>
    <row r="16" spans="1:17" s="22" customFormat="1" ht="17.25" customHeight="1">
      <c r="A16" s="28"/>
      <c r="B16" s="29">
        <v>1</v>
      </c>
      <c r="C16" s="195" t="s">
        <v>36</v>
      </c>
      <c r="D16" s="31">
        <v>5</v>
      </c>
      <c r="E16" s="31">
        <v>2</v>
      </c>
      <c r="F16" s="31">
        <v>3</v>
      </c>
      <c r="G16" s="31">
        <v>3</v>
      </c>
      <c r="H16" s="31">
        <v>4</v>
      </c>
      <c r="I16" s="31">
        <v>5</v>
      </c>
      <c r="J16" s="31">
        <v>5</v>
      </c>
      <c r="K16" s="31">
        <v>4</v>
      </c>
      <c r="L16" s="31">
        <v>3</v>
      </c>
      <c r="M16" s="31">
        <v>2</v>
      </c>
      <c r="N16" s="31">
        <v>2</v>
      </c>
      <c r="O16" s="31">
        <v>3</v>
      </c>
      <c r="P16" s="32">
        <f t="shared" ref="P16:P40" si="0">SUM(D16:O16)</f>
        <v>41</v>
      </c>
    </row>
    <row r="17" spans="1:16" s="22" customFormat="1" ht="17.25" customHeight="1">
      <c r="A17" s="33"/>
      <c r="B17" s="29">
        <v>2</v>
      </c>
      <c r="C17" s="195" t="s">
        <v>37</v>
      </c>
      <c r="D17" s="31">
        <v>4</v>
      </c>
      <c r="E17" s="31">
        <v>3</v>
      </c>
      <c r="F17" s="31">
        <v>4</v>
      </c>
      <c r="G17" s="31">
        <v>4</v>
      </c>
      <c r="H17" s="31">
        <v>5</v>
      </c>
      <c r="I17" s="31">
        <v>3</v>
      </c>
      <c r="J17" s="31">
        <v>3</v>
      </c>
      <c r="K17" s="31">
        <v>3</v>
      </c>
      <c r="L17" s="31">
        <v>4</v>
      </c>
      <c r="M17" s="31">
        <v>4</v>
      </c>
      <c r="N17" s="31">
        <v>4</v>
      </c>
      <c r="O17" s="31">
        <v>4</v>
      </c>
      <c r="P17" s="32">
        <f t="shared" si="0"/>
        <v>45</v>
      </c>
    </row>
    <row r="18" spans="1:16" s="22" customFormat="1" ht="17.25" customHeight="1">
      <c r="A18" s="33"/>
      <c r="B18" s="29">
        <v>3</v>
      </c>
      <c r="C18" s="195" t="s">
        <v>39</v>
      </c>
      <c r="D18" s="31">
        <v>2</v>
      </c>
      <c r="E18" s="31">
        <v>2</v>
      </c>
      <c r="F18" s="31">
        <v>3</v>
      </c>
      <c r="G18" s="31">
        <v>3</v>
      </c>
      <c r="H18" s="31">
        <v>4</v>
      </c>
      <c r="I18" s="31">
        <v>4</v>
      </c>
      <c r="J18" s="31">
        <v>4</v>
      </c>
      <c r="K18" s="31">
        <v>3</v>
      </c>
      <c r="L18" s="31">
        <v>3</v>
      </c>
      <c r="M18" s="31">
        <v>3</v>
      </c>
      <c r="N18" s="31">
        <v>3</v>
      </c>
      <c r="O18" s="31">
        <v>2</v>
      </c>
      <c r="P18" s="32">
        <f t="shared" si="0"/>
        <v>36</v>
      </c>
    </row>
    <row r="19" spans="1:16" s="22" customFormat="1" ht="17.25" customHeight="1">
      <c r="A19" s="33"/>
      <c r="B19" s="29">
        <v>4</v>
      </c>
      <c r="C19" s="195" t="s">
        <v>208</v>
      </c>
      <c r="D19" s="31">
        <v>4</v>
      </c>
      <c r="E19" s="31">
        <v>3</v>
      </c>
      <c r="F19" s="31">
        <v>4</v>
      </c>
      <c r="G19" s="31">
        <v>4</v>
      </c>
      <c r="H19" s="31">
        <v>5</v>
      </c>
      <c r="I19" s="31">
        <v>3</v>
      </c>
      <c r="J19" s="31">
        <v>3</v>
      </c>
      <c r="K19" s="31">
        <v>3</v>
      </c>
      <c r="L19" s="31">
        <v>4</v>
      </c>
      <c r="M19" s="31">
        <v>4</v>
      </c>
      <c r="N19" s="31">
        <v>4</v>
      </c>
      <c r="O19" s="31">
        <v>4</v>
      </c>
      <c r="P19" s="32">
        <f t="shared" si="0"/>
        <v>45</v>
      </c>
    </row>
    <row r="20" spans="1:16" s="22" customFormat="1" ht="17.25" customHeight="1">
      <c r="A20" s="33"/>
      <c r="B20" s="29">
        <v>5</v>
      </c>
      <c r="C20" s="195" t="s">
        <v>40</v>
      </c>
      <c r="D20" s="31">
        <v>2</v>
      </c>
      <c r="E20" s="31">
        <v>2</v>
      </c>
      <c r="F20" s="31">
        <v>3</v>
      </c>
      <c r="G20" s="31">
        <v>3</v>
      </c>
      <c r="H20" s="31">
        <v>3</v>
      </c>
      <c r="I20" s="31">
        <v>3</v>
      </c>
      <c r="J20" s="31">
        <v>5</v>
      </c>
      <c r="K20" s="31">
        <v>5</v>
      </c>
      <c r="L20" s="31">
        <v>5</v>
      </c>
      <c r="M20" s="31">
        <v>5</v>
      </c>
      <c r="N20" s="31">
        <v>5</v>
      </c>
      <c r="O20" s="31">
        <v>5</v>
      </c>
      <c r="P20" s="32">
        <f t="shared" si="0"/>
        <v>46</v>
      </c>
    </row>
    <row r="21" spans="1:16" s="22" customFormat="1" ht="17.25" customHeight="1">
      <c r="A21" s="33"/>
      <c r="B21" s="29">
        <v>6</v>
      </c>
      <c r="C21" s="195" t="s">
        <v>41</v>
      </c>
      <c r="D21" s="31">
        <v>20</v>
      </c>
      <c r="E21" s="31">
        <v>19</v>
      </c>
      <c r="F21" s="31">
        <v>19</v>
      </c>
      <c r="G21" s="31">
        <v>20</v>
      </c>
      <c r="H21" s="31">
        <v>20</v>
      </c>
      <c r="I21" s="31">
        <v>20</v>
      </c>
      <c r="J21" s="31">
        <v>18</v>
      </c>
      <c r="K21" s="31">
        <v>18</v>
      </c>
      <c r="L21" s="31">
        <v>19</v>
      </c>
      <c r="M21" s="31">
        <v>18</v>
      </c>
      <c r="N21" s="31">
        <v>18</v>
      </c>
      <c r="O21" s="31">
        <v>20</v>
      </c>
      <c r="P21" s="32">
        <f t="shared" si="0"/>
        <v>229</v>
      </c>
    </row>
    <row r="22" spans="1:16" s="22" customFormat="1" ht="17.25" customHeight="1">
      <c r="A22" s="33"/>
      <c r="B22" s="29">
        <v>7</v>
      </c>
      <c r="C22" s="195" t="s">
        <v>42</v>
      </c>
      <c r="D22" s="31">
        <v>19</v>
      </c>
      <c r="E22" s="31">
        <v>19</v>
      </c>
      <c r="F22" s="31">
        <v>20</v>
      </c>
      <c r="G22" s="31">
        <v>20</v>
      </c>
      <c r="H22" s="31">
        <v>20</v>
      </c>
      <c r="I22" s="31">
        <v>18</v>
      </c>
      <c r="J22" s="31">
        <v>18</v>
      </c>
      <c r="K22" s="31">
        <v>19</v>
      </c>
      <c r="L22" s="31">
        <v>18</v>
      </c>
      <c r="M22" s="31">
        <v>18</v>
      </c>
      <c r="N22" s="31">
        <v>17</v>
      </c>
      <c r="O22" s="31">
        <v>15</v>
      </c>
      <c r="P22" s="32">
        <f t="shared" si="0"/>
        <v>221</v>
      </c>
    </row>
    <row r="23" spans="1:16" s="22" customFormat="1" ht="17.25" customHeight="1">
      <c r="A23" s="33"/>
      <c r="B23" s="29">
        <v>8</v>
      </c>
      <c r="C23" s="195" t="s">
        <v>212</v>
      </c>
      <c r="D23" s="31">
        <v>20</v>
      </c>
      <c r="E23" s="31">
        <v>19</v>
      </c>
      <c r="F23" s="31">
        <v>19</v>
      </c>
      <c r="G23" s="31">
        <v>20</v>
      </c>
      <c r="H23" s="31">
        <v>20</v>
      </c>
      <c r="I23" s="31">
        <v>20</v>
      </c>
      <c r="J23" s="31">
        <v>18</v>
      </c>
      <c r="K23" s="31">
        <v>18</v>
      </c>
      <c r="L23" s="31">
        <v>19</v>
      </c>
      <c r="M23" s="31">
        <v>18</v>
      </c>
      <c r="N23" s="31">
        <v>18</v>
      </c>
      <c r="O23" s="31">
        <v>20</v>
      </c>
      <c r="P23" s="32">
        <f t="shared" si="0"/>
        <v>229</v>
      </c>
    </row>
    <row r="24" spans="1:16" s="22" customFormat="1" ht="17.25" customHeight="1">
      <c r="A24" s="33"/>
      <c r="B24" s="29">
        <v>9</v>
      </c>
      <c r="C24" s="195" t="s">
        <v>213</v>
      </c>
      <c r="D24" s="31">
        <v>15</v>
      </c>
      <c r="E24" s="31">
        <v>20</v>
      </c>
      <c r="F24" s="31">
        <v>18</v>
      </c>
      <c r="G24" s="31">
        <v>18</v>
      </c>
      <c r="H24" s="31">
        <v>19</v>
      </c>
      <c r="I24" s="31">
        <v>18</v>
      </c>
      <c r="J24" s="31">
        <v>18</v>
      </c>
      <c r="K24" s="31">
        <v>17</v>
      </c>
      <c r="L24" s="31">
        <v>15</v>
      </c>
      <c r="M24" s="31">
        <v>14</v>
      </c>
      <c r="N24" s="31">
        <v>18</v>
      </c>
      <c r="O24" s="31">
        <v>15</v>
      </c>
      <c r="P24" s="32">
        <f t="shared" si="0"/>
        <v>205</v>
      </c>
    </row>
    <row r="25" spans="1:16" s="22" customFormat="1" ht="17.25" customHeight="1">
      <c r="A25" s="33"/>
      <c r="B25" s="29">
        <v>10</v>
      </c>
      <c r="C25" s="195" t="s">
        <v>45</v>
      </c>
      <c r="D25" s="31">
        <v>15</v>
      </c>
      <c r="E25" s="31">
        <v>12</v>
      </c>
      <c r="F25" s="31">
        <v>10</v>
      </c>
      <c r="G25" s="31">
        <v>10</v>
      </c>
      <c r="H25" s="31">
        <v>15</v>
      </c>
      <c r="I25" s="31">
        <v>14</v>
      </c>
      <c r="J25" s="31">
        <v>12</v>
      </c>
      <c r="K25" s="31">
        <v>15</v>
      </c>
      <c r="L25" s="31">
        <v>18</v>
      </c>
      <c r="M25" s="31">
        <v>18</v>
      </c>
      <c r="N25" s="31">
        <v>19</v>
      </c>
      <c r="O25" s="31">
        <v>18</v>
      </c>
      <c r="P25" s="32">
        <f t="shared" si="0"/>
        <v>176</v>
      </c>
    </row>
    <row r="26" spans="1:16" s="22" customFormat="1" ht="17.25" customHeight="1">
      <c r="A26" s="33"/>
      <c r="B26" s="29">
        <v>11</v>
      </c>
      <c r="C26" s="195" t="s">
        <v>46</v>
      </c>
      <c r="D26" s="31">
        <v>20</v>
      </c>
      <c r="E26" s="31">
        <v>19</v>
      </c>
      <c r="F26" s="31">
        <v>19</v>
      </c>
      <c r="G26" s="31">
        <v>20</v>
      </c>
      <c r="H26" s="31">
        <v>20</v>
      </c>
      <c r="I26" s="31">
        <v>20</v>
      </c>
      <c r="J26" s="31">
        <v>18</v>
      </c>
      <c r="K26" s="31">
        <v>18</v>
      </c>
      <c r="L26" s="31">
        <v>19</v>
      </c>
      <c r="M26" s="31">
        <v>18</v>
      </c>
      <c r="N26" s="31">
        <v>18</v>
      </c>
      <c r="O26" s="31">
        <v>20</v>
      </c>
      <c r="P26" s="32">
        <f t="shared" si="0"/>
        <v>229</v>
      </c>
    </row>
    <row r="27" spans="1:16" s="22" customFormat="1" ht="17.25" customHeight="1">
      <c r="A27" s="33"/>
      <c r="B27" s="29">
        <v>12</v>
      </c>
      <c r="C27" s="195" t="s">
        <v>47</v>
      </c>
      <c r="D27" s="31">
        <v>20</v>
      </c>
      <c r="E27" s="31">
        <v>20</v>
      </c>
      <c r="F27" s="31">
        <v>20</v>
      </c>
      <c r="G27" s="31">
        <v>18</v>
      </c>
      <c r="H27" s="31">
        <v>18</v>
      </c>
      <c r="I27" s="31">
        <v>19</v>
      </c>
      <c r="J27" s="31">
        <v>18</v>
      </c>
      <c r="K27" s="31">
        <v>18</v>
      </c>
      <c r="L27" s="31">
        <v>20</v>
      </c>
      <c r="M27" s="31">
        <v>18</v>
      </c>
      <c r="N27" s="31">
        <v>18</v>
      </c>
      <c r="O27" s="31">
        <v>19</v>
      </c>
      <c r="P27" s="32">
        <f t="shared" si="0"/>
        <v>226</v>
      </c>
    </row>
    <row r="28" spans="1:16" s="22" customFormat="1" ht="17.25" customHeight="1">
      <c r="A28" s="33"/>
      <c r="B28" s="29">
        <v>13</v>
      </c>
      <c r="C28" s="195" t="s">
        <v>48</v>
      </c>
      <c r="D28" s="31">
        <v>19</v>
      </c>
      <c r="E28" s="31">
        <v>19</v>
      </c>
      <c r="F28" s="31">
        <v>20</v>
      </c>
      <c r="G28" s="31">
        <v>20</v>
      </c>
      <c r="H28" s="31">
        <v>20</v>
      </c>
      <c r="I28" s="31">
        <v>18</v>
      </c>
      <c r="J28" s="31">
        <v>18</v>
      </c>
      <c r="K28" s="31">
        <v>18</v>
      </c>
      <c r="L28" s="31">
        <v>18</v>
      </c>
      <c r="M28" s="31">
        <v>19</v>
      </c>
      <c r="N28" s="31">
        <v>18</v>
      </c>
      <c r="O28" s="31">
        <v>18</v>
      </c>
      <c r="P28" s="32">
        <f t="shared" si="0"/>
        <v>225</v>
      </c>
    </row>
    <row r="29" spans="1:16" s="22" customFormat="1" ht="17.25" customHeight="1">
      <c r="A29" s="33"/>
      <c r="B29" s="29">
        <v>14</v>
      </c>
      <c r="C29" s="195" t="s">
        <v>214</v>
      </c>
      <c r="D29" s="31">
        <v>20</v>
      </c>
      <c r="E29" s="31">
        <v>19</v>
      </c>
      <c r="F29" s="31">
        <v>19</v>
      </c>
      <c r="G29" s="31">
        <v>20</v>
      </c>
      <c r="H29" s="31">
        <v>20</v>
      </c>
      <c r="I29" s="31">
        <v>20</v>
      </c>
      <c r="J29" s="31">
        <v>18</v>
      </c>
      <c r="K29" s="31">
        <v>18</v>
      </c>
      <c r="L29" s="31">
        <v>19</v>
      </c>
      <c r="M29" s="31">
        <v>18</v>
      </c>
      <c r="N29" s="31">
        <v>18</v>
      </c>
      <c r="O29" s="31">
        <v>20</v>
      </c>
      <c r="P29" s="32">
        <f t="shared" si="0"/>
        <v>229</v>
      </c>
    </row>
    <row r="30" spans="1:16" s="22" customFormat="1" ht="17.25" customHeight="1">
      <c r="A30" s="33"/>
      <c r="B30" s="29">
        <v>15</v>
      </c>
      <c r="C30" s="30"/>
      <c r="D30" s="31"/>
      <c r="E30" s="31"/>
      <c r="F30" s="31"/>
      <c r="G30" s="31"/>
      <c r="H30" s="31"/>
      <c r="I30" s="31"/>
      <c r="J30" s="31"/>
      <c r="K30" s="31"/>
      <c r="L30" s="31"/>
      <c r="M30" s="31"/>
      <c r="N30" s="31"/>
      <c r="O30" s="31"/>
      <c r="P30" s="32">
        <f t="shared" si="0"/>
        <v>0</v>
      </c>
    </row>
    <row r="31" spans="1:16" s="22" customFormat="1" ht="17.25" customHeight="1">
      <c r="A31" s="33"/>
      <c r="B31" s="29">
        <v>16</v>
      </c>
      <c r="C31" s="30"/>
      <c r="D31" s="31"/>
      <c r="E31" s="31"/>
      <c r="F31" s="31"/>
      <c r="G31" s="31"/>
      <c r="H31" s="31"/>
      <c r="I31" s="31"/>
      <c r="J31" s="31"/>
      <c r="K31" s="31"/>
      <c r="L31" s="31"/>
      <c r="M31" s="31"/>
      <c r="N31" s="31"/>
      <c r="O31" s="31"/>
      <c r="P31" s="32">
        <f t="shared" si="0"/>
        <v>0</v>
      </c>
    </row>
    <row r="32" spans="1:16" s="22" customFormat="1" ht="17.25" customHeight="1">
      <c r="A32" s="33"/>
      <c r="B32" s="29">
        <v>17</v>
      </c>
      <c r="C32" s="30"/>
      <c r="D32" s="31"/>
      <c r="E32" s="31"/>
      <c r="F32" s="31"/>
      <c r="G32" s="31"/>
      <c r="H32" s="31"/>
      <c r="I32" s="31"/>
      <c r="J32" s="31"/>
      <c r="K32" s="31"/>
      <c r="L32" s="31"/>
      <c r="M32" s="31"/>
      <c r="N32" s="31"/>
      <c r="O32" s="31"/>
      <c r="P32" s="32">
        <f t="shared" si="0"/>
        <v>0</v>
      </c>
    </row>
    <row r="33" spans="1:21" s="22" customFormat="1" ht="17.25" customHeight="1">
      <c r="A33" s="33"/>
      <c r="B33" s="29">
        <v>18</v>
      </c>
      <c r="C33" s="30"/>
      <c r="D33" s="31"/>
      <c r="E33" s="31"/>
      <c r="F33" s="31"/>
      <c r="G33" s="31"/>
      <c r="H33" s="31"/>
      <c r="I33" s="31"/>
      <c r="J33" s="31"/>
      <c r="K33" s="31"/>
      <c r="L33" s="31"/>
      <c r="M33" s="31"/>
      <c r="N33" s="31"/>
      <c r="O33" s="31"/>
      <c r="P33" s="32">
        <f t="shared" si="0"/>
        <v>0</v>
      </c>
    </row>
    <row r="34" spans="1:21" s="22" customFormat="1" ht="17.25" customHeight="1">
      <c r="A34" s="33"/>
      <c r="B34" s="29">
        <v>19</v>
      </c>
      <c r="C34" s="30"/>
      <c r="D34" s="31"/>
      <c r="E34" s="31"/>
      <c r="F34" s="31"/>
      <c r="G34" s="31"/>
      <c r="H34" s="31"/>
      <c r="I34" s="31"/>
      <c r="J34" s="31"/>
      <c r="K34" s="31"/>
      <c r="L34" s="31"/>
      <c r="M34" s="31"/>
      <c r="N34" s="31"/>
      <c r="O34" s="31"/>
      <c r="P34" s="32">
        <f t="shared" si="0"/>
        <v>0</v>
      </c>
    </row>
    <row r="35" spans="1:21" s="22" customFormat="1" ht="17.25" customHeight="1">
      <c r="A35" s="33"/>
      <c r="B35" s="29">
        <v>20</v>
      </c>
      <c r="C35" s="30"/>
      <c r="D35" s="31"/>
      <c r="E35" s="31"/>
      <c r="F35" s="31"/>
      <c r="G35" s="31"/>
      <c r="H35" s="31"/>
      <c r="I35" s="31"/>
      <c r="J35" s="31"/>
      <c r="K35" s="31"/>
      <c r="L35" s="31"/>
      <c r="M35" s="31"/>
      <c r="N35" s="31"/>
      <c r="O35" s="31"/>
      <c r="P35" s="32">
        <f t="shared" si="0"/>
        <v>0</v>
      </c>
    </row>
    <row r="36" spans="1:21" s="22" customFormat="1" ht="17.25" customHeight="1">
      <c r="A36" s="33"/>
      <c r="B36" s="29">
        <v>21</v>
      </c>
      <c r="C36" s="30"/>
      <c r="D36" s="31"/>
      <c r="E36" s="31"/>
      <c r="F36" s="31"/>
      <c r="G36" s="31"/>
      <c r="H36" s="31"/>
      <c r="I36" s="31"/>
      <c r="J36" s="31"/>
      <c r="K36" s="31"/>
      <c r="L36" s="31"/>
      <c r="M36" s="31"/>
      <c r="N36" s="31"/>
      <c r="O36" s="31"/>
      <c r="P36" s="32">
        <f t="shared" si="0"/>
        <v>0</v>
      </c>
    </row>
    <row r="37" spans="1:21" s="22" customFormat="1" ht="17.25" customHeight="1">
      <c r="A37" s="33"/>
      <c r="B37" s="29">
        <v>22</v>
      </c>
      <c r="C37" s="30"/>
      <c r="D37" s="31"/>
      <c r="E37" s="31"/>
      <c r="F37" s="31"/>
      <c r="G37" s="31"/>
      <c r="H37" s="31"/>
      <c r="I37" s="31"/>
      <c r="J37" s="31"/>
      <c r="K37" s="31"/>
      <c r="L37" s="31"/>
      <c r="M37" s="31"/>
      <c r="N37" s="31"/>
      <c r="O37" s="31"/>
      <c r="P37" s="32">
        <f>SUM(D37:O37)</f>
        <v>0</v>
      </c>
    </row>
    <row r="38" spans="1:21" s="22" customFormat="1" ht="17.25" customHeight="1">
      <c r="A38" s="33"/>
      <c r="B38" s="29">
        <v>23</v>
      </c>
      <c r="C38" s="30"/>
      <c r="D38" s="31"/>
      <c r="E38" s="31"/>
      <c r="F38" s="31"/>
      <c r="G38" s="31"/>
      <c r="H38" s="31"/>
      <c r="I38" s="31"/>
      <c r="J38" s="31"/>
      <c r="K38" s="31"/>
      <c r="L38" s="31"/>
      <c r="M38" s="31"/>
      <c r="N38" s="31"/>
      <c r="O38" s="31"/>
      <c r="P38" s="32">
        <f>SUM(D38:O38)</f>
        <v>0</v>
      </c>
    </row>
    <row r="39" spans="1:21" s="22" customFormat="1" ht="17.25" customHeight="1">
      <c r="A39" s="33"/>
      <c r="B39" s="29">
        <v>24</v>
      </c>
      <c r="C39" s="30"/>
      <c r="D39" s="31"/>
      <c r="E39" s="31"/>
      <c r="F39" s="31"/>
      <c r="G39" s="31"/>
      <c r="H39" s="31"/>
      <c r="I39" s="31"/>
      <c r="J39" s="31"/>
      <c r="K39" s="31"/>
      <c r="L39" s="31"/>
      <c r="M39" s="31"/>
      <c r="N39" s="31"/>
      <c r="O39" s="31"/>
      <c r="P39" s="32">
        <f t="shared" si="0"/>
        <v>0</v>
      </c>
    </row>
    <row r="40" spans="1:21" s="22" customFormat="1" ht="17.25" customHeight="1">
      <c r="A40" s="34"/>
      <c r="B40" s="29">
        <v>25</v>
      </c>
      <c r="C40" s="30"/>
      <c r="D40" s="31"/>
      <c r="E40" s="31"/>
      <c r="F40" s="31"/>
      <c r="G40" s="31"/>
      <c r="H40" s="31"/>
      <c r="I40" s="31"/>
      <c r="J40" s="31"/>
      <c r="K40" s="31"/>
      <c r="L40" s="31"/>
      <c r="M40" s="31"/>
      <c r="N40" s="31"/>
      <c r="O40" s="31"/>
      <c r="P40" s="32">
        <f t="shared" si="0"/>
        <v>0</v>
      </c>
    </row>
    <row r="41" spans="1:21" s="22" customFormat="1">
      <c r="B41" s="35"/>
      <c r="C41" s="35"/>
      <c r="P41" s="36"/>
    </row>
    <row r="42" spans="1:21" s="22" customFormat="1">
      <c r="B42" s="35"/>
      <c r="C42" s="35"/>
      <c r="P42" s="37"/>
    </row>
    <row r="43" spans="1:21" s="22" customFormat="1" ht="18.75" customHeight="1">
      <c r="A43" s="792" t="s">
        <v>27</v>
      </c>
      <c r="B43" s="793"/>
      <c r="C43" s="794"/>
      <c r="D43" s="38">
        <f t="shared" ref="D43:P43" si="1">SUM(D16:D40)</f>
        <v>185</v>
      </c>
      <c r="E43" s="38">
        <f t="shared" si="1"/>
        <v>178</v>
      </c>
      <c r="F43" s="38">
        <f t="shared" si="1"/>
        <v>181</v>
      </c>
      <c r="G43" s="38">
        <f t="shared" si="1"/>
        <v>183</v>
      </c>
      <c r="H43" s="38">
        <f t="shared" si="1"/>
        <v>193</v>
      </c>
      <c r="I43" s="38">
        <f t="shared" si="1"/>
        <v>185</v>
      </c>
      <c r="J43" s="38">
        <f t="shared" si="1"/>
        <v>176</v>
      </c>
      <c r="K43" s="38">
        <f t="shared" si="1"/>
        <v>177</v>
      </c>
      <c r="L43" s="38">
        <f t="shared" si="1"/>
        <v>184</v>
      </c>
      <c r="M43" s="38">
        <f t="shared" si="1"/>
        <v>177</v>
      </c>
      <c r="N43" s="38">
        <f t="shared" si="1"/>
        <v>180</v>
      </c>
      <c r="O43" s="38">
        <f t="shared" si="1"/>
        <v>183</v>
      </c>
      <c r="P43" s="39">
        <f t="shared" si="1"/>
        <v>2182</v>
      </c>
    </row>
    <row r="44" spans="1:21" s="22" customFormat="1" ht="7.5" customHeight="1">
      <c r="A44" s="86"/>
      <c r="B44" s="86"/>
      <c r="C44" s="86"/>
      <c r="D44" s="41"/>
      <c r="E44" s="41"/>
      <c r="F44" s="41"/>
      <c r="G44" s="41"/>
      <c r="H44" s="41"/>
      <c r="I44" s="41"/>
      <c r="J44" s="41"/>
      <c r="K44" s="41"/>
      <c r="L44" s="42"/>
      <c r="M44" s="42"/>
      <c r="N44" s="42"/>
      <c r="O44" s="42"/>
      <c r="P44" s="43"/>
      <c r="Q44" s="44"/>
    </row>
    <row r="45" spans="1:21" s="22" customFormat="1" ht="18.75" customHeight="1">
      <c r="A45" s="795" t="s">
        <v>65</v>
      </c>
      <c r="B45" s="796"/>
      <c r="C45" s="797"/>
      <c r="D45" s="31"/>
      <c r="E45" s="31"/>
      <c r="F45" s="31"/>
      <c r="G45" s="31"/>
      <c r="H45" s="31"/>
      <c r="I45" s="31"/>
      <c r="J45" s="31"/>
      <c r="K45" s="31"/>
      <c r="L45" s="31"/>
      <c r="M45" s="31"/>
      <c r="N45" s="31"/>
      <c r="O45" s="31"/>
      <c r="P45" s="38">
        <f>SUM(D45:O45)</f>
        <v>0</v>
      </c>
    </row>
    <row r="46" spans="1:21" s="22" customFormat="1">
      <c r="A46" s="45"/>
      <c r="B46" s="45"/>
      <c r="C46" s="45"/>
      <c r="D46" s="46"/>
      <c r="E46" s="46"/>
      <c r="F46" s="46"/>
      <c r="G46" s="46"/>
      <c r="H46" s="46"/>
      <c r="I46" s="46"/>
      <c r="J46" s="46"/>
      <c r="K46" s="46"/>
      <c r="L46" s="46"/>
      <c r="M46" s="46"/>
      <c r="N46" s="46"/>
      <c r="O46" s="46"/>
      <c r="P46" s="46"/>
      <c r="U46" s="35"/>
    </row>
    <row r="47" spans="1:21" ht="13.5" customHeight="1">
      <c r="A47" s="2" t="s">
        <v>66</v>
      </c>
      <c r="B47" s="47"/>
      <c r="C47" s="47"/>
      <c r="D47" s="47"/>
      <c r="E47" s="47"/>
      <c r="F47" s="47"/>
      <c r="G47" s="47"/>
      <c r="H47" s="47"/>
      <c r="I47" s="47"/>
      <c r="J47" s="47"/>
      <c r="K47" s="47"/>
      <c r="L47" s="47"/>
      <c r="M47" s="47"/>
      <c r="N47" s="47"/>
      <c r="O47" s="47"/>
      <c r="P47" s="47"/>
    </row>
    <row r="48" spans="1:21">
      <c r="A48" s="2" t="s">
        <v>67</v>
      </c>
      <c r="B48" s="47"/>
      <c r="C48" s="47"/>
      <c r="D48" s="47"/>
      <c r="E48" s="47"/>
      <c r="F48" s="47"/>
      <c r="G48" s="47"/>
      <c r="H48" s="47"/>
      <c r="I48" s="47"/>
      <c r="J48" s="47"/>
      <c r="K48" s="47"/>
      <c r="L48" s="47"/>
      <c r="M48" s="47"/>
      <c r="N48" s="47"/>
      <c r="O48" s="47"/>
      <c r="P48" s="47"/>
    </row>
    <row r="49" spans="1:17">
      <c r="A49" s="2"/>
      <c r="B49" s="47"/>
      <c r="C49" s="47"/>
      <c r="D49" s="47"/>
      <c r="E49" s="47"/>
      <c r="F49" s="47"/>
      <c r="G49" s="47"/>
      <c r="H49" s="47"/>
      <c r="I49" s="47"/>
      <c r="J49" s="47"/>
      <c r="K49" s="47"/>
      <c r="L49" s="47"/>
      <c r="M49" s="47"/>
      <c r="N49" s="47"/>
      <c r="O49" s="47"/>
      <c r="P49" s="47"/>
    </row>
    <row r="50" spans="1:17" ht="20.25" customHeight="1" thickBot="1">
      <c r="A50" s="2"/>
      <c r="B50" s="47"/>
      <c r="C50" s="47"/>
      <c r="D50" s="47"/>
      <c r="E50" s="47"/>
      <c r="F50" s="47"/>
      <c r="G50" s="47"/>
      <c r="H50" s="47"/>
      <c r="I50" s="47"/>
      <c r="J50" s="47"/>
      <c r="K50" s="47"/>
      <c r="L50" s="47"/>
      <c r="M50" s="47"/>
      <c r="N50" s="47"/>
      <c r="O50" s="47"/>
      <c r="P50" s="47"/>
      <c r="Q50" s="201" t="s">
        <v>222</v>
      </c>
    </row>
    <row r="51" spans="1:17" ht="21.75" thickTop="1">
      <c r="A51" s="7" t="s">
        <v>215</v>
      </c>
      <c r="J51" s="814" t="s">
        <v>224</v>
      </c>
      <c r="K51" s="815"/>
      <c r="L51" s="815"/>
      <c r="M51" s="815"/>
      <c r="N51" s="816"/>
      <c r="P51" s="820" t="s">
        <v>209</v>
      </c>
      <c r="Q51" s="821"/>
    </row>
    <row r="52" spans="1:17" ht="27" customHeight="1" thickBot="1">
      <c r="A52" s="1"/>
      <c r="J52" s="817"/>
      <c r="K52" s="818"/>
      <c r="L52" s="818"/>
      <c r="M52" s="818"/>
      <c r="N52" s="819"/>
      <c r="P52" s="822"/>
      <c r="Q52" s="823"/>
    </row>
    <row r="53" spans="1:17" ht="27" customHeight="1" thickTop="1">
      <c r="A53" s="1"/>
      <c r="J53" s="202"/>
      <c r="K53" s="202"/>
      <c r="L53" s="202"/>
      <c r="M53" s="202"/>
      <c r="N53" s="202"/>
      <c r="P53" s="204"/>
      <c r="Q53" s="204"/>
    </row>
    <row r="54" spans="1:17" ht="14.25">
      <c r="A54" s="10" t="s">
        <v>55</v>
      </c>
    </row>
    <row r="55" spans="1:17" ht="14.25">
      <c r="A55" s="10"/>
    </row>
    <row r="56" spans="1:17" ht="14.25">
      <c r="A56" s="10" t="s">
        <v>56</v>
      </c>
      <c r="J56" s="11"/>
      <c r="P56" s="12"/>
    </row>
    <row r="57" spans="1:17" ht="17.25">
      <c r="A57" s="798" t="s">
        <v>58</v>
      </c>
      <c r="B57" s="799"/>
      <c r="C57" s="800"/>
      <c r="D57" s="801"/>
      <c r="E57" s="801"/>
      <c r="F57" s="801"/>
      <c r="G57" s="801"/>
      <c r="H57" s="801"/>
      <c r="I57" s="6"/>
      <c r="J57" s="194" t="s">
        <v>210</v>
      </c>
      <c r="K57" s="194"/>
      <c r="L57" s="194"/>
      <c r="M57" s="194"/>
      <c r="N57" s="194"/>
      <c r="O57" s="14"/>
      <c r="P57" s="14"/>
      <c r="Q57" s="6"/>
    </row>
    <row r="58" spans="1:17" ht="17.25">
      <c r="A58" s="802" t="s">
        <v>59</v>
      </c>
      <c r="B58" s="802"/>
      <c r="C58" s="802"/>
      <c r="D58" s="802"/>
      <c r="E58" s="802"/>
      <c r="F58" s="803"/>
      <c r="G58" s="803"/>
      <c r="H58" s="803"/>
      <c r="I58" s="15"/>
      <c r="J58" s="194" t="s">
        <v>211</v>
      </c>
      <c r="K58" s="194"/>
      <c r="L58" s="194"/>
      <c r="M58" s="194"/>
      <c r="N58" s="194"/>
      <c r="O58" s="16"/>
      <c r="P58" s="16"/>
      <c r="Q58" s="15"/>
    </row>
    <row r="59" spans="1:17" ht="17.25">
      <c r="A59" s="802" t="s">
        <v>60</v>
      </c>
      <c r="B59" s="802"/>
      <c r="C59" s="802"/>
      <c r="D59" s="802"/>
      <c r="E59" s="802"/>
      <c r="F59" s="804" t="str">
        <f>IF(P93=0,"",ROUNDUP(P91/P93,2))</f>
        <v/>
      </c>
      <c r="G59" s="805"/>
      <c r="H59" s="806"/>
      <c r="I59" s="15"/>
      <c r="J59" s="13"/>
      <c r="K59" s="13"/>
      <c r="L59" s="13"/>
      <c r="M59" s="13"/>
      <c r="N59" s="13"/>
      <c r="O59" s="16"/>
      <c r="P59" s="12"/>
      <c r="Q59" s="15"/>
    </row>
    <row r="60" spans="1:17" ht="17.25">
      <c r="A60" s="17"/>
      <c r="B60" s="17"/>
      <c r="C60" s="17"/>
      <c r="D60" s="17"/>
      <c r="E60" s="17"/>
      <c r="F60" s="18"/>
      <c r="G60" s="18"/>
      <c r="H60" s="18"/>
      <c r="I60" s="15"/>
      <c r="J60" s="13"/>
      <c r="K60" s="13"/>
      <c r="L60" s="13"/>
      <c r="M60" s="13"/>
      <c r="N60" s="13"/>
      <c r="O60" s="16"/>
      <c r="P60" s="12"/>
      <c r="Q60" s="15"/>
    </row>
    <row r="61" spans="1:17" ht="14.25">
      <c r="P61" s="12"/>
    </row>
    <row r="62" spans="1:17" ht="23.25" customHeight="1">
      <c r="A62" s="19"/>
      <c r="B62" s="20"/>
      <c r="C62" s="87"/>
      <c r="D62" s="807" t="s">
        <v>61</v>
      </c>
      <c r="E62" s="808"/>
      <c r="F62" s="808"/>
      <c r="G62" s="808"/>
      <c r="H62" s="808"/>
      <c r="I62" s="808"/>
      <c r="J62" s="808"/>
      <c r="K62" s="808"/>
      <c r="L62" s="808"/>
      <c r="M62" s="808"/>
      <c r="N62" s="808"/>
      <c r="O62" s="808"/>
      <c r="P62" s="809"/>
      <c r="Q62" s="22"/>
    </row>
    <row r="63" spans="1:17" ht="27">
      <c r="A63" s="88"/>
      <c r="B63" s="24" t="s">
        <v>62</v>
      </c>
      <c r="C63" s="24" t="s">
        <v>63</v>
      </c>
      <c r="D63" s="25" t="s">
        <v>408</v>
      </c>
      <c r="E63" s="25" t="s">
        <v>409</v>
      </c>
      <c r="F63" s="25" t="s">
        <v>410</v>
      </c>
      <c r="G63" s="25" t="s">
        <v>411</v>
      </c>
      <c r="H63" s="25" t="s">
        <v>412</v>
      </c>
      <c r="I63" s="25" t="s">
        <v>413</v>
      </c>
      <c r="J63" s="25" t="s">
        <v>414</v>
      </c>
      <c r="K63" s="25" t="s">
        <v>415</v>
      </c>
      <c r="L63" s="25" t="s">
        <v>416</v>
      </c>
      <c r="M63" s="25" t="s">
        <v>417</v>
      </c>
      <c r="N63" s="25" t="s">
        <v>418</v>
      </c>
      <c r="O63" s="25" t="s">
        <v>419</v>
      </c>
      <c r="P63" s="26" t="s">
        <v>64</v>
      </c>
      <c r="Q63" s="27"/>
    </row>
    <row r="64" spans="1:17" ht="17.25" customHeight="1">
      <c r="A64" s="28"/>
      <c r="B64" s="29">
        <v>1</v>
      </c>
      <c r="C64" s="195" t="s">
        <v>36</v>
      </c>
      <c r="D64" s="31">
        <v>15</v>
      </c>
      <c r="E64" s="31">
        <v>17</v>
      </c>
      <c r="F64" s="31">
        <v>17</v>
      </c>
      <c r="G64" s="31">
        <v>15</v>
      </c>
      <c r="H64" s="31">
        <v>15</v>
      </c>
      <c r="I64" s="31">
        <v>15</v>
      </c>
      <c r="J64" s="31">
        <v>15</v>
      </c>
      <c r="K64" s="31">
        <v>15</v>
      </c>
      <c r="L64" s="31">
        <v>15</v>
      </c>
      <c r="M64" s="31">
        <v>15</v>
      </c>
      <c r="N64" s="31">
        <v>24</v>
      </c>
      <c r="O64" s="31">
        <v>15</v>
      </c>
      <c r="P64" s="32">
        <f t="shared" ref="P64:P84" si="2">SUM(D64:O64)</f>
        <v>193</v>
      </c>
      <c r="Q64" s="22"/>
    </row>
    <row r="65" spans="1:17" ht="17.25" customHeight="1">
      <c r="A65" s="33"/>
      <c r="B65" s="29">
        <v>2</v>
      </c>
      <c r="C65" s="195" t="s">
        <v>37</v>
      </c>
      <c r="D65" s="31">
        <v>15</v>
      </c>
      <c r="E65" s="31">
        <v>17</v>
      </c>
      <c r="F65" s="31">
        <v>15</v>
      </c>
      <c r="G65" s="31">
        <v>15</v>
      </c>
      <c r="H65" s="31">
        <v>12</v>
      </c>
      <c r="I65" s="31">
        <v>15</v>
      </c>
      <c r="J65" s="31">
        <v>13</v>
      </c>
      <c r="K65" s="31">
        <v>15</v>
      </c>
      <c r="L65" s="31">
        <v>15</v>
      </c>
      <c r="M65" s="31">
        <v>15</v>
      </c>
      <c r="N65" s="31">
        <v>15</v>
      </c>
      <c r="O65" s="31">
        <v>15</v>
      </c>
      <c r="P65" s="32">
        <f t="shared" si="2"/>
        <v>177</v>
      </c>
      <c r="Q65" s="22"/>
    </row>
    <row r="66" spans="1:17" ht="17.25" customHeight="1">
      <c r="A66" s="33"/>
      <c r="B66" s="29">
        <v>3</v>
      </c>
      <c r="C66" s="195" t="s">
        <v>39</v>
      </c>
      <c r="D66" s="31">
        <v>17</v>
      </c>
      <c r="E66" s="31">
        <v>17</v>
      </c>
      <c r="F66" s="31">
        <v>15</v>
      </c>
      <c r="G66" s="31">
        <v>15</v>
      </c>
      <c r="H66" s="31">
        <v>15</v>
      </c>
      <c r="I66" s="31">
        <v>12</v>
      </c>
      <c r="J66" s="31">
        <v>15</v>
      </c>
      <c r="K66" s="31">
        <v>15</v>
      </c>
      <c r="L66" s="31">
        <v>14</v>
      </c>
      <c r="M66" s="31">
        <v>15</v>
      </c>
      <c r="N66" s="31">
        <v>15</v>
      </c>
      <c r="O66" s="31">
        <v>17</v>
      </c>
      <c r="P66" s="32">
        <f t="shared" si="2"/>
        <v>182</v>
      </c>
      <c r="Q66" s="22"/>
    </row>
    <row r="67" spans="1:17" ht="17.25" customHeight="1">
      <c r="A67" s="33"/>
      <c r="B67" s="29">
        <v>4</v>
      </c>
      <c r="C67" s="195" t="s">
        <v>208</v>
      </c>
      <c r="D67" s="31">
        <v>15</v>
      </c>
      <c r="E67" s="31">
        <v>15</v>
      </c>
      <c r="F67" s="31">
        <v>15</v>
      </c>
      <c r="G67" s="31">
        <v>14</v>
      </c>
      <c r="H67" s="31">
        <v>14</v>
      </c>
      <c r="I67" s="31">
        <v>15</v>
      </c>
      <c r="J67" s="31">
        <v>15</v>
      </c>
      <c r="K67" s="31">
        <v>15</v>
      </c>
      <c r="L67" s="31">
        <v>12</v>
      </c>
      <c r="M67" s="31">
        <v>12</v>
      </c>
      <c r="N67" s="31">
        <v>12</v>
      </c>
      <c r="O67" s="31">
        <v>15</v>
      </c>
      <c r="P67" s="32">
        <f t="shared" si="2"/>
        <v>169</v>
      </c>
      <c r="Q67" s="22"/>
    </row>
    <row r="68" spans="1:17" ht="17.25" customHeight="1">
      <c r="A68" s="33"/>
      <c r="B68" s="29">
        <v>5</v>
      </c>
      <c r="C68" s="195" t="s">
        <v>40</v>
      </c>
      <c r="D68" s="31">
        <v>15</v>
      </c>
      <c r="E68" s="31">
        <v>15</v>
      </c>
      <c r="F68" s="31">
        <v>17</v>
      </c>
      <c r="G68" s="31">
        <v>15</v>
      </c>
      <c r="H68" s="31">
        <v>15</v>
      </c>
      <c r="I68" s="31">
        <v>15</v>
      </c>
      <c r="J68" s="31">
        <v>12</v>
      </c>
      <c r="K68" s="31">
        <v>12</v>
      </c>
      <c r="L68" s="31">
        <v>13</v>
      </c>
      <c r="M68" s="31">
        <v>14</v>
      </c>
      <c r="N68" s="31">
        <v>13</v>
      </c>
      <c r="O68" s="31">
        <v>14</v>
      </c>
      <c r="P68" s="32">
        <f t="shared" si="2"/>
        <v>170</v>
      </c>
      <c r="Q68" s="22"/>
    </row>
    <row r="69" spans="1:17" ht="17.25" customHeight="1">
      <c r="A69" s="33"/>
      <c r="B69" s="29">
        <v>6</v>
      </c>
      <c r="C69" s="195" t="s">
        <v>41</v>
      </c>
      <c r="D69" s="31"/>
      <c r="E69" s="31"/>
      <c r="F69" s="31"/>
      <c r="G69" s="31"/>
      <c r="H69" s="31"/>
      <c r="I69" s="31"/>
      <c r="J69" s="31"/>
      <c r="K69" s="31"/>
      <c r="L69" s="31"/>
      <c r="M69" s="31"/>
      <c r="N69" s="31"/>
      <c r="O69" s="31"/>
      <c r="P69" s="32">
        <f t="shared" si="2"/>
        <v>0</v>
      </c>
      <c r="Q69" s="22"/>
    </row>
    <row r="70" spans="1:17" ht="17.25" customHeight="1">
      <c r="A70" s="33"/>
      <c r="B70" s="29">
        <v>7</v>
      </c>
      <c r="C70" s="195" t="s">
        <v>42</v>
      </c>
      <c r="D70" s="31"/>
      <c r="E70" s="31"/>
      <c r="F70" s="31"/>
      <c r="G70" s="31"/>
      <c r="H70" s="31"/>
      <c r="I70" s="31"/>
      <c r="J70" s="31"/>
      <c r="K70" s="31"/>
      <c r="L70" s="31"/>
      <c r="M70" s="31"/>
      <c r="N70" s="31"/>
      <c r="O70" s="31"/>
      <c r="P70" s="32">
        <f t="shared" si="2"/>
        <v>0</v>
      </c>
      <c r="Q70" s="22"/>
    </row>
    <row r="71" spans="1:17" ht="17.25" customHeight="1">
      <c r="A71" s="33"/>
      <c r="B71" s="29">
        <v>8</v>
      </c>
      <c r="C71" s="195" t="s">
        <v>212</v>
      </c>
      <c r="D71" s="31"/>
      <c r="E71" s="31"/>
      <c r="F71" s="31"/>
      <c r="G71" s="31"/>
      <c r="H71" s="31"/>
      <c r="I71" s="31"/>
      <c r="J71" s="31"/>
      <c r="K71" s="31"/>
      <c r="L71" s="31"/>
      <c r="M71" s="31"/>
      <c r="N71" s="31"/>
      <c r="O71" s="31"/>
      <c r="P71" s="32">
        <f t="shared" si="2"/>
        <v>0</v>
      </c>
      <c r="Q71" s="22"/>
    </row>
    <row r="72" spans="1:17" ht="17.25" customHeight="1">
      <c r="A72" s="33"/>
      <c r="B72" s="29">
        <v>9</v>
      </c>
      <c r="C72" s="195" t="s">
        <v>213</v>
      </c>
      <c r="D72" s="31"/>
      <c r="E72" s="31"/>
      <c r="F72" s="31"/>
      <c r="G72" s="31"/>
      <c r="H72" s="31"/>
      <c r="I72" s="31"/>
      <c r="J72" s="31"/>
      <c r="K72" s="31"/>
      <c r="L72" s="31"/>
      <c r="M72" s="31"/>
      <c r="N72" s="31"/>
      <c r="O72" s="31"/>
      <c r="P72" s="32">
        <f t="shared" si="2"/>
        <v>0</v>
      </c>
      <c r="Q72" s="22"/>
    </row>
    <row r="73" spans="1:17" ht="17.25" customHeight="1">
      <c r="A73" s="33"/>
      <c r="B73" s="29">
        <v>10</v>
      </c>
      <c r="C73" s="195" t="s">
        <v>45</v>
      </c>
      <c r="D73" s="31"/>
      <c r="E73" s="31"/>
      <c r="F73" s="31"/>
      <c r="G73" s="31"/>
      <c r="H73" s="31"/>
      <c r="I73" s="31"/>
      <c r="J73" s="31"/>
      <c r="K73" s="31"/>
      <c r="L73" s="31"/>
      <c r="M73" s="31"/>
      <c r="N73" s="31"/>
      <c r="O73" s="31"/>
      <c r="P73" s="32">
        <f t="shared" si="2"/>
        <v>0</v>
      </c>
      <c r="Q73" s="22"/>
    </row>
    <row r="74" spans="1:17" ht="17.25" customHeight="1">
      <c r="A74" s="33"/>
      <c r="B74" s="29">
        <v>11</v>
      </c>
      <c r="C74" s="195" t="s">
        <v>46</v>
      </c>
      <c r="D74" s="31"/>
      <c r="E74" s="31"/>
      <c r="F74" s="31"/>
      <c r="G74" s="31"/>
      <c r="H74" s="31"/>
      <c r="I74" s="31"/>
      <c r="J74" s="31"/>
      <c r="K74" s="31"/>
      <c r="L74" s="31"/>
      <c r="M74" s="31"/>
      <c r="N74" s="31"/>
      <c r="O74" s="31"/>
      <c r="P74" s="32">
        <f t="shared" si="2"/>
        <v>0</v>
      </c>
      <c r="Q74" s="22"/>
    </row>
    <row r="75" spans="1:17" ht="17.25" customHeight="1">
      <c r="A75" s="33"/>
      <c r="B75" s="29">
        <v>12</v>
      </c>
      <c r="C75" s="195" t="s">
        <v>47</v>
      </c>
      <c r="D75" s="31"/>
      <c r="E75" s="31"/>
      <c r="F75" s="31"/>
      <c r="G75" s="31"/>
      <c r="H75" s="31"/>
      <c r="I75" s="31"/>
      <c r="J75" s="31"/>
      <c r="K75" s="31"/>
      <c r="L75" s="31"/>
      <c r="M75" s="31"/>
      <c r="N75" s="31"/>
      <c r="O75" s="31"/>
      <c r="P75" s="32">
        <f t="shared" si="2"/>
        <v>0</v>
      </c>
      <c r="Q75" s="22"/>
    </row>
    <row r="76" spans="1:17" ht="17.25" customHeight="1">
      <c r="A76" s="33"/>
      <c r="B76" s="29">
        <v>13</v>
      </c>
      <c r="C76" s="195" t="s">
        <v>48</v>
      </c>
      <c r="D76" s="31"/>
      <c r="E76" s="31"/>
      <c r="F76" s="31"/>
      <c r="G76" s="31"/>
      <c r="H76" s="31"/>
      <c r="I76" s="31"/>
      <c r="J76" s="31"/>
      <c r="K76" s="31"/>
      <c r="L76" s="31"/>
      <c r="M76" s="31"/>
      <c r="N76" s="31"/>
      <c r="O76" s="31"/>
      <c r="P76" s="32">
        <f t="shared" si="2"/>
        <v>0</v>
      </c>
      <c r="Q76" s="22"/>
    </row>
    <row r="77" spans="1:17" ht="17.25" customHeight="1">
      <c r="A77" s="33"/>
      <c r="B77" s="29">
        <v>14</v>
      </c>
      <c r="C77" s="195" t="s">
        <v>214</v>
      </c>
      <c r="D77" s="31"/>
      <c r="E77" s="31"/>
      <c r="F77" s="31"/>
      <c r="G77" s="31"/>
      <c r="H77" s="31"/>
      <c r="I77" s="31"/>
      <c r="J77" s="31"/>
      <c r="K77" s="31"/>
      <c r="L77" s="31"/>
      <c r="M77" s="31"/>
      <c r="N77" s="31"/>
      <c r="O77" s="31"/>
      <c r="P77" s="32">
        <f t="shared" si="2"/>
        <v>0</v>
      </c>
      <c r="Q77" s="22"/>
    </row>
    <row r="78" spans="1:17" ht="17.25" customHeight="1">
      <c r="A78" s="33"/>
      <c r="B78" s="29">
        <v>15</v>
      </c>
      <c r="C78" s="30"/>
      <c r="D78" s="31"/>
      <c r="E78" s="31"/>
      <c r="F78" s="31"/>
      <c r="G78" s="31"/>
      <c r="H78" s="31"/>
      <c r="I78" s="31"/>
      <c r="J78" s="31"/>
      <c r="K78" s="31"/>
      <c r="L78" s="31"/>
      <c r="M78" s="31"/>
      <c r="N78" s="31"/>
      <c r="O78" s="31"/>
      <c r="P78" s="32">
        <f t="shared" si="2"/>
        <v>0</v>
      </c>
      <c r="Q78" s="22"/>
    </row>
    <row r="79" spans="1:17" ht="17.25" customHeight="1">
      <c r="A79" s="33"/>
      <c r="B79" s="29">
        <v>16</v>
      </c>
      <c r="C79" s="30"/>
      <c r="D79" s="31"/>
      <c r="E79" s="31"/>
      <c r="F79" s="31"/>
      <c r="G79" s="31"/>
      <c r="H79" s="31"/>
      <c r="I79" s="31"/>
      <c r="J79" s="31"/>
      <c r="K79" s="31"/>
      <c r="L79" s="31"/>
      <c r="M79" s="31"/>
      <c r="N79" s="31"/>
      <c r="O79" s="31"/>
      <c r="P79" s="32">
        <f t="shared" si="2"/>
        <v>0</v>
      </c>
      <c r="Q79" s="22"/>
    </row>
    <row r="80" spans="1:17" ht="17.25" customHeight="1">
      <c r="A80" s="33"/>
      <c r="B80" s="29">
        <v>17</v>
      </c>
      <c r="C80" s="30"/>
      <c r="D80" s="31"/>
      <c r="E80" s="31"/>
      <c r="F80" s="31"/>
      <c r="G80" s="31"/>
      <c r="H80" s="31"/>
      <c r="I80" s="31"/>
      <c r="J80" s="31"/>
      <c r="K80" s="31"/>
      <c r="L80" s="31"/>
      <c r="M80" s="31"/>
      <c r="N80" s="31"/>
      <c r="O80" s="31"/>
      <c r="P80" s="32">
        <f t="shared" si="2"/>
        <v>0</v>
      </c>
      <c r="Q80" s="22"/>
    </row>
    <row r="81" spans="1:17" ht="17.25" customHeight="1">
      <c r="A81" s="33"/>
      <c r="B81" s="29">
        <v>18</v>
      </c>
      <c r="C81" s="30"/>
      <c r="D81" s="31"/>
      <c r="E81" s="31"/>
      <c r="F81" s="31"/>
      <c r="G81" s="31"/>
      <c r="H81" s="31"/>
      <c r="I81" s="31"/>
      <c r="J81" s="31"/>
      <c r="K81" s="31"/>
      <c r="L81" s="31"/>
      <c r="M81" s="31"/>
      <c r="N81" s="31"/>
      <c r="O81" s="31"/>
      <c r="P81" s="32">
        <f t="shared" si="2"/>
        <v>0</v>
      </c>
      <c r="Q81" s="22"/>
    </row>
    <row r="82" spans="1:17" ht="17.25" customHeight="1">
      <c r="A82" s="33"/>
      <c r="B82" s="29">
        <v>19</v>
      </c>
      <c r="C82" s="30"/>
      <c r="D82" s="31"/>
      <c r="E82" s="31"/>
      <c r="F82" s="31"/>
      <c r="G82" s="31"/>
      <c r="H82" s="31"/>
      <c r="I82" s="31"/>
      <c r="J82" s="31"/>
      <c r="K82" s="31"/>
      <c r="L82" s="31"/>
      <c r="M82" s="31"/>
      <c r="N82" s="31"/>
      <c r="O82" s="31"/>
      <c r="P82" s="32">
        <f t="shared" si="2"/>
        <v>0</v>
      </c>
      <c r="Q82" s="22"/>
    </row>
    <row r="83" spans="1:17" ht="17.25" customHeight="1">
      <c r="A83" s="33"/>
      <c r="B83" s="29">
        <v>20</v>
      </c>
      <c r="C83" s="30"/>
      <c r="D83" s="31"/>
      <c r="E83" s="31"/>
      <c r="F83" s="31"/>
      <c r="G83" s="31"/>
      <c r="H83" s="31"/>
      <c r="I83" s="31"/>
      <c r="J83" s="31"/>
      <c r="K83" s="31"/>
      <c r="L83" s="31"/>
      <c r="M83" s="31"/>
      <c r="N83" s="31"/>
      <c r="O83" s="31"/>
      <c r="P83" s="32">
        <f t="shared" si="2"/>
        <v>0</v>
      </c>
      <c r="Q83" s="22"/>
    </row>
    <row r="84" spans="1:17" ht="17.25" customHeight="1">
      <c r="A84" s="33"/>
      <c r="B84" s="29">
        <v>21</v>
      </c>
      <c r="C84" s="30"/>
      <c r="D84" s="31"/>
      <c r="E84" s="31"/>
      <c r="F84" s="31"/>
      <c r="G84" s="31"/>
      <c r="H84" s="31"/>
      <c r="I84" s="31"/>
      <c r="J84" s="31"/>
      <c r="K84" s="31"/>
      <c r="L84" s="31"/>
      <c r="M84" s="31"/>
      <c r="N84" s="31"/>
      <c r="O84" s="31"/>
      <c r="P84" s="32">
        <f t="shared" si="2"/>
        <v>0</v>
      </c>
      <c r="Q84" s="22"/>
    </row>
    <row r="85" spans="1:17" ht="17.25" customHeight="1">
      <c r="A85" s="33"/>
      <c r="B85" s="29">
        <v>22</v>
      </c>
      <c r="C85" s="30"/>
      <c r="D85" s="31"/>
      <c r="E85" s="31"/>
      <c r="F85" s="31"/>
      <c r="G85" s="31"/>
      <c r="H85" s="31"/>
      <c r="I85" s="31"/>
      <c r="J85" s="31"/>
      <c r="K85" s="31"/>
      <c r="L85" s="31"/>
      <c r="M85" s="31"/>
      <c r="N85" s="31"/>
      <c r="O85" s="31"/>
      <c r="P85" s="32">
        <f>SUM(D85:O85)</f>
        <v>0</v>
      </c>
      <c r="Q85" s="22"/>
    </row>
    <row r="86" spans="1:17" ht="17.25" customHeight="1">
      <c r="A86" s="33"/>
      <c r="B86" s="29">
        <v>23</v>
      </c>
      <c r="C86" s="30"/>
      <c r="D86" s="31"/>
      <c r="E86" s="31"/>
      <c r="F86" s="31"/>
      <c r="G86" s="31"/>
      <c r="H86" s="31"/>
      <c r="I86" s="31"/>
      <c r="J86" s="31"/>
      <c r="K86" s="31"/>
      <c r="L86" s="31"/>
      <c r="M86" s="31"/>
      <c r="N86" s="31"/>
      <c r="O86" s="31"/>
      <c r="P86" s="32">
        <f>SUM(D86:O86)</f>
        <v>0</v>
      </c>
      <c r="Q86" s="22"/>
    </row>
    <row r="87" spans="1:17" ht="17.25" customHeight="1">
      <c r="A87" s="33"/>
      <c r="B87" s="29">
        <v>24</v>
      </c>
      <c r="C87" s="30"/>
      <c r="D87" s="31"/>
      <c r="E87" s="31"/>
      <c r="F87" s="31"/>
      <c r="G87" s="31"/>
      <c r="H87" s="31"/>
      <c r="I87" s="31"/>
      <c r="J87" s="31"/>
      <c r="K87" s="31"/>
      <c r="L87" s="31"/>
      <c r="M87" s="31"/>
      <c r="N87" s="31"/>
      <c r="O87" s="31"/>
      <c r="P87" s="32">
        <f t="shared" ref="P87:P88" si="3">SUM(D87:O87)</f>
        <v>0</v>
      </c>
      <c r="Q87" s="22"/>
    </row>
    <row r="88" spans="1:17" ht="17.25" customHeight="1">
      <c r="A88" s="34"/>
      <c r="B88" s="29">
        <v>25</v>
      </c>
      <c r="C88" s="30"/>
      <c r="D88" s="31"/>
      <c r="E88" s="31"/>
      <c r="F88" s="31"/>
      <c r="G88" s="31"/>
      <c r="H88" s="31"/>
      <c r="I88" s="31"/>
      <c r="J88" s="31"/>
      <c r="K88" s="31"/>
      <c r="L88" s="31"/>
      <c r="M88" s="31"/>
      <c r="N88" s="31"/>
      <c r="O88" s="31"/>
      <c r="P88" s="32">
        <f t="shared" si="3"/>
        <v>0</v>
      </c>
      <c r="Q88" s="22"/>
    </row>
    <row r="89" spans="1:17" ht="17.25" customHeight="1">
      <c r="A89" s="22"/>
      <c r="B89" s="35"/>
      <c r="C89" s="35"/>
      <c r="D89" s="22"/>
      <c r="E89" s="22"/>
      <c r="F89" s="22"/>
      <c r="G89" s="22"/>
      <c r="H89" s="22"/>
      <c r="I89" s="22"/>
      <c r="J89" s="22"/>
      <c r="K89" s="22"/>
      <c r="L89" s="22"/>
      <c r="M89" s="22"/>
      <c r="N89" s="22"/>
      <c r="O89" s="22"/>
      <c r="P89" s="36"/>
      <c r="Q89" s="22"/>
    </row>
    <row r="90" spans="1:17" ht="17.25" customHeight="1">
      <c r="A90" s="22"/>
      <c r="B90" s="35"/>
      <c r="C90" s="35"/>
      <c r="D90" s="22"/>
      <c r="E90" s="22"/>
      <c r="F90" s="22"/>
      <c r="G90" s="22"/>
      <c r="H90" s="22"/>
      <c r="I90" s="22"/>
      <c r="J90" s="22"/>
      <c r="K90" s="22"/>
      <c r="L90" s="22"/>
      <c r="M90" s="22"/>
      <c r="N90" s="22"/>
      <c r="O90" s="22"/>
      <c r="P90" s="37"/>
      <c r="Q90" s="22"/>
    </row>
    <row r="91" spans="1:17" ht="17.25" customHeight="1">
      <c r="A91" s="792" t="s">
        <v>27</v>
      </c>
      <c r="B91" s="793"/>
      <c r="C91" s="794"/>
      <c r="D91" s="38">
        <f t="shared" ref="D91:P91" si="4">SUM(D64:D88)</f>
        <v>77</v>
      </c>
      <c r="E91" s="38">
        <f t="shared" si="4"/>
        <v>81</v>
      </c>
      <c r="F91" s="38">
        <f t="shared" si="4"/>
        <v>79</v>
      </c>
      <c r="G91" s="38">
        <f t="shared" si="4"/>
        <v>74</v>
      </c>
      <c r="H91" s="38">
        <f t="shared" si="4"/>
        <v>71</v>
      </c>
      <c r="I91" s="38">
        <f t="shared" si="4"/>
        <v>72</v>
      </c>
      <c r="J91" s="38">
        <f t="shared" si="4"/>
        <v>70</v>
      </c>
      <c r="K91" s="38">
        <f t="shared" si="4"/>
        <v>72</v>
      </c>
      <c r="L91" s="38">
        <f t="shared" si="4"/>
        <v>69</v>
      </c>
      <c r="M91" s="38">
        <f t="shared" si="4"/>
        <v>71</v>
      </c>
      <c r="N91" s="38">
        <f t="shared" si="4"/>
        <v>79</v>
      </c>
      <c r="O91" s="38">
        <f t="shared" si="4"/>
        <v>76</v>
      </c>
      <c r="P91" s="39">
        <f t="shared" si="4"/>
        <v>891</v>
      </c>
      <c r="Q91" s="22"/>
    </row>
    <row r="92" spans="1:17" ht="17.25" customHeight="1">
      <c r="A92" s="86"/>
      <c r="B92" s="86"/>
      <c r="C92" s="86"/>
      <c r="D92" s="41"/>
      <c r="E92" s="41"/>
      <c r="F92" s="41"/>
      <c r="G92" s="41"/>
      <c r="H92" s="41"/>
      <c r="I92" s="41"/>
      <c r="J92" s="41"/>
      <c r="K92" s="41"/>
      <c r="L92" s="42"/>
      <c r="M92" s="42"/>
      <c r="N92" s="42"/>
      <c r="O92" s="42"/>
      <c r="P92" s="43"/>
      <c r="Q92" s="44"/>
    </row>
    <row r="93" spans="1:17" ht="17.25" customHeight="1">
      <c r="A93" s="795" t="s">
        <v>65</v>
      </c>
      <c r="B93" s="796"/>
      <c r="C93" s="797"/>
      <c r="D93" s="31"/>
      <c r="E93" s="31"/>
      <c r="F93" s="31"/>
      <c r="G93" s="31"/>
      <c r="H93" s="31"/>
      <c r="I93" s="31"/>
      <c r="J93" s="31"/>
      <c r="K93" s="31"/>
      <c r="L93" s="31"/>
      <c r="M93" s="31"/>
      <c r="N93" s="31"/>
      <c r="O93" s="31"/>
      <c r="P93" s="38">
        <f>SUM(D93:O93)</f>
        <v>0</v>
      </c>
      <c r="Q93" s="22"/>
    </row>
    <row r="94" spans="1:17">
      <c r="A94" s="45"/>
      <c r="B94" s="45"/>
      <c r="C94" s="45"/>
      <c r="D94" s="46"/>
      <c r="E94" s="46"/>
      <c r="F94" s="46"/>
      <c r="G94" s="46"/>
      <c r="H94" s="46"/>
      <c r="I94" s="46"/>
      <c r="J94" s="46"/>
      <c r="K94" s="46"/>
      <c r="L94" s="46"/>
      <c r="M94" s="46"/>
      <c r="N94" s="46"/>
      <c r="O94" s="46"/>
      <c r="P94" s="46"/>
      <c r="Q94" s="22"/>
    </row>
    <row r="95" spans="1:17">
      <c r="A95" s="2" t="s">
        <v>66</v>
      </c>
      <c r="B95" s="47"/>
      <c r="C95" s="47"/>
      <c r="D95" s="47"/>
      <c r="E95" s="47"/>
      <c r="F95" s="47"/>
      <c r="G95" s="47"/>
      <c r="H95" s="47"/>
      <c r="I95" s="47"/>
      <c r="J95" s="47"/>
      <c r="K95" s="47"/>
      <c r="L95" s="47"/>
      <c r="M95" s="47"/>
      <c r="N95" s="47"/>
      <c r="O95" s="47"/>
      <c r="P95" s="47"/>
    </row>
    <row r="96" spans="1:17">
      <c r="A96" s="2" t="s">
        <v>67</v>
      </c>
      <c r="B96" s="47"/>
      <c r="C96" s="47"/>
      <c r="D96" s="47"/>
      <c r="E96" s="47"/>
      <c r="F96" s="47"/>
      <c r="G96" s="47"/>
      <c r="H96" s="47"/>
      <c r="I96" s="47"/>
      <c r="J96" s="47"/>
      <c r="K96" s="47"/>
      <c r="L96" s="47"/>
      <c r="M96" s="47"/>
      <c r="N96" s="47"/>
      <c r="O96" s="47"/>
      <c r="P96" s="47"/>
    </row>
  </sheetData>
  <mergeCells count="22">
    <mergeCell ref="A93:C93"/>
    <mergeCell ref="P51:Q52"/>
    <mergeCell ref="J51:N52"/>
    <mergeCell ref="A58:E58"/>
    <mergeCell ref="F58:H58"/>
    <mergeCell ref="A59:E59"/>
    <mergeCell ref="F59:H59"/>
    <mergeCell ref="D62:P62"/>
    <mergeCell ref="A91:C91"/>
    <mergeCell ref="D14:P14"/>
    <mergeCell ref="A43:C43"/>
    <mergeCell ref="A45:C45"/>
    <mergeCell ref="P3:Q4"/>
    <mergeCell ref="A57:C57"/>
    <mergeCell ref="D57:H57"/>
    <mergeCell ref="J3:N4"/>
    <mergeCell ref="A9:C9"/>
    <mergeCell ref="D9:H9"/>
    <mergeCell ref="A10:E10"/>
    <mergeCell ref="F10:H10"/>
    <mergeCell ref="A11:E11"/>
    <mergeCell ref="F11:H11"/>
  </mergeCells>
  <phoneticPr fontId="4"/>
  <dataValidations count="1">
    <dataValidation type="whole" operator="lessThanOrEqual" allowBlank="1" showInputMessage="1" showErrorMessage="1" errorTitle="利用日数の入力に誤りがあります。" error="当該月の日数より大きい数値は入力できません。" sqref="N45 JJ45 TF45 ADB45 AMX45 AWT45 BGP45 BQL45 CAH45 CKD45 CTZ45 DDV45 DNR45 DXN45 EHJ45 ERF45 FBB45 FKX45 FUT45 GEP45 GOL45 GYH45 HID45 HRZ45 IBV45 ILR45 IVN45 JFJ45 JPF45 JZB45 KIX45 KST45 LCP45 LML45 LWH45 MGD45 MPZ45 MZV45 NJR45 NTN45 ODJ45 ONF45 OXB45 PGX45 PQT45 QAP45 QKL45 QUH45 RED45 RNZ45 RXV45 SHR45 SRN45 TBJ45 TLF45 TVB45 UEX45 UOT45 UYP45 VIL45 VSH45 WCD45 WLZ45 WVV45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N93">
      <formula1>29</formula1>
    </dataValidation>
  </dataValidations>
  <printOptions horizontalCentered="1"/>
  <pageMargins left="0.78740157480314965" right="0.78740157480314965" top="0.98425196850393704" bottom="0.98425196850393704" header="0.51181102362204722" footer="0.51181102362204722"/>
  <pageSetup paperSize="9" scale="70" firstPageNumber="10" orientation="portrait" useFirstPageNumber="1"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71"/>
  <sheetViews>
    <sheetView view="pageBreakPreview" zoomScaleNormal="115" zoomScaleSheetLayoutView="100" workbookViewId="0">
      <selection activeCell="H28" sqref="H28"/>
    </sheetView>
  </sheetViews>
  <sheetFormatPr defaultRowHeight="13.5"/>
  <cols>
    <col min="1" max="1" width="6.625" customWidth="1"/>
    <col min="2" max="2" width="5.625" style="8" customWidth="1"/>
    <col min="3" max="3" width="12.25" style="8" customWidth="1"/>
    <col min="4" max="15" width="6.625" customWidth="1"/>
    <col min="16" max="16" width="7.625" style="9" customWidth="1"/>
    <col min="17" max="17" width="7.625" customWidth="1"/>
    <col min="257" max="257" width="6.625" customWidth="1"/>
    <col min="258" max="258" width="5.625" customWidth="1"/>
    <col min="259" max="259" width="12.25" customWidth="1"/>
    <col min="260" max="271" width="6.625" customWidth="1"/>
    <col min="272" max="273" width="7.625" customWidth="1"/>
    <col min="513" max="513" width="6.625" customWidth="1"/>
    <col min="514" max="514" width="5.625" customWidth="1"/>
    <col min="515" max="515" width="12.25" customWidth="1"/>
    <col min="516" max="527" width="6.625" customWidth="1"/>
    <col min="528" max="529" width="7.625" customWidth="1"/>
    <col min="769" max="769" width="6.625" customWidth="1"/>
    <col min="770" max="770" width="5.625" customWidth="1"/>
    <col min="771" max="771" width="12.25" customWidth="1"/>
    <col min="772" max="783" width="6.625" customWidth="1"/>
    <col min="784" max="785" width="7.625" customWidth="1"/>
    <col min="1025" max="1025" width="6.625" customWidth="1"/>
    <col min="1026" max="1026" width="5.625" customWidth="1"/>
    <col min="1027" max="1027" width="12.25" customWidth="1"/>
    <col min="1028" max="1039" width="6.625" customWidth="1"/>
    <col min="1040" max="1041" width="7.625" customWidth="1"/>
    <col min="1281" max="1281" width="6.625" customWidth="1"/>
    <col min="1282" max="1282" width="5.625" customWidth="1"/>
    <col min="1283" max="1283" width="12.25" customWidth="1"/>
    <col min="1284" max="1295" width="6.625" customWidth="1"/>
    <col min="1296" max="1297" width="7.625" customWidth="1"/>
    <col min="1537" max="1537" width="6.625" customWidth="1"/>
    <col min="1538" max="1538" width="5.625" customWidth="1"/>
    <col min="1539" max="1539" width="12.25" customWidth="1"/>
    <col min="1540" max="1551" width="6.625" customWidth="1"/>
    <col min="1552" max="1553" width="7.625" customWidth="1"/>
    <col min="1793" max="1793" width="6.625" customWidth="1"/>
    <col min="1794" max="1794" width="5.625" customWidth="1"/>
    <col min="1795" max="1795" width="12.25" customWidth="1"/>
    <col min="1796" max="1807" width="6.625" customWidth="1"/>
    <col min="1808" max="1809" width="7.625" customWidth="1"/>
    <col min="2049" max="2049" width="6.625" customWidth="1"/>
    <col min="2050" max="2050" width="5.625" customWidth="1"/>
    <col min="2051" max="2051" width="12.25" customWidth="1"/>
    <col min="2052" max="2063" width="6.625" customWidth="1"/>
    <col min="2064" max="2065" width="7.625" customWidth="1"/>
    <col min="2305" max="2305" width="6.625" customWidth="1"/>
    <col min="2306" max="2306" width="5.625" customWidth="1"/>
    <col min="2307" max="2307" width="12.25" customWidth="1"/>
    <col min="2308" max="2319" width="6.625" customWidth="1"/>
    <col min="2320" max="2321" width="7.625" customWidth="1"/>
    <col min="2561" max="2561" width="6.625" customWidth="1"/>
    <col min="2562" max="2562" width="5.625" customWidth="1"/>
    <col min="2563" max="2563" width="12.25" customWidth="1"/>
    <col min="2564" max="2575" width="6.625" customWidth="1"/>
    <col min="2576" max="2577" width="7.625" customWidth="1"/>
    <col min="2817" max="2817" width="6.625" customWidth="1"/>
    <col min="2818" max="2818" width="5.625" customWidth="1"/>
    <col min="2819" max="2819" width="12.25" customWidth="1"/>
    <col min="2820" max="2831" width="6.625" customWidth="1"/>
    <col min="2832" max="2833" width="7.625" customWidth="1"/>
    <col min="3073" max="3073" width="6.625" customWidth="1"/>
    <col min="3074" max="3074" width="5.625" customWidth="1"/>
    <col min="3075" max="3075" width="12.25" customWidth="1"/>
    <col min="3076" max="3087" width="6.625" customWidth="1"/>
    <col min="3088" max="3089" width="7.625" customWidth="1"/>
    <col min="3329" max="3329" width="6.625" customWidth="1"/>
    <col min="3330" max="3330" width="5.625" customWidth="1"/>
    <col min="3331" max="3331" width="12.25" customWidth="1"/>
    <col min="3332" max="3343" width="6.625" customWidth="1"/>
    <col min="3344" max="3345" width="7.625" customWidth="1"/>
    <col min="3585" max="3585" width="6.625" customWidth="1"/>
    <col min="3586" max="3586" width="5.625" customWidth="1"/>
    <col min="3587" max="3587" width="12.25" customWidth="1"/>
    <col min="3588" max="3599" width="6.625" customWidth="1"/>
    <col min="3600" max="3601" width="7.625" customWidth="1"/>
    <col min="3841" max="3841" width="6.625" customWidth="1"/>
    <col min="3842" max="3842" width="5.625" customWidth="1"/>
    <col min="3843" max="3843" width="12.25" customWidth="1"/>
    <col min="3844" max="3855" width="6.625" customWidth="1"/>
    <col min="3856" max="3857" width="7.625" customWidth="1"/>
    <col min="4097" max="4097" width="6.625" customWidth="1"/>
    <col min="4098" max="4098" width="5.625" customWidth="1"/>
    <col min="4099" max="4099" width="12.25" customWidth="1"/>
    <col min="4100" max="4111" width="6.625" customWidth="1"/>
    <col min="4112" max="4113" width="7.625" customWidth="1"/>
    <col min="4353" max="4353" width="6.625" customWidth="1"/>
    <col min="4354" max="4354" width="5.625" customWidth="1"/>
    <col min="4355" max="4355" width="12.25" customWidth="1"/>
    <col min="4356" max="4367" width="6.625" customWidth="1"/>
    <col min="4368" max="4369" width="7.625" customWidth="1"/>
    <col min="4609" max="4609" width="6.625" customWidth="1"/>
    <col min="4610" max="4610" width="5.625" customWidth="1"/>
    <col min="4611" max="4611" width="12.25" customWidth="1"/>
    <col min="4612" max="4623" width="6.625" customWidth="1"/>
    <col min="4624" max="4625" width="7.625" customWidth="1"/>
    <col min="4865" max="4865" width="6.625" customWidth="1"/>
    <col min="4866" max="4866" width="5.625" customWidth="1"/>
    <col min="4867" max="4867" width="12.25" customWidth="1"/>
    <col min="4868" max="4879" width="6.625" customWidth="1"/>
    <col min="4880" max="4881" width="7.625" customWidth="1"/>
    <col min="5121" max="5121" width="6.625" customWidth="1"/>
    <col min="5122" max="5122" width="5.625" customWidth="1"/>
    <col min="5123" max="5123" width="12.25" customWidth="1"/>
    <col min="5124" max="5135" width="6.625" customWidth="1"/>
    <col min="5136" max="5137" width="7.625" customWidth="1"/>
    <col min="5377" max="5377" width="6.625" customWidth="1"/>
    <col min="5378" max="5378" width="5.625" customWidth="1"/>
    <col min="5379" max="5379" width="12.25" customWidth="1"/>
    <col min="5380" max="5391" width="6.625" customWidth="1"/>
    <col min="5392" max="5393" width="7.625" customWidth="1"/>
    <col min="5633" max="5633" width="6.625" customWidth="1"/>
    <col min="5634" max="5634" width="5.625" customWidth="1"/>
    <col min="5635" max="5635" width="12.25" customWidth="1"/>
    <col min="5636" max="5647" width="6.625" customWidth="1"/>
    <col min="5648" max="5649" width="7.625" customWidth="1"/>
    <col min="5889" max="5889" width="6.625" customWidth="1"/>
    <col min="5890" max="5890" width="5.625" customWidth="1"/>
    <col min="5891" max="5891" width="12.25" customWidth="1"/>
    <col min="5892" max="5903" width="6.625" customWidth="1"/>
    <col min="5904" max="5905" width="7.625" customWidth="1"/>
    <col min="6145" max="6145" width="6.625" customWidth="1"/>
    <col min="6146" max="6146" width="5.625" customWidth="1"/>
    <col min="6147" max="6147" width="12.25" customWidth="1"/>
    <col min="6148" max="6159" width="6.625" customWidth="1"/>
    <col min="6160" max="6161" width="7.625" customWidth="1"/>
    <col min="6401" max="6401" width="6.625" customWidth="1"/>
    <col min="6402" max="6402" width="5.625" customWidth="1"/>
    <col min="6403" max="6403" width="12.25" customWidth="1"/>
    <col min="6404" max="6415" width="6.625" customWidth="1"/>
    <col min="6416" max="6417" width="7.625" customWidth="1"/>
    <col min="6657" max="6657" width="6.625" customWidth="1"/>
    <col min="6658" max="6658" width="5.625" customWidth="1"/>
    <col min="6659" max="6659" width="12.25" customWidth="1"/>
    <col min="6660" max="6671" width="6.625" customWidth="1"/>
    <col min="6672" max="6673" width="7.625" customWidth="1"/>
    <col min="6913" max="6913" width="6.625" customWidth="1"/>
    <col min="6914" max="6914" width="5.625" customWidth="1"/>
    <col min="6915" max="6915" width="12.25" customWidth="1"/>
    <col min="6916" max="6927" width="6.625" customWidth="1"/>
    <col min="6928" max="6929" width="7.625" customWidth="1"/>
    <col min="7169" max="7169" width="6.625" customWidth="1"/>
    <col min="7170" max="7170" width="5.625" customWidth="1"/>
    <col min="7171" max="7171" width="12.25" customWidth="1"/>
    <col min="7172" max="7183" width="6.625" customWidth="1"/>
    <col min="7184" max="7185" width="7.625" customWidth="1"/>
    <col min="7425" max="7425" width="6.625" customWidth="1"/>
    <col min="7426" max="7426" width="5.625" customWidth="1"/>
    <col min="7427" max="7427" width="12.25" customWidth="1"/>
    <col min="7428" max="7439" width="6.625" customWidth="1"/>
    <col min="7440" max="7441" width="7.625" customWidth="1"/>
    <col min="7681" max="7681" width="6.625" customWidth="1"/>
    <col min="7682" max="7682" width="5.625" customWidth="1"/>
    <col min="7683" max="7683" width="12.25" customWidth="1"/>
    <col min="7684" max="7695" width="6.625" customWidth="1"/>
    <col min="7696" max="7697" width="7.625" customWidth="1"/>
    <col min="7937" max="7937" width="6.625" customWidth="1"/>
    <col min="7938" max="7938" width="5.625" customWidth="1"/>
    <col min="7939" max="7939" width="12.25" customWidth="1"/>
    <col min="7940" max="7951" width="6.625" customWidth="1"/>
    <col min="7952" max="7953" width="7.625" customWidth="1"/>
    <col min="8193" max="8193" width="6.625" customWidth="1"/>
    <col min="8194" max="8194" width="5.625" customWidth="1"/>
    <col min="8195" max="8195" width="12.25" customWidth="1"/>
    <col min="8196" max="8207" width="6.625" customWidth="1"/>
    <col min="8208" max="8209" width="7.625" customWidth="1"/>
    <col min="8449" max="8449" width="6.625" customWidth="1"/>
    <col min="8450" max="8450" width="5.625" customWidth="1"/>
    <col min="8451" max="8451" width="12.25" customWidth="1"/>
    <col min="8452" max="8463" width="6.625" customWidth="1"/>
    <col min="8464" max="8465" width="7.625" customWidth="1"/>
    <col min="8705" max="8705" width="6.625" customWidth="1"/>
    <col min="8706" max="8706" width="5.625" customWidth="1"/>
    <col min="8707" max="8707" width="12.25" customWidth="1"/>
    <col min="8708" max="8719" width="6.625" customWidth="1"/>
    <col min="8720" max="8721" width="7.625" customWidth="1"/>
    <col min="8961" max="8961" width="6.625" customWidth="1"/>
    <col min="8962" max="8962" width="5.625" customWidth="1"/>
    <col min="8963" max="8963" width="12.25" customWidth="1"/>
    <col min="8964" max="8975" width="6.625" customWidth="1"/>
    <col min="8976" max="8977" width="7.625" customWidth="1"/>
    <col min="9217" max="9217" width="6.625" customWidth="1"/>
    <col min="9218" max="9218" width="5.625" customWidth="1"/>
    <col min="9219" max="9219" width="12.25" customWidth="1"/>
    <col min="9220" max="9231" width="6.625" customWidth="1"/>
    <col min="9232" max="9233" width="7.625" customWidth="1"/>
    <col min="9473" max="9473" width="6.625" customWidth="1"/>
    <col min="9474" max="9474" width="5.625" customWidth="1"/>
    <col min="9475" max="9475" width="12.25" customWidth="1"/>
    <col min="9476" max="9487" width="6.625" customWidth="1"/>
    <col min="9488" max="9489" width="7.625" customWidth="1"/>
    <col min="9729" max="9729" width="6.625" customWidth="1"/>
    <col min="9730" max="9730" width="5.625" customWidth="1"/>
    <col min="9731" max="9731" width="12.25" customWidth="1"/>
    <col min="9732" max="9743" width="6.625" customWidth="1"/>
    <col min="9744" max="9745" width="7.625" customWidth="1"/>
    <col min="9985" max="9985" width="6.625" customWidth="1"/>
    <col min="9986" max="9986" width="5.625" customWidth="1"/>
    <col min="9987" max="9987" width="12.25" customWidth="1"/>
    <col min="9988" max="9999" width="6.625" customWidth="1"/>
    <col min="10000" max="10001" width="7.625" customWidth="1"/>
    <col min="10241" max="10241" width="6.625" customWidth="1"/>
    <col min="10242" max="10242" width="5.625" customWidth="1"/>
    <col min="10243" max="10243" width="12.25" customWidth="1"/>
    <col min="10244" max="10255" width="6.625" customWidth="1"/>
    <col min="10256" max="10257" width="7.625" customWidth="1"/>
    <col min="10497" max="10497" width="6.625" customWidth="1"/>
    <col min="10498" max="10498" width="5.625" customWidth="1"/>
    <col min="10499" max="10499" width="12.25" customWidth="1"/>
    <col min="10500" max="10511" width="6.625" customWidth="1"/>
    <col min="10512" max="10513" width="7.625" customWidth="1"/>
    <col min="10753" max="10753" width="6.625" customWidth="1"/>
    <col min="10754" max="10754" width="5.625" customWidth="1"/>
    <col min="10755" max="10755" width="12.25" customWidth="1"/>
    <col min="10756" max="10767" width="6.625" customWidth="1"/>
    <col min="10768" max="10769" width="7.625" customWidth="1"/>
    <col min="11009" max="11009" width="6.625" customWidth="1"/>
    <col min="11010" max="11010" width="5.625" customWidth="1"/>
    <col min="11011" max="11011" width="12.25" customWidth="1"/>
    <col min="11012" max="11023" width="6.625" customWidth="1"/>
    <col min="11024" max="11025" width="7.625" customWidth="1"/>
    <col min="11265" max="11265" width="6.625" customWidth="1"/>
    <col min="11266" max="11266" width="5.625" customWidth="1"/>
    <col min="11267" max="11267" width="12.25" customWidth="1"/>
    <col min="11268" max="11279" width="6.625" customWidth="1"/>
    <col min="11280" max="11281" width="7.625" customWidth="1"/>
    <col min="11521" max="11521" width="6.625" customWidth="1"/>
    <col min="11522" max="11522" width="5.625" customWidth="1"/>
    <col min="11523" max="11523" width="12.25" customWidth="1"/>
    <col min="11524" max="11535" width="6.625" customWidth="1"/>
    <col min="11536" max="11537" width="7.625" customWidth="1"/>
    <col min="11777" max="11777" width="6.625" customWidth="1"/>
    <col min="11778" max="11778" width="5.625" customWidth="1"/>
    <col min="11779" max="11779" width="12.25" customWidth="1"/>
    <col min="11780" max="11791" width="6.625" customWidth="1"/>
    <col min="11792" max="11793" width="7.625" customWidth="1"/>
    <col min="12033" max="12033" width="6.625" customWidth="1"/>
    <col min="12034" max="12034" width="5.625" customWidth="1"/>
    <col min="12035" max="12035" width="12.25" customWidth="1"/>
    <col min="12036" max="12047" width="6.625" customWidth="1"/>
    <col min="12048" max="12049" width="7.625" customWidth="1"/>
    <col min="12289" max="12289" width="6.625" customWidth="1"/>
    <col min="12290" max="12290" width="5.625" customWidth="1"/>
    <col min="12291" max="12291" width="12.25" customWidth="1"/>
    <col min="12292" max="12303" width="6.625" customWidth="1"/>
    <col min="12304" max="12305" width="7.625" customWidth="1"/>
    <col min="12545" max="12545" width="6.625" customWidth="1"/>
    <col min="12546" max="12546" width="5.625" customWidth="1"/>
    <col min="12547" max="12547" width="12.25" customWidth="1"/>
    <col min="12548" max="12559" width="6.625" customWidth="1"/>
    <col min="12560" max="12561" width="7.625" customWidth="1"/>
    <col min="12801" max="12801" width="6.625" customWidth="1"/>
    <col min="12802" max="12802" width="5.625" customWidth="1"/>
    <col min="12803" max="12803" width="12.25" customWidth="1"/>
    <col min="12804" max="12815" width="6.625" customWidth="1"/>
    <col min="12816" max="12817" width="7.625" customWidth="1"/>
    <col min="13057" max="13057" width="6.625" customWidth="1"/>
    <col min="13058" max="13058" width="5.625" customWidth="1"/>
    <col min="13059" max="13059" width="12.25" customWidth="1"/>
    <col min="13060" max="13071" width="6.625" customWidth="1"/>
    <col min="13072" max="13073" width="7.625" customWidth="1"/>
    <col min="13313" max="13313" width="6.625" customWidth="1"/>
    <col min="13314" max="13314" width="5.625" customWidth="1"/>
    <col min="13315" max="13315" width="12.25" customWidth="1"/>
    <col min="13316" max="13327" width="6.625" customWidth="1"/>
    <col min="13328" max="13329" width="7.625" customWidth="1"/>
    <col min="13569" max="13569" width="6.625" customWidth="1"/>
    <col min="13570" max="13570" width="5.625" customWidth="1"/>
    <col min="13571" max="13571" width="12.25" customWidth="1"/>
    <col min="13572" max="13583" width="6.625" customWidth="1"/>
    <col min="13584" max="13585" width="7.625" customWidth="1"/>
    <col min="13825" max="13825" width="6.625" customWidth="1"/>
    <col min="13826" max="13826" width="5.625" customWidth="1"/>
    <col min="13827" max="13827" width="12.25" customWidth="1"/>
    <col min="13828" max="13839" width="6.625" customWidth="1"/>
    <col min="13840" max="13841" width="7.625" customWidth="1"/>
    <col min="14081" max="14081" width="6.625" customWidth="1"/>
    <col min="14082" max="14082" width="5.625" customWidth="1"/>
    <col min="14083" max="14083" width="12.25" customWidth="1"/>
    <col min="14084" max="14095" width="6.625" customWidth="1"/>
    <col min="14096" max="14097" width="7.625" customWidth="1"/>
    <col min="14337" max="14337" width="6.625" customWidth="1"/>
    <col min="14338" max="14338" width="5.625" customWidth="1"/>
    <col min="14339" max="14339" width="12.25" customWidth="1"/>
    <col min="14340" max="14351" width="6.625" customWidth="1"/>
    <col min="14352" max="14353" width="7.625" customWidth="1"/>
    <col min="14593" max="14593" width="6.625" customWidth="1"/>
    <col min="14594" max="14594" width="5.625" customWidth="1"/>
    <col min="14595" max="14595" width="12.25" customWidth="1"/>
    <col min="14596" max="14607" width="6.625" customWidth="1"/>
    <col min="14608" max="14609" width="7.625" customWidth="1"/>
    <col min="14849" max="14849" width="6.625" customWidth="1"/>
    <col min="14850" max="14850" width="5.625" customWidth="1"/>
    <col min="14851" max="14851" width="12.25" customWidth="1"/>
    <col min="14852" max="14863" width="6.625" customWidth="1"/>
    <col min="14864" max="14865" width="7.625" customWidth="1"/>
    <col min="15105" max="15105" width="6.625" customWidth="1"/>
    <col min="15106" max="15106" width="5.625" customWidth="1"/>
    <col min="15107" max="15107" width="12.25" customWidth="1"/>
    <col min="15108" max="15119" width="6.625" customWidth="1"/>
    <col min="15120" max="15121" width="7.625" customWidth="1"/>
    <col min="15361" max="15361" width="6.625" customWidth="1"/>
    <col min="15362" max="15362" width="5.625" customWidth="1"/>
    <col min="15363" max="15363" width="12.25" customWidth="1"/>
    <col min="15364" max="15375" width="6.625" customWidth="1"/>
    <col min="15376" max="15377" width="7.625" customWidth="1"/>
    <col min="15617" max="15617" width="6.625" customWidth="1"/>
    <col min="15618" max="15618" width="5.625" customWidth="1"/>
    <col min="15619" max="15619" width="12.25" customWidth="1"/>
    <col min="15620" max="15631" width="6.625" customWidth="1"/>
    <col min="15632" max="15633" width="7.625" customWidth="1"/>
    <col min="15873" max="15873" width="6.625" customWidth="1"/>
    <col min="15874" max="15874" width="5.625" customWidth="1"/>
    <col min="15875" max="15875" width="12.25" customWidth="1"/>
    <col min="15876" max="15887" width="6.625" customWidth="1"/>
    <col min="15888" max="15889" width="7.625" customWidth="1"/>
    <col min="16129" max="16129" width="6.625" customWidth="1"/>
    <col min="16130" max="16130" width="5.625" customWidth="1"/>
    <col min="16131" max="16131" width="12.25" customWidth="1"/>
    <col min="16132" max="16143" width="6.625" customWidth="1"/>
    <col min="16144" max="16145" width="7.625" customWidth="1"/>
  </cols>
  <sheetData>
    <row r="1" spans="1:18" ht="21">
      <c r="A1" s="7" t="s">
        <v>216</v>
      </c>
      <c r="Q1" t="s">
        <v>219</v>
      </c>
    </row>
    <row r="2" spans="1:18" ht="14.25">
      <c r="A2" s="1" t="s">
        <v>543</v>
      </c>
    </row>
    <row r="3" spans="1:18" ht="14.25">
      <c r="A3" s="10" t="s">
        <v>68</v>
      </c>
    </row>
    <row r="4" spans="1:18" ht="14.25">
      <c r="A4" s="10"/>
    </row>
    <row r="5" spans="1:18" ht="14.25">
      <c r="A5" s="10" t="s">
        <v>56</v>
      </c>
      <c r="J5" s="11"/>
      <c r="Q5" s="12"/>
    </row>
    <row r="6" spans="1:18" s="6" customFormat="1" ht="17.25">
      <c r="A6" s="798" t="s">
        <v>58</v>
      </c>
      <c r="B6" s="799"/>
      <c r="C6" s="800"/>
      <c r="D6" s="801"/>
      <c r="E6" s="801"/>
      <c r="F6" s="801"/>
      <c r="G6" s="801"/>
      <c r="H6" s="801"/>
      <c r="J6" s="798" t="s">
        <v>69</v>
      </c>
      <c r="K6" s="799"/>
      <c r="L6" s="799"/>
      <c r="M6" s="799"/>
      <c r="N6" s="800"/>
      <c r="O6" s="833" t="str">
        <f>IF(P66=0," ",ROUND(Q66/P66,1))</f>
        <v xml:space="preserve"> </v>
      </c>
      <c r="P6" s="834"/>
      <c r="Q6" s="835"/>
    </row>
    <row r="7" spans="1:18" s="15" customFormat="1" ht="14.25">
      <c r="A7" s="802" t="s">
        <v>59</v>
      </c>
      <c r="B7" s="802"/>
      <c r="C7" s="802"/>
      <c r="D7" s="802"/>
      <c r="E7" s="802"/>
      <c r="F7" s="801"/>
      <c r="G7" s="801"/>
      <c r="H7" s="801"/>
      <c r="J7" s="827" t="s">
        <v>70</v>
      </c>
      <c r="K7" s="828"/>
      <c r="L7" s="828"/>
      <c r="M7" s="828"/>
      <c r="N7" s="829"/>
      <c r="O7" s="798" t="s">
        <v>1</v>
      </c>
      <c r="P7" s="799"/>
      <c r="Q7" s="48">
        <v>0</v>
      </c>
      <c r="R7" s="49" t="s">
        <v>71</v>
      </c>
    </row>
    <row r="8" spans="1:18" s="15" customFormat="1" ht="17.25">
      <c r="A8" s="802" t="s">
        <v>60</v>
      </c>
      <c r="B8" s="802"/>
      <c r="C8" s="802"/>
      <c r="D8" s="802"/>
      <c r="E8" s="802"/>
      <c r="F8" s="804" t="str">
        <f>IF(P66=0,"",ROUNDUP(P66/P68,2))</f>
        <v/>
      </c>
      <c r="G8" s="805"/>
      <c r="H8" s="806"/>
      <c r="J8" s="827" t="s">
        <v>72</v>
      </c>
      <c r="K8" s="828"/>
      <c r="L8" s="828"/>
      <c r="M8" s="828"/>
      <c r="N8" s="829"/>
      <c r="O8" s="798" t="s">
        <v>1</v>
      </c>
      <c r="P8" s="799"/>
      <c r="Q8" s="48">
        <v>0</v>
      </c>
      <c r="R8" s="49" t="s">
        <v>71</v>
      </c>
    </row>
    <row r="9" spans="1:18" s="15" customFormat="1" ht="17.25">
      <c r="A9" s="50"/>
      <c r="B9" s="50"/>
      <c r="C9" s="50"/>
      <c r="D9" s="50"/>
      <c r="E9" s="50"/>
      <c r="F9" s="51"/>
      <c r="G9" s="51"/>
      <c r="H9" s="51"/>
      <c r="J9" s="798" t="s">
        <v>73</v>
      </c>
      <c r="K9" s="799"/>
      <c r="L9" s="799"/>
      <c r="M9" s="799"/>
      <c r="N9" s="800"/>
      <c r="O9" s="830" t="str">
        <f>IF(P66=0," ",ROUND((P24+P35+Q7+Q8)/P66,2))</f>
        <v xml:space="preserve"> </v>
      </c>
      <c r="P9" s="831"/>
      <c r="Q9" s="832"/>
    </row>
    <row r="10" spans="1:18" s="15" customFormat="1" ht="45.75" customHeight="1">
      <c r="A10" s="17"/>
      <c r="B10" s="17"/>
      <c r="C10" s="17"/>
      <c r="D10" s="17"/>
      <c r="E10" s="17"/>
      <c r="F10" s="18"/>
      <c r="G10" s="18"/>
      <c r="H10" s="18"/>
      <c r="J10" s="17"/>
      <c r="K10" s="17"/>
      <c r="L10" s="17"/>
      <c r="M10" s="17"/>
      <c r="N10" s="17"/>
      <c r="O10" s="52"/>
      <c r="P10" s="52"/>
      <c r="Q10" s="52"/>
    </row>
    <row r="11" spans="1:18" ht="13.5" customHeight="1">
      <c r="Q11" s="12"/>
    </row>
    <row r="12" spans="1:18" s="22" customFormat="1">
      <c r="A12" s="19"/>
      <c r="B12" s="40"/>
      <c r="C12" s="21"/>
      <c r="D12" s="792" t="s">
        <v>61</v>
      </c>
      <c r="E12" s="793"/>
      <c r="F12" s="793"/>
      <c r="G12" s="793"/>
      <c r="H12" s="793"/>
      <c r="I12" s="793"/>
      <c r="J12" s="793"/>
      <c r="K12" s="793"/>
      <c r="L12" s="793"/>
      <c r="M12" s="793"/>
      <c r="N12" s="793"/>
      <c r="O12" s="793"/>
      <c r="P12" s="793"/>
      <c r="Q12" s="794"/>
    </row>
    <row r="13" spans="1:18" s="27" customFormat="1" ht="27">
      <c r="A13" s="23"/>
      <c r="B13" s="24" t="s">
        <v>62</v>
      </c>
      <c r="C13" s="24" t="s">
        <v>63</v>
      </c>
      <c r="D13" s="25" t="s">
        <v>547</v>
      </c>
      <c r="E13" s="25" t="s">
        <v>548</v>
      </c>
      <c r="F13" s="25" t="s">
        <v>549</v>
      </c>
      <c r="G13" s="25" t="s">
        <v>550</v>
      </c>
      <c r="H13" s="25" t="s">
        <v>551</v>
      </c>
      <c r="I13" s="25" t="s">
        <v>552</v>
      </c>
      <c r="J13" s="25" t="s">
        <v>553</v>
      </c>
      <c r="K13" s="25" t="s">
        <v>554</v>
      </c>
      <c r="L13" s="25" t="s">
        <v>555</v>
      </c>
      <c r="M13" s="25" t="s">
        <v>556</v>
      </c>
      <c r="N13" s="25" t="s">
        <v>557</v>
      </c>
      <c r="O13" s="25" t="s">
        <v>558</v>
      </c>
      <c r="P13" s="26" t="s">
        <v>64</v>
      </c>
      <c r="Q13" s="26" t="s">
        <v>74</v>
      </c>
    </row>
    <row r="14" spans="1:18" s="22" customFormat="1">
      <c r="A14" s="53" t="s">
        <v>75</v>
      </c>
      <c r="B14" s="29">
        <v>1</v>
      </c>
      <c r="C14" s="30"/>
      <c r="D14" s="31"/>
      <c r="E14" s="31"/>
      <c r="F14" s="31"/>
      <c r="G14" s="31"/>
      <c r="H14" s="31"/>
      <c r="I14" s="31"/>
      <c r="J14" s="31"/>
      <c r="K14" s="31"/>
      <c r="L14" s="31"/>
      <c r="M14" s="31"/>
      <c r="N14" s="31"/>
      <c r="O14" s="31"/>
      <c r="P14" s="32">
        <f t="shared" ref="P14:P61" si="0">SUM(D14:O14)</f>
        <v>0</v>
      </c>
      <c r="Q14" s="824" t="s">
        <v>76</v>
      </c>
    </row>
    <row r="15" spans="1:18" s="22" customFormat="1">
      <c r="A15" s="33"/>
      <c r="B15" s="29">
        <v>2</v>
      </c>
      <c r="C15" s="30"/>
      <c r="D15" s="31"/>
      <c r="E15" s="31"/>
      <c r="F15" s="31"/>
      <c r="G15" s="31"/>
      <c r="H15" s="31"/>
      <c r="I15" s="31"/>
      <c r="J15" s="31"/>
      <c r="K15" s="31"/>
      <c r="L15" s="31"/>
      <c r="M15" s="31"/>
      <c r="N15" s="31"/>
      <c r="O15" s="31"/>
      <c r="P15" s="32">
        <f t="shared" si="0"/>
        <v>0</v>
      </c>
      <c r="Q15" s="825"/>
    </row>
    <row r="16" spans="1:18" s="22" customFormat="1">
      <c r="A16" s="33"/>
      <c r="B16" s="29">
        <v>3</v>
      </c>
      <c r="C16" s="30"/>
      <c r="D16" s="31"/>
      <c r="E16" s="31"/>
      <c r="F16" s="31"/>
      <c r="G16" s="31"/>
      <c r="H16" s="31"/>
      <c r="I16" s="31"/>
      <c r="J16" s="31"/>
      <c r="K16" s="31"/>
      <c r="L16" s="31"/>
      <c r="M16" s="31"/>
      <c r="N16" s="31"/>
      <c r="O16" s="31"/>
      <c r="P16" s="32">
        <f t="shared" si="0"/>
        <v>0</v>
      </c>
      <c r="Q16" s="825"/>
    </row>
    <row r="17" spans="1:17" s="22" customFormat="1">
      <c r="A17" s="33"/>
      <c r="B17" s="29">
        <v>4</v>
      </c>
      <c r="C17" s="30"/>
      <c r="D17" s="31"/>
      <c r="E17" s="31"/>
      <c r="F17" s="31"/>
      <c r="G17" s="31"/>
      <c r="H17" s="31"/>
      <c r="I17" s="31"/>
      <c r="J17" s="31"/>
      <c r="K17" s="31"/>
      <c r="L17" s="31"/>
      <c r="M17" s="31"/>
      <c r="N17" s="31"/>
      <c r="O17" s="31"/>
      <c r="P17" s="32">
        <f t="shared" si="0"/>
        <v>0</v>
      </c>
      <c r="Q17" s="825"/>
    </row>
    <row r="18" spans="1:17" s="22" customFormat="1">
      <c r="A18" s="33"/>
      <c r="B18" s="29">
        <v>5</v>
      </c>
      <c r="C18" s="30"/>
      <c r="D18" s="31"/>
      <c r="E18" s="31"/>
      <c r="F18" s="31"/>
      <c r="G18" s="31"/>
      <c r="H18" s="31"/>
      <c r="I18" s="31"/>
      <c r="J18" s="31"/>
      <c r="K18" s="31"/>
      <c r="L18" s="31"/>
      <c r="M18" s="31"/>
      <c r="N18" s="31"/>
      <c r="O18" s="31"/>
      <c r="P18" s="32">
        <f t="shared" si="0"/>
        <v>0</v>
      </c>
      <c r="Q18" s="825"/>
    </row>
    <row r="19" spans="1:17" s="22" customFormat="1">
      <c r="A19" s="33"/>
      <c r="B19" s="29">
        <v>6</v>
      </c>
      <c r="C19" s="30"/>
      <c r="D19" s="31"/>
      <c r="E19" s="31"/>
      <c r="F19" s="31"/>
      <c r="G19" s="31"/>
      <c r="H19" s="31"/>
      <c r="I19" s="31"/>
      <c r="J19" s="31"/>
      <c r="K19" s="31"/>
      <c r="L19" s="31"/>
      <c r="M19" s="31"/>
      <c r="N19" s="31"/>
      <c r="O19" s="31"/>
      <c r="P19" s="32">
        <f t="shared" si="0"/>
        <v>0</v>
      </c>
      <c r="Q19" s="825"/>
    </row>
    <row r="20" spans="1:17" s="22" customFormat="1">
      <c r="A20" s="33"/>
      <c r="B20" s="29">
        <v>7</v>
      </c>
      <c r="C20" s="30"/>
      <c r="D20" s="31"/>
      <c r="E20" s="31"/>
      <c r="F20" s="31"/>
      <c r="G20" s="31"/>
      <c r="H20" s="31"/>
      <c r="I20" s="31"/>
      <c r="J20" s="31"/>
      <c r="K20" s="31"/>
      <c r="L20" s="31"/>
      <c r="M20" s="31"/>
      <c r="N20" s="31"/>
      <c r="O20" s="31"/>
      <c r="P20" s="32">
        <f t="shared" si="0"/>
        <v>0</v>
      </c>
      <c r="Q20" s="825"/>
    </row>
    <row r="21" spans="1:17" s="22" customFormat="1">
      <c r="A21" s="33"/>
      <c r="B21" s="29">
        <v>8</v>
      </c>
      <c r="C21" s="30"/>
      <c r="D21" s="31"/>
      <c r="E21" s="31"/>
      <c r="F21" s="31"/>
      <c r="G21" s="31"/>
      <c r="H21" s="31"/>
      <c r="I21" s="31"/>
      <c r="J21" s="31"/>
      <c r="K21" s="31"/>
      <c r="L21" s="31"/>
      <c r="M21" s="31"/>
      <c r="N21" s="31"/>
      <c r="O21" s="31"/>
      <c r="P21" s="32">
        <f t="shared" si="0"/>
        <v>0</v>
      </c>
      <c r="Q21" s="825"/>
    </row>
    <row r="22" spans="1:17" s="22" customFormat="1">
      <c r="A22" s="33"/>
      <c r="B22" s="29">
        <v>9</v>
      </c>
      <c r="C22" s="30"/>
      <c r="D22" s="31"/>
      <c r="E22" s="31"/>
      <c r="F22" s="31"/>
      <c r="G22" s="31"/>
      <c r="H22" s="31"/>
      <c r="I22" s="31"/>
      <c r="J22" s="31"/>
      <c r="K22" s="31"/>
      <c r="L22" s="31"/>
      <c r="M22" s="31"/>
      <c r="N22" s="31"/>
      <c r="O22" s="31"/>
      <c r="P22" s="32">
        <f t="shared" si="0"/>
        <v>0</v>
      </c>
      <c r="Q22" s="825"/>
    </row>
    <row r="23" spans="1:17" s="22" customFormat="1">
      <c r="A23" s="34"/>
      <c r="B23" s="29">
        <v>10</v>
      </c>
      <c r="C23" s="30"/>
      <c r="D23" s="31"/>
      <c r="E23" s="31"/>
      <c r="F23" s="31"/>
      <c r="G23" s="31"/>
      <c r="H23" s="31"/>
      <c r="I23" s="31"/>
      <c r="J23" s="31"/>
      <c r="K23" s="31"/>
      <c r="L23" s="31"/>
      <c r="M23" s="31"/>
      <c r="N23" s="31"/>
      <c r="O23" s="31"/>
      <c r="P23" s="32">
        <f t="shared" si="0"/>
        <v>0</v>
      </c>
      <c r="Q23" s="826"/>
    </row>
    <row r="24" spans="1:17" s="22" customFormat="1" ht="14.25">
      <c r="A24" s="792" t="s">
        <v>77</v>
      </c>
      <c r="B24" s="793"/>
      <c r="C24" s="794"/>
      <c r="D24" s="792"/>
      <c r="E24" s="793"/>
      <c r="F24" s="793"/>
      <c r="G24" s="793"/>
      <c r="H24" s="793"/>
      <c r="I24" s="793"/>
      <c r="J24" s="793"/>
      <c r="K24" s="793"/>
      <c r="L24" s="793"/>
      <c r="M24" s="793"/>
      <c r="N24" s="793"/>
      <c r="O24" s="794"/>
      <c r="P24" s="39">
        <f>SUM(P14:P23)</f>
        <v>0</v>
      </c>
      <c r="Q24" s="39">
        <f>P24*6</f>
        <v>0</v>
      </c>
    </row>
    <row r="25" spans="1:17" s="22" customFormat="1">
      <c r="A25" s="54" t="s">
        <v>78</v>
      </c>
      <c r="B25" s="29">
        <v>1</v>
      </c>
      <c r="C25" s="30"/>
      <c r="D25" s="31"/>
      <c r="E25" s="31"/>
      <c r="F25" s="31"/>
      <c r="G25" s="31"/>
      <c r="H25" s="31"/>
      <c r="I25" s="31"/>
      <c r="J25" s="31"/>
      <c r="K25" s="31"/>
      <c r="L25" s="31"/>
      <c r="M25" s="31"/>
      <c r="N25" s="31"/>
      <c r="O25" s="31"/>
      <c r="P25" s="32">
        <f t="shared" si="0"/>
        <v>0</v>
      </c>
      <c r="Q25" s="824" t="s">
        <v>79</v>
      </c>
    </row>
    <row r="26" spans="1:17" s="22" customFormat="1">
      <c r="A26" s="33"/>
      <c r="B26" s="29">
        <v>2</v>
      </c>
      <c r="C26" s="30"/>
      <c r="D26" s="31"/>
      <c r="E26" s="31"/>
      <c r="F26" s="31"/>
      <c r="G26" s="31"/>
      <c r="H26" s="31"/>
      <c r="I26" s="31"/>
      <c r="J26" s="31"/>
      <c r="K26" s="31"/>
      <c r="L26" s="31"/>
      <c r="M26" s="31"/>
      <c r="N26" s="31"/>
      <c r="O26" s="31"/>
      <c r="P26" s="32">
        <f t="shared" si="0"/>
        <v>0</v>
      </c>
      <c r="Q26" s="825"/>
    </row>
    <row r="27" spans="1:17" s="22" customFormat="1">
      <c r="A27" s="33"/>
      <c r="B27" s="29">
        <v>3</v>
      </c>
      <c r="C27" s="30"/>
      <c r="D27" s="31"/>
      <c r="E27" s="31"/>
      <c r="F27" s="31"/>
      <c r="G27" s="31"/>
      <c r="H27" s="31"/>
      <c r="I27" s="31"/>
      <c r="J27" s="31"/>
      <c r="K27" s="31"/>
      <c r="L27" s="31"/>
      <c r="M27" s="31"/>
      <c r="N27" s="31"/>
      <c r="O27" s="31"/>
      <c r="P27" s="32">
        <f t="shared" si="0"/>
        <v>0</v>
      </c>
      <c r="Q27" s="825"/>
    </row>
    <row r="28" spans="1:17" s="22" customFormat="1">
      <c r="A28" s="33"/>
      <c r="B28" s="29">
        <v>4</v>
      </c>
      <c r="C28" s="30"/>
      <c r="D28" s="31"/>
      <c r="E28" s="31"/>
      <c r="F28" s="31"/>
      <c r="G28" s="31"/>
      <c r="H28" s="31"/>
      <c r="I28" s="31"/>
      <c r="J28" s="31"/>
      <c r="K28" s="31"/>
      <c r="L28" s="31"/>
      <c r="M28" s="31"/>
      <c r="N28" s="31"/>
      <c r="O28" s="31"/>
      <c r="P28" s="32">
        <f t="shared" si="0"/>
        <v>0</v>
      </c>
      <c r="Q28" s="825"/>
    </row>
    <row r="29" spans="1:17" s="22" customFormat="1">
      <c r="A29" s="33"/>
      <c r="B29" s="29">
        <v>5</v>
      </c>
      <c r="C29" s="30"/>
      <c r="D29" s="31"/>
      <c r="E29" s="31"/>
      <c r="F29" s="31"/>
      <c r="G29" s="31"/>
      <c r="H29" s="31"/>
      <c r="I29" s="31"/>
      <c r="J29" s="31"/>
      <c r="K29" s="31"/>
      <c r="L29" s="31"/>
      <c r="M29" s="31"/>
      <c r="N29" s="31"/>
      <c r="O29" s="31"/>
      <c r="P29" s="32">
        <f t="shared" si="0"/>
        <v>0</v>
      </c>
      <c r="Q29" s="825"/>
    </row>
    <row r="30" spans="1:17" s="22" customFormat="1">
      <c r="A30" s="33"/>
      <c r="B30" s="29">
        <v>6</v>
      </c>
      <c r="C30" s="30"/>
      <c r="D30" s="31"/>
      <c r="E30" s="31"/>
      <c r="F30" s="31"/>
      <c r="G30" s="31"/>
      <c r="H30" s="31"/>
      <c r="I30" s="31"/>
      <c r="J30" s="31"/>
      <c r="K30" s="31"/>
      <c r="L30" s="31"/>
      <c r="M30" s="31"/>
      <c r="N30" s="31"/>
      <c r="O30" s="31"/>
      <c r="P30" s="32">
        <f t="shared" si="0"/>
        <v>0</v>
      </c>
      <c r="Q30" s="825"/>
    </row>
    <row r="31" spans="1:17" s="22" customFormat="1">
      <c r="A31" s="33"/>
      <c r="B31" s="29">
        <v>7</v>
      </c>
      <c r="C31" s="30"/>
      <c r="D31" s="31"/>
      <c r="E31" s="31"/>
      <c r="F31" s="31"/>
      <c r="G31" s="31"/>
      <c r="H31" s="31"/>
      <c r="I31" s="31"/>
      <c r="J31" s="31"/>
      <c r="K31" s="31"/>
      <c r="L31" s="31"/>
      <c r="M31" s="31"/>
      <c r="N31" s="31"/>
      <c r="O31" s="31"/>
      <c r="P31" s="32">
        <f t="shared" si="0"/>
        <v>0</v>
      </c>
      <c r="Q31" s="825"/>
    </row>
    <row r="32" spans="1:17" s="22" customFormat="1">
      <c r="A32" s="33"/>
      <c r="B32" s="29">
        <v>8</v>
      </c>
      <c r="C32" s="30"/>
      <c r="D32" s="31"/>
      <c r="E32" s="31"/>
      <c r="F32" s="31"/>
      <c r="G32" s="31"/>
      <c r="H32" s="31"/>
      <c r="I32" s="31"/>
      <c r="J32" s="31"/>
      <c r="K32" s="31"/>
      <c r="L32" s="31"/>
      <c r="M32" s="31"/>
      <c r="N32" s="31"/>
      <c r="O32" s="31"/>
      <c r="P32" s="32">
        <f t="shared" si="0"/>
        <v>0</v>
      </c>
      <c r="Q32" s="825"/>
    </row>
    <row r="33" spans="1:17" s="22" customFormat="1">
      <c r="A33" s="33"/>
      <c r="B33" s="29">
        <v>9</v>
      </c>
      <c r="C33" s="30"/>
      <c r="D33" s="31"/>
      <c r="E33" s="31"/>
      <c r="F33" s="31"/>
      <c r="G33" s="31"/>
      <c r="H33" s="31"/>
      <c r="I33" s="31"/>
      <c r="J33" s="31"/>
      <c r="K33" s="31"/>
      <c r="L33" s="31"/>
      <c r="M33" s="31"/>
      <c r="N33" s="31"/>
      <c r="O33" s="31"/>
      <c r="P33" s="32">
        <f t="shared" si="0"/>
        <v>0</v>
      </c>
      <c r="Q33" s="825"/>
    </row>
    <row r="34" spans="1:17" s="22" customFormat="1">
      <c r="A34" s="34"/>
      <c r="B34" s="29">
        <v>10</v>
      </c>
      <c r="C34" s="30"/>
      <c r="D34" s="31"/>
      <c r="E34" s="31"/>
      <c r="F34" s="31"/>
      <c r="G34" s="31"/>
      <c r="H34" s="31"/>
      <c r="I34" s="31"/>
      <c r="J34" s="31"/>
      <c r="K34" s="31"/>
      <c r="L34" s="31"/>
      <c r="M34" s="31"/>
      <c r="N34" s="31"/>
      <c r="O34" s="31"/>
      <c r="P34" s="32">
        <f t="shared" si="0"/>
        <v>0</v>
      </c>
      <c r="Q34" s="826"/>
    </row>
    <row r="35" spans="1:17" s="22" customFormat="1" ht="14.25">
      <c r="A35" s="792" t="s">
        <v>77</v>
      </c>
      <c r="B35" s="793"/>
      <c r="C35" s="794"/>
      <c r="D35" s="792"/>
      <c r="E35" s="793"/>
      <c r="F35" s="793"/>
      <c r="G35" s="793"/>
      <c r="H35" s="793"/>
      <c r="I35" s="793"/>
      <c r="J35" s="793"/>
      <c r="K35" s="793"/>
      <c r="L35" s="793"/>
      <c r="M35" s="793"/>
      <c r="N35" s="793"/>
      <c r="O35" s="794"/>
      <c r="P35" s="39">
        <f>SUM(P25:P34)</f>
        <v>0</v>
      </c>
      <c r="Q35" s="39">
        <f>P35*5</f>
        <v>0</v>
      </c>
    </row>
    <row r="36" spans="1:17" s="22" customFormat="1">
      <c r="A36" s="54" t="s">
        <v>80</v>
      </c>
      <c r="B36" s="29">
        <v>1</v>
      </c>
      <c r="C36" s="30"/>
      <c r="D36" s="31"/>
      <c r="E36" s="31"/>
      <c r="F36" s="31"/>
      <c r="G36" s="31"/>
      <c r="H36" s="31"/>
      <c r="I36" s="31"/>
      <c r="J36" s="31"/>
      <c r="K36" s="31"/>
      <c r="L36" s="31"/>
      <c r="M36" s="31"/>
      <c r="N36" s="31"/>
      <c r="O36" s="31"/>
      <c r="P36" s="32">
        <f t="shared" si="0"/>
        <v>0</v>
      </c>
      <c r="Q36" s="824" t="s">
        <v>81</v>
      </c>
    </row>
    <row r="37" spans="1:17" s="22" customFormat="1">
      <c r="A37" s="33"/>
      <c r="B37" s="29">
        <v>2</v>
      </c>
      <c r="C37" s="30"/>
      <c r="D37" s="31"/>
      <c r="E37" s="31"/>
      <c r="F37" s="31"/>
      <c r="G37" s="31"/>
      <c r="H37" s="31"/>
      <c r="I37" s="31"/>
      <c r="J37" s="31"/>
      <c r="K37" s="31"/>
      <c r="L37" s="31"/>
      <c r="M37" s="31"/>
      <c r="N37" s="31"/>
      <c r="O37" s="31"/>
      <c r="P37" s="32">
        <f t="shared" si="0"/>
        <v>0</v>
      </c>
      <c r="Q37" s="825"/>
    </row>
    <row r="38" spans="1:17" s="22" customFormat="1">
      <c r="A38" s="33"/>
      <c r="B38" s="29">
        <v>3</v>
      </c>
      <c r="C38" s="30"/>
      <c r="D38" s="31"/>
      <c r="E38" s="31"/>
      <c r="F38" s="31"/>
      <c r="G38" s="31"/>
      <c r="H38" s="31"/>
      <c r="I38" s="31"/>
      <c r="J38" s="31"/>
      <c r="K38" s="31"/>
      <c r="L38" s="31"/>
      <c r="M38" s="31"/>
      <c r="N38" s="31"/>
      <c r="O38" s="31"/>
      <c r="P38" s="32">
        <f t="shared" si="0"/>
        <v>0</v>
      </c>
      <c r="Q38" s="825"/>
    </row>
    <row r="39" spans="1:17" s="22" customFormat="1">
      <c r="A39" s="33"/>
      <c r="B39" s="29">
        <v>4</v>
      </c>
      <c r="C39" s="30"/>
      <c r="D39" s="31"/>
      <c r="E39" s="31"/>
      <c r="F39" s="31"/>
      <c r="G39" s="31"/>
      <c r="H39" s="31"/>
      <c r="I39" s="31"/>
      <c r="J39" s="31"/>
      <c r="K39" s="31"/>
      <c r="L39" s="31"/>
      <c r="M39" s="31"/>
      <c r="N39" s="31"/>
      <c r="O39" s="31"/>
      <c r="P39" s="32">
        <f t="shared" si="0"/>
        <v>0</v>
      </c>
      <c r="Q39" s="825"/>
    </row>
    <row r="40" spans="1:17" s="22" customFormat="1">
      <c r="A40" s="33"/>
      <c r="B40" s="29">
        <v>5</v>
      </c>
      <c r="C40" s="30"/>
      <c r="D40" s="31"/>
      <c r="E40" s="31"/>
      <c r="F40" s="31"/>
      <c r="G40" s="31"/>
      <c r="H40" s="31"/>
      <c r="I40" s="31"/>
      <c r="J40" s="31"/>
      <c r="K40" s="31"/>
      <c r="L40" s="31"/>
      <c r="M40" s="31"/>
      <c r="N40" s="31"/>
      <c r="O40" s="31"/>
      <c r="P40" s="32">
        <f t="shared" si="0"/>
        <v>0</v>
      </c>
      <c r="Q40" s="825"/>
    </row>
    <row r="41" spans="1:17" s="22" customFormat="1">
      <c r="A41" s="33"/>
      <c r="B41" s="29">
        <v>6</v>
      </c>
      <c r="C41" s="30"/>
      <c r="D41" s="31"/>
      <c r="E41" s="31"/>
      <c r="F41" s="31"/>
      <c r="G41" s="31"/>
      <c r="H41" s="31"/>
      <c r="I41" s="31"/>
      <c r="J41" s="31"/>
      <c r="K41" s="31"/>
      <c r="L41" s="31"/>
      <c r="M41" s="31"/>
      <c r="N41" s="31"/>
      <c r="O41" s="31"/>
      <c r="P41" s="32">
        <f t="shared" si="0"/>
        <v>0</v>
      </c>
      <c r="Q41" s="825"/>
    </row>
    <row r="42" spans="1:17" s="22" customFormat="1">
      <c r="A42" s="33"/>
      <c r="B42" s="29">
        <v>7</v>
      </c>
      <c r="C42" s="30"/>
      <c r="D42" s="31"/>
      <c r="E42" s="31"/>
      <c r="F42" s="31"/>
      <c r="G42" s="31"/>
      <c r="H42" s="31"/>
      <c r="I42" s="31"/>
      <c r="J42" s="31"/>
      <c r="K42" s="31"/>
      <c r="L42" s="31"/>
      <c r="M42" s="31"/>
      <c r="N42" s="31"/>
      <c r="O42" s="31"/>
      <c r="P42" s="32">
        <f t="shared" si="0"/>
        <v>0</v>
      </c>
      <c r="Q42" s="825"/>
    </row>
    <row r="43" spans="1:17" s="22" customFormat="1">
      <c r="A43" s="33"/>
      <c r="B43" s="29">
        <v>8</v>
      </c>
      <c r="C43" s="30"/>
      <c r="D43" s="31"/>
      <c r="E43" s="31"/>
      <c r="F43" s="31"/>
      <c r="G43" s="31"/>
      <c r="H43" s="31"/>
      <c r="I43" s="31"/>
      <c r="J43" s="31"/>
      <c r="K43" s="31"/>
      <c r="L43" s="31"/>
      <c r="M43" s="31"/>
      <c r="N43" s="31"/>
      <c r="O43" s="31"/>
      <c r="P43" s="32">
        <f t="shared" si="0"/>
        <v>0</v>
      </c>
      <c r="Q43" s="825"/>
    </row>
    <row r="44" spans="1:17" s="22" customFormat="1">
      <c r="A44" s="33"/>
      <c r="B44" s="29">
        <v>9</v>
      </c>
      <c r="C44" s="30"/>
      <c r="D44" s="31"/>
      <c r="E44" s="31"/>
      <c r="F44" s="31"/>
      <c r="G44" s="31"/>
      <c r="H44" s="31"/>
      <c r="I44" s="31"/>
      <c r="J44" s="31"/>
      <c r="K44" s="31"/>
      <c r="L44" s="31"/>
      <c r="M44" s="31"/>
      <c r="N44" s="31"/>
      <c r="O44" s="31"/>
      <c r="P44" s="32">
        <f t="shared" si="0"/>
        <v>0</v>
      </c>
      <c r="Q44" s="825"/>
    </row>
    <row r="45" spans="1:17" s="22" customFormat="1">
      <c r="A45" s="34"/>
      <c r="B45" s="29">
        <v>10</v>
      </c>
      <c r="C45" s="30"/>
      <c r="D45" s="31"/>
      <c r="E45" s="31"/>
      <c r="F45" s="31"/>
      <c r="G45" s="31"/>
      <c r="H45" s="31"/>
      <c r="I45" s="31"/>
      <c r="J45" s="31"/>
      <c r="K45" s="31"/>
      <c r="L45" s="31"/>
      <c r="M45" s="31"/>
      <c r="N45" s="31"/>
      <c r="O45" s="31"/>
      <c r="P45" s="32">
        <f t="shared" si="0"/>
        <v>0</v>
      </c>
      <c r="Q45" s="826"/>
    </row>
    <row r="46" spans="1:17" s="22" customFormat="1" ht="14.25">
      <c r="A46" s="792" t="s">
        <v>77</v>
      </c>
      <c r="B46" s="793"/>
      <c r="C46" s="794"/>
      <c r="D46" s="792"/>
      <c r="E46" s="793"/>
      <c r="F46" s="793"/>
      <c r="G46" s="793"/>
      <c r="H46" s="793"/>
      <c r="I46" s="793"/>
      <c r="J46" s="793"/>
      <c r="K46" s="793"/>
      <c r="L46" s="793"/>
      <c r="M46" s="793"/>
      <c r="N46" s="793"/>
      <c r="O46" s="794"/>
      <c r="P46" s="39">
        <f>SUM(P36:P45)</f>
        <v>0</v>
      </c>
      <c r="Q46" s="39">
        <f>P46*4</f>
        <v>0</v>
      </c>
    </row>
    <row r="47" spans="1:17" s="22" customFormat="1">
      <c r="A47" s="54" t="s">
        <v>82</v>
      </c>
      <c r="B47" s="29">
        <v>1</v>
      </c>
      <c r="C47" s="30"/>
      <c r="D47" s="31"/>
      <c r="E47" s="31"/>
      <c r="F47" s="31"/>
      <c r="G47" s="31"/>
      <c r="H47" s="31"/>
      <c r="I47" s="31"/>
      <c r="J47" s="31"/>
      <c r="K47" s="31"/>
      <c r="L47" s="31"/>
      <c r="M47" s="31"/>
      <c r="N47" s="31"/>
      <c r="O47" s="31"/>
      <c r="P47" s="32">
        <f t="shared" si="0"/>
        <v>0</v>
      </c>
      <c r="Q47" s="824" t="s">
        <v>83</v>
      </c>
    </row>
    <row r="48" spans="1:17" s="22" customFormat="1">
      <c r="A48" s="33"/>
      <c r="B48" s="29">
        <v>2</v>
      </c>
      <c r="C48" s="30"/>
      <c r="D48" s="31"/>
      <c r="E48" s="31"/>
      <c r="F48" s="31"/>
      <c r="G48" s="31"/>
      <c r="H48" s="31"/>
      <c r="I48" s="31"/>
      <c r="J48" s="31"/>
      <c r="K48" s="31"/>
      <c r="L48" s="31"/>
      <c r="M48" s="31"/>
      <c r="N48" s="31"/>
      <c r="O48" s="31"/>
      <c r="P48" s="32">
        <f t="shared" si="0"/>
        <v>0</v>
      </c>
      <c r="Q48" s="825"/>
    </row>
    <row r="49" spans="1:17" s="22" customFormat="1">
      <c r="A49" s="33"/>
      <c r="B49" s="29">
        <v>3</v>
      </c>
      <c r="C49" s="30"/>
      <c r="D49" s="31"/>
      <c r="E49" s="31"/>
      <c r="F49" s="31"/>
      <c r="G49" s="31"/>
      <c r="H49" s="31"/>
      <c r="I49" s="31"/>
      <c r="J49" s="31"/>
      <c r="K49" s="31"/>
      <c r="L49" s="31"/>
      <c r="M49" s="31"/>
      <c r="N49" s="31"/>
      <c r="O49" s="31"/>
      <c r="P49" s="32">
        <f t="shared" si="0"/>
        <v>0</v>
      </c>
      <c r="Q49" s="825"/>
    </row>
    <row r="50" spans="1:17" s="22" customFormat="1">
      <c r="A50" s="33"/>
      <c r="B50" s="29">
        <v>4</v>
      </c>
      <c r="C50" s="30"/>
      <c r="D50" s="31"/>
      <c r="E50" s="31"/>
      <c r="F50" s="31"/>
      <c r="G50" s="31"/>
      <c r="H50" s="31"/>
      <c r="I50" s="31"/>
      <c r="J50" s="31"/>
      <c r="K50" s="31"/>
      <c r="L50" s="31"/>
      <c r="M50" s="31"/>
      <c r="N50" s="31"/>
      <c r="O50" s="31"/>
      <c r="P50" s="32">
        <f t="shared" si="0"/>
        <v>0</v>
      </c>
      <c r="Q50" s="825"/>
    </row>
    <row r="51" spans="1:17" s="22" customFormat="1">
      <c r="A51" s="33"/>
      <c r="B51" s="29">
        <v>5</v>
      </c>
      <c r="C51" s="30"/>
      <c r="D51" s="31"/>
      <c r="E51" s="31"/>
      <c r="F51" s="31"/>
      <c r="G51" s="31"/>
      <c r="H51" s="31"/>
      <c r="I51" s="31"/>
      <c r="J51" s="31"/>
      <c r="K51" s="31"/>
      <c r="L51" s="31"/>
      <c r="M51" s="31"/>
      <c r="N51" s="31"/>
      <c r="O51" s="31"/>
      <c r="P51" s="32">
        <f t="shared" si="0"/>
        <v>0</v>
      </c>
      <c r="Q51" s="825"/>
    </row>
    <row r="52" spans="1:17" s="22" customFormat="1">
      <c r="A52" s="33"/>
      <c r="B52" s="29">
        <v>6</v>
      </c>
      <c r="C52" s="30"/>
      <c r="D52" s="31"/>
      <c r="E52" s="31"/>
      <c r="F52" s="31"/>
      <c r="G52" s="31"/>
      <c r="H52" s="31"/>
      <c r="I52" s="31"/>
      <c r="J52" s="31"/>
      <c r="K52" s="31"/>
      <c r="L52" s="31"/>
      <c r="M52" s="31"/>
      <c r="N52" s="31"/>
      <c r="O52" s="31"/>
      <c r="P52" s="32">
        <f t="shared" si="0"/>
        <v>0</v>
      </c>
      <c r="Q52" s="825"/>
    </row>
    <row r="53" spans="1:17" s="22" customFormat="1">
      <c r="A53" s="33"/>
      <c r="B53" s="29">
        <v>7</v>
      </c>
      <c r="C53" s="30"/>
      <c r="D53" s="31"/>
      <c r="E53" s="31"/>
      <c r="F53" s="31"/>
      <c r="G53" s="31"/>
      <c r="H53" s="31"/>
      <c r="I53" s="31"/>
      <c r="J53" s="31"/>
      <c r="K53" s="31"/>
      <c r="L53" s="31"/>
      <c r="M53" s="31"/>
      <c r="N53" s="31"/>
      <c r="O53" s="31"/>
      <c r="P53" s="32">
        <f t="shared" si="0"/>
        <v>0</v>
      </c>
      <c r="Q53" s="825"/>
    </row>
    <row r="54" spans="1:17" s="22" customFormat="1">
      <c r="A54" s="33"/>
      <c r="B54" s="29">
        <v>8</v>
      </c>
      <c r="C54" s="30"/>
      <c r="D54" s="31"/>
      <c r="E54" s="31"/>
      <c r="F54" s="31"/>
      <c r="G54" s="31"/>
      <c r="H54" s="31"/>
      <c r="I54" s="31"/>
      <c r="J54" s="31"/>
      <c r="K54" s="31"/>
      <c r="L54" s="31"/>
      <c r="M54" s="31"/>
      <c r="N54" s="31"/>
      <c r="O54" s="31"/>
      <c r="P54" s="32">
        <f t="shared" si="0"/>
        <v>0</v>
      </c>
      <c r="Q54" s="825"/>
    </row>
    <row r="55" spans="1:17" s="22" customFormat="1">
      <c r="A55" s="33"/>
      <c r="B55" s="29">
        <v>9</v>
      </c>
      <c r="C55" s="30"/>
      <c r="D55" s="31"/>
      <c r="E55" s="31"/>
      <c r="F55" s="31"/>
      <c r="G55" s="31"/>
      <c r="H55" s="31"/>
      <c r="I55" s="31"/>
      <c r="J55" s="31"/>
      <c r="K55" s="31"/>
      <c r="L55" s="31"/>
      <c r="M55" s="31"/>
      <c r="N55" s="31"/>
      <c r="O55" s="31"/>
      <c r="P55" s="32">
        <f t="shared" si="0"/>
        <v>0</v>
      </c>
      <c r="Q55" s="825"/>
    </row>
    <row r="56" spans="1:17" s="22" customFormat="1">
      <c r="A56" s="34"/>
      <c r="B56" s="29">
        <v>10</v>
      </c>
      <c r="C56" s="30"/>
      <c r="D56" s="31"/>
      <c r="E56" s="31"/>
      <c r="F56" s="31"/>
      <c r="G56" s="31"/>
      <c r="H56" s="31"/>
      <c r="I56" s="31"/>
      <c r="J56" s="31"/>
      <c r="K56" s="31"/>
      <c r="L56" s="31"/>
      <c r="M56" s="31"/>
      <c r="N56" s="31"/>
      <c r="O56" s="31"/>
      <c r="P56" s="32">
        <f t="shared" si="0"/>
        <v>0</v>
      </c>
      <c r="Q56" s="826"/>
    </row>
    <row r="57" spans="1:17" s="22" customFormat="1" ht="14.25">
      <c r="A57" s="792" t="s">
        <v>77</v>
      </c>
      <c r="B57" s="793"/>
      <c r="C57" s="794"/>
      <c r="D57" s="792"/>
      <c r="E57" s="793"/>
      <c r="F57" s="793"/>
      <c r="G57" s="793"/>
      <c r="H57" s="793"/>
      <c r="I57" s="793"/>
      <c r="J57" s="793"/>
      <c r="K57" s="793"/>
      <c r="L57" s="793"/>
      <c r="M57" s="793"/>
      <c r="N57" s="793"/>
      <c r="O57" s="794"/>
      <c r="P57" s="39">
        <f>SUM(P47:P56)</f>
        <v>0</v>
      </c>
      <c r="Q57" s="39">
        <f>P57*3</f>
        <v>0</v>
      </c>
    </row>
    <row r="58" spans="1:17" s="22" customFormat="1">
      <c r="A58" s="54" t="s">
        <v>84</v>
      </c>
      <c r="B58" s="29">
        <v>1</v>
      </c>
      <c r="C58" s="30"/>
      <c r="D58" s="31"/>
      <c r="E58" s="31"/>
      <c r="F58" s="31"/>
      <c r="G58" s="31"/>
      <c r="H58" s="31"/>
      <c r="I58" s="31"/>
      <c r="J58" s="31"/>
      <c r="K58" s="31"/>
      <c r="L58" s="31"/>
      <c r="M58" s="31"/>
      <c r="N58" s="31"/>
      <c r="O58" s="31"/>
      <c r="P58" s="32">
        <f t="shared" si="0"/>
        <v>0</v>
      </c>
      <c r="Q58" s="824" t="s">
        <v>85</v>
      </c>
    </row>
    <row r="59" spans="1:17" s="22" customFormat="1">
      <c r="A59" s="33"/>
      <c r="B59" s="29">
        <v>2</v>
      </c>
      <c r="C59" s="30"/>
      <c r="D59" s="31"/>
      <c r="E59" s="31"/>
      <c r="F59" s="31"/>
      <c r="G59" s="31"/>
      <c r="H59" s="31"/>
      <c r="I59" s="31"/>
      <c r="J59" s="31"/>
      <c r="K59" s="31"/>
      <c r="L59" s="31"/>
      <c r="M59" s="31"/>
      <c r="N59" s="31"/>
      <c r="O59" s="31"/>
      <c r="P59" s="32">
        <f t="shared" si="0"/>
        <v>0</v>
      </c>
      <c r="Q59" s="825"/>
    </row>
    <row r="60" spans="1:17" s="22" customFormat="1">
      <c r="A60" s="33"/>
      <c r="B60" s="29">
        <v>3</v>
      </c>
      <c r="C60" s="30"/>
      <c r="D60" s="31"/>
      <c r="E60" s="31"/>
      <c r="F60" s="31"/>
      <c r="G60" s="31"/>
      <c r="H60" s="31"/>
      <c r="I60" s="31"/>
      <c r="J60" s="31"/>
      <c r="K60" s="31"/>
      <c r="L60" s="31"/>
      <c r="M60" s="31"/>
      <c r="N60" s="31"/>
      <c r="O60" s="31"/>
      <c r="P60" s="32">
        <f t="shared" si="0"/>
        <v>0</v>
      </c>
      <c r="Q60" s="825"/>
    </row>
    <row r="61" spans="1:17" s="22" customFormat="1">
      <c r="A61" s="33"/>
      <c r="B61" s="29">
        <v>4</v>
      </c>
      <c r="C61" s="30"/>
      <c r="D61" s="31"/>
      <c r="E61" s="31"/>
      <c r="F61" s="31"/>
      <c r="G61" s="31"/>
      <c r="H61" s="31"/>
      <c r="I61" s="31"/>
      <c r="J61" s="31"/>
      <c r="K61" s="31"/>
      <c r="L61" s="31"/>
      <c r="M61" s="31"/>
      <c r="N61" s="31"/>
      <c r="O61" s="31"/>
      <c r="P61" s="32">
        <f t="shared" si="0"/>
        <v>0</v>
      </c>
      <c r="Q61" s="825"/>
    </row>
    <row r="62" spans="1:17" s="22" customFormat="1">
      <c r="A62" s="33"/>
      <c r="B62" s="29">
        <v>5</v>
      </c>
      <c r="C62" s="30"/>
      <c r="D62" s="31"/>
      <c r="E62" s="31"/>
      <c r="F62" s="31"/>
      <c r="G62" s="31"/>
      <c r="H62" s="31"/>
      <c r="I62" s="31"/>
      <c r="J62" s="31"/>
      <c r="K62" s="31"/>
      <c r="L62" s="31"/>
      <c r="M62" s="31"/>
      <c r="N62" s="31"/>
      <c r="O62" s="31"/>
      <c r="P62" s="32">
        <f>SUM(D62:O62)</f>
        <v>0</v>
      </c>
      <c r="Q62" s="825"/>
    </row>
    <row r="63" spans="1:17" s="22" customFormat="1" ht="14.25">
      <c r="A63" s="792" t="s">
        <v>77</v>
      </c>
      <c r="B63" s="793"/>
      <c r="C63" s="794"/>
      <c r="D63" s="792"/>
      <c r="E63" s="793"/>
      <c r="F63" s="793"/>
      <c r="G63" s="793"/>
      <c r="H63" s="793"/>
      <c r="I63" s="793"/>
      <c r="J63" s="793"/>
      <c r="K63" s="793"/>
      <c r="L63" s="793"/>
      <c r="M63" s="793"/>
      <c r="N63" s="793"/>
      <c r="O63" s="794"/>
      <c r="P63" s="39">
        <f>SUM(P58:P62)</f>
        <v>0</v>
      </c>
      <c r="Q63" s="39">
        <f>P63*2</f>
        <v>0</v>
      </c>
    </row>
    <row r="64" spans="1:17" s="22" customFormat="1">
      <c r="B64" s="35"/>
      <c r="C64" s="35"/>
      <c r="P64" s="36"/>
    </row>
    <row r="65" spans="1:17" s="22" customFormat="1">
      <c r="B65" s="35"/>
      <c r="C65" s="35"/>
      <c r="P65" s="55"/>
      <c r="Q65" s="56"/>
    </row>
    <row r="66" spans="1:17" s="22" customFormat="1" ht="14.25">
      <c r="A66" s="792" t="s">
        <v>27</v>
      </c>
      <c r="B66" s="793"/>
      <c r="C66" s="794"/>
      <c r="D66" s="38">
        <f t="shared" ref="D66:O66" si="1">SUM(D14:D62)</f>
        <v>0</v>
      </c>
      <c r="E66" s="38">
        <f t="shared" si="1"/>
        <v>0</v>
      </c>
      <c r="F66" s="38">
        <f t="shared" si="1"/>
        <v>0</v>
      </c>
      <c r="G66" s="38">
        <f t="shared" si="1"/>
        <v>0</v>
      </c>
      <c r="H66" s="38">
        <f t="shared" si="1"/>
        <v>0</v>
      </c>
      <c r="I66" s="38">
        <f t="shared" si="1"/>
        <v>0</v>
      </c>
      <c r="J66" s="38">
        <f t="shared" si="1"/>
        <v>0</v>
      </c>
      <c r="K66" s="38">
        <f t="shared" si="1"/>
        <v>0</v>
      </c>
      <c r="L66" s="38">
        <f t="shared" si="1"/>
        <v>0</v>
      </c>
      <c r="M66" s="38">
        <f t="shared" si="1"/>
        <v>0</v>
      </c>
      <c r="N66" s="38">
        <f t="shared" si="1"/>
        <v>0</v>
      </c>
      <c r="O66" s="38">
        <f t="shared" si="1"/>
        <v>0</v>
      </c>
      <c r="P66" s="39">
        <f>P24+P35+P46+P57+P63</f>
        <v>0</v>
      </c>
      <c r="Q66" s="39">
        <f>Q24+Q35+Q46+Q57+Q63</f>
        <v>0</v>
      </c>
    </row>
    <row r="67" spans="1:17" s="22" customFormat="1" ht="7.5" customHeight="1">
      <c r="A67" s="40"/>
      <c r="B67" s="40"/>
      <c r="C67" s="40"/>
      <c r="D67" s="41"/>
      <c r="E67" s="41"/>
      <c r="F67" s="41"/>
      <c r="G67" s="41"/>
      <c r="H67" s="41"/>
      <c r="I67" s="41"/>
      <c r="J67" s="41"/>
      <c r="K67" s="41"/>
      <c r="L67" s="42"/>
      <c r="M67" s="42"/>
      <c r="N67" s="42"/>
      <c r="O67" s="42"/>
      <c r="P67" s="43"/>
      <c r="Q67" s="43"/>
    </row>
    <row r="68" spans="1:17" s="22" customFormat="1">
      <c r="A68" s="795" t="s">
        <v>65</v>
      </c>
      <c r="B68" s="796"/>
      <c r="C68" s="797"/>
      <c r="D68" s="31"/>
      <c r="E68" s="31"/>
      <c r="F68" s="31"/>
      <c r="G68" s="31"/>
      <c r="H68" s="31"/>
      <c r="I68" s="31"/>
      <c r="J68" s="31"/>
      <c r="K68" s="31"/>
      <c r="L68" s="31"/>
      <c r="M68" s="31"/>
      <c r="N68" s="31"/>
      <c r="O68" s="31"/>
      <c r="P68" s="38">
        <f>SUM(D68:O68)</f>
        <v>0</v>
      </c>
      <c r="Q68" s="57"/>
    </row>
    <row r="69" spans="1:17" s="22" customFormat="1">
      <c r="A69" s="45"/>
      <c r="B69" s="45"/>
      <c r="C69" s="45"/>
      <c r="D69" s="46"/>
      <c r="E69" s="46"/>
      <c r="F69" s="46"/>
      <c r="G69" s="46"/>
      <c r="H69" s="46"/>
      <c r="I69" s="46"/>
      <c r="J69" s="46"/>
      <c r="K69" s="46"/>
      <c r="L69" s="46"/>
      <c r="M69" s="46"/>
      <c r="N69" s="46"/>
      <c r="O69" s="46"/>
      <c r="P69" s="46"/>
      <c r="Q69" s="58"/>
    </row>
    <row r="70" spans="1:17" ht="13.5" customHeight="1">
      <c r="A70" s="2" t="s">
        <v>66</v>
      </c>
      <c r="B70" s="47"/>
      <c r="C70" s="47"/>
      <c r="D70" s="47"/>
      <c r="E70" s="47"/>
      <c r="F70" s="47"/>
      <c r="G70" s="47"/>
      <c r="H70" s="47"/>
      <c r="I70" s="47"/>
      <c r="J70" s="47"/>
      <c r="K70" s="47"/>
      <c r="L70" s="47"/>
      <c r="M70" s="47"/>
      <c r="N70" s="47"/>
      <c r="O70" s="47"/>
      <c r="P70" s="47"/>
      <c r="Q70" s="47"/>
    </row>
    <row r="71" spans="1:17">
      <c r="A71" s="2" t="s">
        <v>67</v>
      </c>
      <c r="B71" s="47"/>
      <c r="C71" s="47"/>
      <c r="D71" s="47"/>
      <c r="E71" s="47"/>
      <c r="F71" s="47"/>
      <c r="G71" s="47"/>
      <c r="H71" s="47"/>
      <c r="I71" s="47"/>
      <c r="J71" s="47"/>
      <c r="K71" s="47"/>
      <c r="L71" s="47"/>
      <c r="M71" s="47"/>
      <c r="N71" s="47"/>
      <c r="O71" s="47"/>
      <c r="P71" s="47"/>
      <c r="Q71" s="47"/>
    </row>
  </sheetData>
  <mergeCells count="32">
    <mergeCell ref="A6:C6"/>
    <mergeCell ref="D6:H6"/>
    <mergeCell ref="J6:N6"/>
    <mergeCell ref="O6:Q6"/>
    <mergeCell ref="A7:E7"/>
    <mergeCell ref="F7:H7"/>
    <mergeCell ref="J7:N7"/>
    <mergeCell ref="O7:P7"/>
    <mergeCell ref="A35:C35"/>
    <mergeCell ref="D35:O35"/>
    <mergeCell ref="A8:E8"/>
    <mergeCell ref="F8:H8"/>
    <mergeCell ref="J8:N8"/>
    <mergeCell ref="O8:P8"/>
    <mergeCell ref="J9:N9"/>
    <mergeCell ref="O9:Q9"/>
    <mergeCell ref="D12:Q12"/>
    <mergeCell ref="Q14:Q23"/>
    <mergeCell ref="A24:C24"/>
    <mergeCell ref="D24:O24"/>
    <mergeCell ref="Q25:Q34"/>
    <mergeCell ref="Q36:Q45"/>
    <mergeCell ref="A46:C46"/>
    <mergeCell ref="D46:O46"/>
    <mergeCell ref="Q47:Q56"/>
    <mergeCell ref="A57:C57"/>
    <mergeCell ref="D57:O57"/>
    <mergeCell ref="Q58:Q62"/>
    <mergeCell ref="A63:C63"/>
    <mergeCell ref="D63:O63"/>
    <mergeCell ref="A66:C66"/>
    <mergeCell ref="A68:C68"/>
  </mergeCells>
  <phoneticPr fontId="4"/>
  <dataValidations count="1">
    <dataValidation type="whole" operator="lessThanOrEqual" allowBlank="1" showInputMessage="1" showErrorMessage="1" errorTitle="利用日数の入力に誤りがあります。" error="当該月の日数より大きい数値は入力できません。" sqref="N14:N23 JJ14:JJ23 TF14:TF23 ADB14:ADB23 AMX14:AMX23 AWT14:AWT23 BGP14:BGP23 BQL14:BQL23 CAH14:CAH23 CKD14:CKD23 CTZ14:CTZ23 DDV14:DDV23 DNR14:DNR23 DXN14:DXN23 EHJ14:EHJ23 ERF14:ERF23 FBB14:FBB23 FKX14:FKX23 FUT14:FUT23 GEP14:GEP23 GOL14:GOL23 GYH14:GYH23 HID14:HID23 HRZ14:HRZ23 IBV14:IBV23 ILR14:ILR23 IVN14:IVN23 JFJ14:JFJ23 JPF14:JPF23 JZB14:JZB23 KIX14:KIX23 KST14:KST23 LCP14:LCP23 LML14:LML23 LWH14:LWH23 MGD14:MGD23 MPZ14:MPZ23 MZV14:MZV23 NJR14:NJR23 NTN14:NTN23 ODJ14:ODJ23 ONF14:ONF23 OXB14:OXB23 PGX14:PGX23 PQT14:PQT23 QAP14:QAP23 QKL14:QKL23 QUH14:QUH23 RED14:RED23 RNZ14:RNZ23 RXV14:RXV23 SHR14:SHR23 SRN14:SRN23 TBJ14:TBJ23 TLF14:TLF23 TVB14:TVB23 UEX14:UEX23 UOT14:UOT23 UYP14:UYP23 VIL14:VIL23 VSH14:VSH23 WCD14:WCD23 WLZ14:WLZ23 WVV14:WVV23 N65550:N65559 JJ65550:JJ65559 TF65550:TF65559 ADB65550:ADB65559 AMX65550:AMX65559 AWT65550:AWT65559 BGP65550:BGP65559 BQL65550:BQL65559 CAH65550:CAH65559 CKD65550:CKD65559 CTZ65550:CTZ65559 DDV65550:DDV65559 DNR65550:DNR65559 DXN65550:DXN65559 EHJ65550:EHJ65559 ERF65550:ERF65559 FBB65550:FBB65559 FKX65550:FKX65559 FUT65550:FUT65559 GEP65550:GEP65559 GOL65550:GOL65559 GYH65550:GYH65559 HID65550:HID65559 HRZ65550:HRZ65559 IBV65550:IBV65559 ILR65550:ILR65559 IVN65550:IVN65559 JFJ65550:JFJ65559 JPF65550:JPF65559 JZB65550:JZB65559 KIX65550:KIX65559 KST65550:KST65559 LCP65550:LCP65559 LML65550:LML65559 LWH65550:LWH65559 MGD65550:MGD65559 MPZ65550:MPZ65559 MZV65550:MZV65559 NJR65550:NJR65559 NTN65550:NTN65559 ODJ65550:ODJ65559 ONF65550:ONF65559 OXB65550:OXB65559 PGX65550:PGX65559 PQT65550:PQT65559 QAP65550:QAP65559 QKL65550:QKL65559 QUH65550:QUH65559 RED65550:RED65559 RNZ65550:RNZ65559 RXV65550:RXV65559 SHR65550:SHR65559 SRN65550:SRN65559 TBJ65550:TBJ65559 TLF65550:TLF65559 TVB65550:TVB65559 UEX65550:UEX65559 UOT65550:UOT65559 UYP65550:UYP65559 VIL65550:VIL65559 VSH65550:VSH65559 WCD65550:WCD65559 WLZ65550:WLZ65559 WVV65550:WVV65559 N131086:N131095 JJ131086:JJ131095 TF131086:TF131095 ADB131086:ADB131095 AMX131086:AMX131095 AWT131086:AWT131095 BGP131086:BGP131095 BQL131086:BQL131095 CAH131086:CAH131095 CKD131086:CKD131095 CTZ131086:CTZ131095 DDV131086:DDV131095 DNR131086:DNR131095 DXN131086:DXN131095 EHJ131086:EHJ131095 ERF131086:ERF131095 FBB131086:FBB131095 FKX131086:FKX131095 FUT131086:FUT131095 GEP131086:GEP131095 GOL131086:GOL131095 GYH131086:GYH131095 HID131086:HID131095 HRZ131086:HRZ131095 IBV131086:IBV131095 ILR131086:ILR131095 IVN131086:IVN131095 JFJ131086:JFJ131095 JPF131086:JPF131095 JZB131086:JZB131095 KIX131086:KIX131095 KST131086:KST131095 LCP131086:LCP131095 LML131086:LML131095 LWH131086:LWH131095 MGD131086:MGD131095 MPZ131086:MPZ131095 MZV131086:MZV131095 NJR131086:NJR131095 NTN131086:NTN131095 ODJ131086:ODJ131095 ONF131086:ONF131095 OXB131086:OXB131095 PGX131086:PGX131095 PQT131086:PQT131095 QAP131086:QAP131095 QKL131086:QKL131095 QUH131086:QUH131095 RED131086:RED131095 RNZ131086:RNZ131095 RXV131086:RXV131095 SHR131086:SHR131095 SRN131086:SRN131095 TBJ131086:TBJ131095 TLF131086:TLF131095 TVB131086:TVB131095 UEX131086:UEX131095 UOT131086:UOT131095 UYP131086:UYP131095 VIL131086:VIL131095 VSH131086:VSH131095 WCD131086:WCD131095 WLZ131086:WLZ131095 WVV131086:WVV131095 N196622:N196631 JJ196622:JJ196631 TF196622:TF196631 ADB196622:ADB196631 AMX196622:AMX196631 AWT196622:AWT196631 BGP196622:BGP196631 BQL196622:BQL196631 CAH196622:CAH196631 CKD196622:CKD196631 CTZ196622:CTZ196631 DDV196622:DDV196631 DNR196622:DNR196631 DXN196622:DXN196631 EHJ196622:EHJ196631 ERF196622:ERF196631 FBB196622:FBB196631 FKX196622:FKX196631 FUT196622:FUT196631 GEP196622:GEP196631 GOL196622:GOL196631 GYH196622:GYH196631 HID196622:HID196631 HRZ196622:HRZ196631 IBV196622:IBV196631 ILR196622:ILR196631 IVN196622:IVN196631 JFJ196622:JFJ196631 JPF196622:JPF196631 JZB196622:JZB196631 KIX196622:KIX196631 KST196622:KST196631 LCP196622:LCP196631 LML196622:LML196631 LWH196622:LWH196631 MGD196622:MGD196631 MPZ196622:MPZ196631 MZV196622:MZV196631 NJR196622:NJR196631 NTN196622:NTN196631 ODJ196622:ODJ196631 ONF196622:ONF196631 OXB196622:OXB196631 PGX196622:PGX196631 PQT196622:PQT196631 QAP196622:QAP196631 QKL196622:QKL196631 QUH196622:QUH196631 RED196622:RED196631 RNZ196622:RNZ196631 RXV196622:RXV196631 SHR196622:SHR196631 SRN196622:SRN196631 TBJ196622:TBJ196631 TLF196622:TLF196631 TVB196622:TVB196631 UEX196622:UEX196631 UOT196622:UOT196631 UYP196622:UYP196631 VIL196622:VIL196631 VSH196622:VSH196631 WCD196622:WCD196631 WLZ196622:WLZ196631 WVV196622:WVV196631 N262158:N262167 JJ262158:JJ262167 TF262158:TF262167 ADB262158:ADB262167 AMX262158:AMX262167 AWT262158:AWT262167 BGP262158:BGP262167 BQL262158:BQL262167 CAH262158:CAH262167 CKD262158:CKD262167 CTZ262158:CTZ262167 DDV262158:DDV262167 DNR262158:DNR262167 DXN262158:DXN262167 EHJ262158:EHJ262167 ERF262158:ERF262167 FBB262158:FBB262167 FKX262158:FKX262167 FUT262158:FUT262167 GEP262158:GEP262167 GOL262158:GOL262167 GYH262158:GYH262167 HID262158:HID262167 HRZ262158:HRZ262167 IBV262158:IBV262167 ILR262158:ILR262167 IVN262158:IVN262167 JFJ262158:JFJ262167 JPF262158:JPF262167 JZB262158:JZB262167 KIX262158:KIX262167 KST262158:KST262167 LCP262158:LCP262167 LML262158:LML262167 LWH262158:LWH262167 MGD262158:MGD262167 MPZ262158:MPZ262167 MZV262158:MZV262167 NJR262158:NJR262167 NTN262158:NTN262167 ODJ262158:ODJ262167 ONF262158:ONF262167 OXB262158:OXB262167 PGX262158:PGX262167 PQT262158:PQT262167 QAP262158:QAP262167 QKL262158:QKL262167 QUH262158:QUH262167 RED262158:RED262167 RNZ262158:RNZ262167 RXV262158:RXV262167 SHR262158:SHR262167 SRN262158:SRN262167 TBJ262158:TBJ262167 TLF262158:TLF262167 TVB262158:TVB262167 UEX262158:UEX262167 UOT262158:UOT262167 UYP262158:UYP262167 VIL262158:VIL262167 VSH262158:VSH262167 WCD262158:WCD262167 WLZ262158:WLZ262167 WVV262158:WVV262167 N327694:N327703 JJ327694:JJ327703 TF327694:TF327703 ADB327694:ADB327703 AMX327694:AMX327703 AWT327694:AWT327703 BGP327694:BGP327703 BQL327694:BQL327703 CAH327694:CAH327703 CKD327694:CKD327703 CTZ327694:CTZ327703 DDV327694:DDV327703 DNR327694:DNR327703 DXN327694:DXN327703 EHJ327694:EHJ327703 ERF327694:ERF327703 FBB327694:FBB327703 FKX327694:FKX327703 FUT327694:FUT327703 GEP327694:GEP327703 GOL327694:GOL327703 GYH327694:GYH327703 HID327694:HID327703 HRZ327694:HRZ327703 IBV327694:IBV327703 ILR327694:ILR327703 IVN327694:IVN327703 JFJ327694:JFJ327703 JPF327694:JPF327703 JZB327694:JZB327703 KIX327694:KIX327703 KST327694:KST327703 LCP327694:LCP327703 LML327694:LML327703 LWH327694:LWH327703 MGD327694:MGD327703 MPZ327694:MPZ327703 MZV327694:MZV327703 NJR327694:NJR327703 NTN327694:NTN327703 ODJ327694:ODJ327703 ONF327694:ONF327703 OXB327694:OXB327703 PGX327694:PGX327703 PQT327694:PQT327703 QAP327694:QAP327703 QKL327694:QKL327703 QUH327694:QUH327703 RED327694:RED327703 RNZ327694:RNZ327703 RXV327694:RXV327703 SHR327694:SHR327703 SRN327694:SRN327703 TBJ327694:TBJ327703 TLF327694:TLF327703 TVB327694:TVB327703 UEX327694:UEX327703 UOT327694:UOT327703 UYP327694:UYP327703 VIL327694:VIL327703 VSH327694:VSH327703 WCD327694:WCD327703 WLZ327694:WLZ327703 WVV327694:WVV327703 N393230:N393239 JJ393230:JJ393239 TF393230:TF393239 ADB393230:ADB393239 AMX393230:AMX393239 AWT393230:AWT393239 BGP393230:BGP393239 BQL393230:BQL393239 CAH393230:CAH393239 CKD393230:CKD393239 CTZ393230:CTZ393239 DDV393230:DDV393239 DNR393230:DNR393239 DXN393230:DXN393239 EHJ393230:EHJ393239 ERF393230:ERF393239 FBB393230:FBB393239 FKX393230:FKX393239 FUT393230:FUT393239 GEP393230:GEP393239 GOL393230:GOL393239 GYH393230:GYH393239 HID393230:HID393239 HRZ393230:HRZ393239 IBV393230:IBV393239 ILR393230:ILR393239 IVN393230:IVN393239 JFJ393230:JFJ393239 JPF393230:JPF393239 JZB393230:JZB393239 KIX393230:KIX393239 KST393230:KST393239 LCP393230:LCP393239 LML393230:LML393239 LWH393230:LWH393239 MGD393230:MGD393239 MPZ393230:MPZ393239 MZV393230:MZV393239 NJR393230:NJR393239 NTN393230:NTN393239 ODJ393230:ODJ393239 ONF393230:ONF393239 OXB393230:OXB393239 PGX393230:PGX393239 PQT393230:PQT393239 QAP393230:QAP393239 QKL393230:QKL393239 QUH393230:QUH393239 RED393230:RED393239 RNZ393230:RNZ393239 RXV393230:RXV393239 SHR393230:SHR393239 SRN393230:SRN393239 TBJ393230:TBJ393239 TLF393230:TLF393239 TVB393230:TVB393239 UEX393230:UEX393239 UOT393230:UOT393239 UYP393230:UYP393239 VIL393230:VIL393239 VSH393230:VSH393239 WCD393230:WCD393239 WLZ393230:WLZ393239 WVV393230:WVV393239 N458766:N458775 JJ458766:JJ458775 TF458766:TF458775 ADB458766:ADB458775 AMX458766:AMX458775 AWT458766:AWT458775 BGP458766:BGP458775 BQL458766:BQL458775 CAH458766:CAH458775 CKD458766:CKD458775 CTZ458766:CTZ458775 DDV458766:DDV458775 DNR458766:DNR458775 DXN458766:DXN458775 EHJ458766:EHJ458775 ERF458766:ERF458775 FBB458766:FBB458775 FKX458766:FKX458775 FUT458766:FUT458775 GEP458766:GEP458775 GOL458766:GOL458775 GYH458766:GYH458775 HID458766:HID458775 HRZ458766:HRZ458775 IBV458766:IBV458775 ILR458766:ILR458775 IVN458766:IVN458775 JFJ458766:JFJ458775 JPF458766:JPF458775 JZB458766:JZB458775 KIX458766:KIX458775 KST458766:KST458775 LCP458766:LCP458775 LML458766:LML458775 LWH458766:LWH458775 MGD458766:MGD458775 MPZ458766:MPZ458775 MZV458766:MZV458775 NJR458766:NJR458775 NTN458766:NTN458775 ODJ458766:ODJ458775 ONF458766:ONF458775 OXB458766:OXB458775 PGX458766:PGX458775 PQT458766:PQT458775 QAP458766:QAP458775 QKL458766:QKL458775 QUH458766:QUH458775 RED458766:RED458775 RNZ458766:RNZ458775 RXV458766:RXV458775 SHR458766:SHR458775 SRN458766:SRN458775 TBJ458766:TBJ458775 TLF458766:TLF458775 TVB458766:TVB458775 UEX458766:UEX458775 UOT458766:UOT458775 UYP458766:UYP458775 VIL458766:VIL458775 VSH458766:VSH458775 WCD458766:WCD458775 WLZ458766:WLZ458775 WVV458766:WVV458775 N524302:N524311 JJ524302:JJ524311 TF524302:TF524311 ADB524302:ADB524311 AMX524302:AMX524311 AWT524302:AWT524311 BGP524302:BGP524311 BQL524302:BQL524311 CAH524302:CAH524311 CKD524302:CKD524311 CTZ524302:CTZ524311 DDV524302:DDV524311 DNR524302:DNR524311 DXN524302:DXN524311 EHJ524302:EHJ524311 ERF524302:ERF524311 FBB524302:FBB524311 FKX524302:FKX524311 FUT524302:FUT524311 GEP524302:GEP524311 GOL524302:GOL524311 GYH524302:GYH524311 HID524302:HID524311 HRZ524302:HRZ524311 IBV524302:IBV524311 ILR524302:ILR524311 IVN524302:IVN524311 JFJ524302:JFJ524311 JPF524302:JPF524311 JZB524302:JZB524311 KIX524302:KIX524311 KST524302:KST524311 LCP524302:LCP524311 LML524302:LML524311 LWH524302:LWH524311 MGD524302:MGD524311 MPZ524302:MPZ524311 MZV524302:MZV524311 NJR524302:NJR524311 NTN524302:NTN524311 ODJ524302:ODJ524311 ONF524302:ONF524311 OXB524302:OXB524311 PGX524302:PGX524311 PQT524302:PQT524311 QAP524302:QAP524311 QKL524302:QKL524311 QUH524302:QUH524311 RED524302:RED524311 RNZ524302:RNZ524311 RXV524302:RXV524311 SHR524302:SHR524311 SRN524302:SRN524311 TBJ524302:TBJ524311 TLF524302:TLF524311 TVB524302:TVB524311 UEX524302:UEX524311 UOT524302:UOT524311 UYP524302:UYP524311 VIL524302:VIL524311 VSH524302:VSH524311 WCD524302:WCD524311 WLZ524302:WLZ524311 WVV524302:WVV524311 N589838:N589847 JJ589838:JJ589847 TF589838:TF589847 ADB589838:ADB589847 AMX589838:AMX589847 AWT589838:AWT589847 BGP589838:BGP589847 BQL589838:BQL589847 CAH589838:CAH589847 CKD589838:CKD589847 CTZ589838:CTZ589847 DDV589838:DDV589847 DNR589838:DNR589847 DXN589838:DXN589847 EHJ589838:EHJ589847 ERF589838:ERF589847 FBB589838:FBB589847 FKX589838:FKX589847 FUT589838:FUT589847 GEP589838:GEP589847 GOL589838:GOL589847 GYH589838:GYH589847 HID589838:HID589847 HRZ589838:HRZ589847 IBV589838:IBV589847 ILR589838:ILR589847 IVN589838:IVN589847 JFJ589838:JFJ589847 JPF589838:JPF589847 JZB589838:JZB589847 KIX589838:KIX589847 KST589838:KST589847 LCP589838:LCP589847 LML589838:LML589847 LWH589838:LWH589847 MGD589838:MGD589847 MPZ589838:MPZ589847 MZV589838:MZV589847 NJR589838:NJR589847 NTN589838:NTN589847 ODJ589838:ODJ589847 ONF589838:ONF589847 OXB589838:OXB589847 PGX589838:PGX589847 PQT589838:PQT589847 QAP589838:QAP589847 QKL589838:QKL589847 QUH589838:QUH589847 RED589838:RED589847 RNZ589838:RNZ589847 RXV589838:RXV589847 SHR589838:SHR589847 SRN589838:SRN589847 TBJ589838:TBJ589847 TLF589838:TLF589847 TVB589838:TVB589847 UEX589838:UEX589847 UOT589838:UOT589847 UYP589838:UYP589847 VIL589838:VIL589847 VSH589838:VSH589847 WCD589838:WCD589847 WLZ589838:WLZ589847 WVV589838:WVV589847 N655374:N655383 JJ655374:JJ655383 TF655374:TF655383 ADB655374:ADB655383 AMX655374:AMX655383 AWT655374:AWT655383 BGP655374:BGP655383 BQL655374:BQL655383 CAH655374:CAH655383 CKD655374:CKD655383 CTZ655374:CTZ655383 DDV655374:DDV655383 DNR655374:DNR655383 DXN655374:DXN655383 EHJ655374:EHJ655383 ERF655374:ERF655383 FBB655374:FBB655383 FKX655374:FKX655383 FUT655374:FUT655383 GEP655374:GEP655383 GOL655374:GOL655383 GYH655374:GYH655383 HID655374:HID655383 HRZ655374:HRZ655383 IBV655374:IBV655383 ILR655374:ILR655383 IVN655374:IVN655383 JFJ655374:JFJ655383 JPF655374:JPF655383 JZB655374:JZB655383 KIX655374:KIX655383 KST655374:KST655383 LCP655374:LCP655383 LML655374:LML655383 LWH655374:LWH655383 MGD655374:MGD655383 MPZ655374:MPZ655383 MZV655374:MZV655383 NJR655374:NJR655383 NTN655374:NTN655383 ODJ655374:ODJ655383 ONF655374:ONF655383 OXB655374:OXB655383 PGX655374:PGX655383 PQT655374:PQT655383 QAP655374:QAP655383 QKL655374:QKL655383 QUH655374:QUH655383 RED655374:RED655383 RNZ655374:RNZ655383 RXV655374:RXV655383 SHR655374:SHR655383 SRN655374:SRN655383 TBJ655374:TBJ655383 TLF655374:TLF655383 TVB655374:TVB655383 UEX655374:UEX655383 UOT655374:UOT655383 UYP655374:UYP655383 VIL655374:VIL655383 VSH655374:VSH655383 WCD655374:WCD655383 WLZ655374:WLZ655383 WVV655374:WVV655383 N720910:N720919 JJ720910:JJ720919 TF720910:TF720919 ADB720910:ADB720919 AMX720910:AMX720919 AWT720910:AWT720919 BGP720910:BGP720919 BQL720910:BQL720919 CAH720910:CAH720919 CKD720910:CKD720919 CTZ720910:CTZ720919 DDV720910:DDV720919 DNR720910:DNR720919 DXN720910:DXN720919 EHJ720910:EHJ720919 ERF720910:ERF720919 FBB720910:FBB720919 FKX720910:FKX720919 FUT720910:FUT720919 GEP720910:GEP720919 GOL720910:GOL720919 GYH720910:GYH720919 HID720910:HID720919 HRZ720910:HRZ720919 IBV720910:IBV720919 ILR720910:ILR720919 IVN720910:IVN720919 JFJ720910:JFJ720919 JPF720910:JPF720919 JZB720910:JZB720919 KIX720910:KIX720919 KST720910:KST720919 LCP720910:LCP720919 LML720910:LML720919 LWH720910:LWH720919 MGD720910:MGD720919 MPZ720910:MPZ720919 MZV720910:MZV720919 NJR720910:NJR720919 NTN720910:NTN720919 ODJ720910:ODJ720919 ONF720910:ONF720919 OXB720910:OXB720919 PGX720910:PGX720919 PQT720910:PQT720919 QAP720910:QAP720919 QKL720910:QKL720919 QUH720910:QUH720919 RED720910:RED720919 RNZ720910:RNZ720919 RXV720910:RXV720919 SHR720910:SHR720919 SRN720910:SRN720919 TBJ720910:TBJ720919 TLF720910:TLF720919 TVB720910:TVB720919 UEX720910:UEX720919 UOT720910:UOT720919 UYP720910:UYP720919 VIL720910:VIL720919 VSH720910:VSH720919 WCD720910:WCD720919 WLZ720910:WLZ720919 WVV720910:WVV720919 N786446:N786455 JJ786446:JJ786455 TF786446:TF786455 ADB786446:ADB786455 AMX786446:AMX786455 AWT786446:AWT786455 BGP786446:BGP786455 BQL786446:BQL786455 CAH786446:CAH786455 CKD786446:CKD786455 CTZ786446:CTZ786455 DDV786446:DDV786455 DNR786446:DNR786455 DXN786446:DXN786455 EHJ786446:EHJ786455 ERF786446:ERF786455 FBB786446:FBB786455 FKX786446:FKX786455 FUT786446:FUT786455 GEP786446:GEP786455 GOL786446:GOL786455 GYH786446:GYH786455 HID786446:HID786455 HRZ786446:HRZ786455 IBV786446:IBV786455 ILR786446:ILR786455 IVN786446:IVN786455 JFJ786446:JFJ786455 JPF786446:JPF786455 JZB786446:JZB786455 KIX786446:KIX786455 KST786446:KST786455 LCP786446:LCP786455 LML786446:LML786455 LWH786446:LWH786455 MGD786446:MGD786455 MPZ786446:MPZ786455 MZV786446:MZV786455 NJR786446:NJR786455 NTN786446:NTN786455 ODJ786446:ODJ786455 ONF786446:ONF786455 OXB786446:OXB786455 PGX786446:PGX786455 PQT786446:PQT786455 QAP786446:QAP786455 QKL786446:QKL786455 QUH786446:QUH786455 RED786446:RED786455 RNZ786446:RNZ786455 RXV786446:RXV786455 SHR786446:SHR786455 SRN786446:SRN786455 TBJ786446:TBJ786455 TLF786446:TLF786455 TVB786446:TVB786455 UEX786446:UEX786455 UOT786446:UOT786455 UYP786446:UYP786455 VIL786446:VIL786455 VSH786446:VSH786455 WCD786446:WCD786455 WLZ786446:WLZ786455 WVV786446:WVV786455 N851982:N851991 JJ851982:JJ851991 TF851982:TF851991 ADB851982:ADB851991 AMX851982:AMX851991 AWT851982:AWT851991 BGP851982:BGP851991 BQL851982:BQL851991 CAH851982:CAH851991 CKD851982:CKD851991 CTZ851982:CTZ851991 DDV851982:DDV851991 DNR851982:DNR851991 DXN851982:DXN851991 EHJ851982:EHJ851991 ERF851982:ERF851991 FBB851982:FBB851991 FKX851982:FKX851991 FUT851982:FUT851991 GEP851982:GEP851991 GOL851982:GOL851991 GYH851982:GYH851991 HID851982:HID851991 HRZ851982:HRZ851991 IBV851982:IBV851991 ILR851982:ILR851991 IVN851982:IVN851991 JFJ851982:JFJ851991 JPF851982:JPF851991 JZB851982:JZB851991 KIX851982:KIX851991 KST851982:KST851991 LCP851982:LCP851991 LML851982:LML851991 LWH851982:LWH851991 MGD851982:MGD851991 MPZ851982:MPZ851991 MZV851982:MZV851991 NJR851982:NJR851991 NTN851982:NTN851991 ODJ851982:ODJ851991 ONF851982:ONF851991 OXB851982:OXB851991 PGX851982:PGX851991 PQT851982:PQT851991 QAP851982:QAP851991 QKL851982:QKL851991 QUH851982:QUH851991 RED851982:RED851991 RNZ851982:RNZ851991 RXV851982:RXV851991 SHR851982:SHR851991 SRN851982:SRN851991 TBJ851982:TBJ851991 TLF851982:TLF851991 TVB851982:TVB851991 UEX851982:UEX851991 UOT851982:UOT851991 UYP851982:UYP851991 VIL851982:VIL851991 VSH851982:VSH851991 WCD851982:WCD851991 WLZ851982:WLZ851991 WVV851982:WVV851991 N917518:N917527 JJ917518:JJ917527 TF917518:TF917527 ADB917518:ADB917527 AMX917518:AMX917527 AWT917518:AWT917527 BGP917518:BGP917527 BQL917518:BQL917527 CAH917518:CAH917527 CKD917518:CKD917527 CTZ917518:CTZ917527 DDV917518:DDV917527 DNR917518:DNR917527 DXN917518:DXN917527 EHJ917518:EHJ917527 ERF917518:ERF917527 FBB917518:FBB917527 FKX917518:FKX917527 FUT917518:FUT917527 GEP917518:GEP917527 GOL917518:GOL917527 GYH917518:GYH917527 HID917518:HID917527 HRZ917518:HRZ917527 IBV917518:IBV917527 ILR917518:ILR917527 IVN917518:IVN917527 JFJ917518:JFJ917527 JPF917518:JPF917527 JZB917518:JZB917527 KIX917518:KIX917527 KST917518:KST917527 LCP917518:LCP917527 LML917518:LML917527 LWH917518:LWH917527 MGD917518:MGD917527 MPZ917518:MPZ917527 MZV917518:MZV917527 NJR917518:NJR917527 NTN917518:NTN917527 ODJ917518:ODJ917527 ONF917518:ONF917527 OXB917518:OXB917527 PGX917518:PGX917527 PQT917518:PQT917527 QAP917518:QAP917527 QKL917518:QKL917527 QUH917518:QUH917527 RED917518:RED917527 RNZ917518:RNZ917527 RXV917518:RXV917527 SHR917518:SHR917527 SRN917518:SRN917527 TBJ917518:TBJ917527 TLF917518:TLF917527 TVB917518:TVB917527 UEX917518:UEX917527 UOT917518:UOT917527 UYP917518:UYP917527 VIL917518:VIL917527 VSH917518:VSH917527 WCD917518:WCD917527 WLZ917518:WLZ917527 WVV917518:WVV917527 N983054:N983063 JJ983054:JJ983063 TF983054:TF983063 ADB983054:ADB983063 AMX983054:AMX983063 AWT983054:AWT983063 BGP983054:BGP983063 BQL983054:BQL983063 CAH983054:CAH983063 CKD983054:CKD983063 CTZ983054:CTZ983063 DDV983054:DDV983063 DNR983054:DNR983063 DXN983054:DXN983063 EHJ983054:EHJ983063 ERF983054:ERF983063 FBB983054:FBB983063 FKX983054:FKX983063 FUT983054:FUT983063 GEP983054:GEP983063 GOL983054:GOL983063 GYH983054:GYH983063 HID983054:HID983063 HRZ983054:HRZ983063 IBV983054:IBV983063 ILR983054:ILR983063 IVN983054:IVN983063 JFJ983054:JFJ983063 JPF983054:JPF983063 JZB983054:JZB983063 KIX983054:KIX983063 KST983054:KST983063 LCP983054:LCP983063 LML983054:LML983063 LWH983054:LWH983063 MGD983054:MGD983063 MPZ983054:MPZ983063 MZV983054:MZV983063 NJR983054:NJR983063 NTN983054:NTN983063 ODJ983054:ODJ983063 ONF983054:ONF983063 OXB983054:OXB983063 PGX983054:PGX983063 PQT983054:PQT983063 QAP983054:QAP983063 QKL983054:QKL983063 QUH983054:QUH983063 RED983054:RED983063 RNZ983054:RNZ983063 RXV983054:RXV983063 SHR983054:SHR983063 SRN983054:SRN983063 TBJ983054:TBJ983063 TLF983054:TLF983063 TVB983054:TVB983063 UEX983054:UEX983063 UOT983054:UOT983063 UYP983054:UYP983063 VIL983054:VIL983063 VSH983054:VSH983063 WCD983054:WCD983063 WLZ983054:WLZ983063 WVV983054:WVV983063">
      <formula1>29</formula1>
    </dataValidation>
  </dataValidations>
  <printOptions horizontalCentered="1"/>
  <pageMargins left="0.78740157480314965" right="0.78740157480314965" top="0.98425196850393704" bottom="0.98425196850393704" header="0.51181102362204722" footer="0.51181102362204722"/>
  <pageSetup paperSize="9" scale="72" firstPageNumber="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
  <sheetViews>
    <sheetView view="pageBreakPreview" zoomScale="80" zoomScaleNormal="100" zoomScaleSheetLayoutView="80" workbookViewId="0">
      <pane xSplit="1" ySplit="9" topLeftCell="B37" activePane="bottomRight" state="frozen"/>
      <selection pane="topRight" activeCell="B1" sqref="B1"/>
      <selection pane="bottomLeft" activeCell="A10" sqref="A10"/>
      <selection pane="bottomRight" activeCell="D9" sqref="D9:O9"/>
    </sheetView>
  </sheetViews>
  <sheetFormatPr defaultRowHeight="13.5"/>
  <cols>
    <col min="1" max="1" width="6.625" customWidth="1"/>
    <col min="2" max="2" width="5.625" style="8" customWidth="1"/>
    <col min="3" max="3" width="12.25" style="8" customWidth="1"/>
    <col min="4" max="15" width="6.625" customWidth="1"/>
    <col min="16" max="16" width="7.625" style="9" customWidth="1"/>
    <col min="17" max="17" width="14" customWidth="1"/>
    <col min="257" max="257" width="6.625" customWidth="1"/>
    <col min="258" max="258" width="5.625" customWidth="1"/>
    <col min="259" max="259" width="12.25" customWidth="1"/>
    <col min="260" max="271" width="6.625" customWidth="1"/>
    <col min="272" max="272" width="7.625" customWidth="1"/>
    <col min="273" max="273" width="14" customWidth="1"/>
    <col min="513" max="513" width="6.625" customWidth="1"/>
    <col min="514" max="514" width="5.625" customWidth="1"/>
    <col min="515" max="515" width="12.25" customWidth="1"/>
    <col min="516" max="527" width="6.625" customWidth="1"/>
    <col min="528" max="528" width="7.625" customWidth="1"/>
    <col min="529" max="529" width="14" customWidth="1"/>
    <col min="769" max="769" width="6.625" customWidth="1"/>
    <col min="770" max="770" width="5.625" customWidth="1"/>
    <col min="771" max="771" width="12.25" customWidth="1"/>
    <col min="772" max="783" width="6.625" customWidth="1"/>
    <col min="784" max="784" width="7.625" customWidth="1"/>
    <col min="785" max="785" width="14" customWidth="1"/>
    <col min="1025" max="1025" width="6.625" customWidth="1"/>
    <col min="1026" max="1026" width="5.625" customWidth="1"/>
    <col min="1027" max="1027" width="12.25" customWidth="1"/>
    <col min="1028" max="1039" width="6.625" customWidth="1"/>
    <col min="1040" max="1040" width="7.625" customWidth="1"/>
    <col min="1041" max="1041" width="14" customWidth="1"/>
    <col min="1281" max="1281" width="6.625" customWidth="1"/>
    <col min="1282" max="1282" width="5.625" customWidth="1"/>
    <col min="1283" max="1283" width="12.25" customWidth="1"/>
    <col min="1284" max="1295" width="6.625" customWidth="1"/>
    <col min="1296" max="1296" width="7.625" customWidth="1"/>
    <col min="1297" max="1297" width="14" customWidth="1"/>
    <col min="1537" max="1537" width="6.625" customWidth="1"/>
    <col min="1538" max="1538" width="5.625" customWidth="1"/>
    <col min="1539" max="1539" width="12.25" customWidth="1"/>
    <col min="1540" max="1551" width="6.625" customWidth="1"/>
    <col min="1552" max="1552" width="7.625" customWidth="1"/>
    <col min="1553" max="1553" width="14" customWidth="1"/>
    <col min="1793" max="1793" width="6.625" customWidth="1"/>
    <col min="1794" max="1794" width="5.625" customWidth="1"/>
    <col min="1795" max="1795" width="12.25" customWidth="1"/>
    <col min="1796" max="1807" width="6.625" customWidth="1"/>
    <col min="1808" max="1808" width="7.625" customWidth="1"/>
    <col min="1809" max="1809" width="14" customWidth="1"/>
    <col min="2049" max="2049" width="6.625" customWidth="1"/>
    <col min="2050" max="2050" width="5.625" customWidth="1"/>
    <col min="2051" max="2051" width="12.25" customWidth="1"/>
    <col min="2052" max="2063" width="6.625" customWidth="1"/>
    <col min="2064" max="2064" width="7.625" customWidth="1"/>
    <col min="2065" max="2065" width="14" customWidth="1"/>
    <col min="2305" max="2305" width="6.625" customWidth="1"/>
    <col min="2306" max="2306" width="5.625" customWidth="1"/>
    <col min="2307" max="2307" width="12.25" customWidth="1"/>
    <col min="2308" max="2319" width="6.625" customWidth="1"/>
    <col min="2320" max="2320" width="7.625" customWidth="1"/>
    <col min="2321" max="2321" width="14" customWidth="1"/>
    <col min="2561" max="2561" width="6.625" customWidth="1"/>
    <col min="2562" max="2562" width="5.625" customWidth="1"/>
    <col min="2563" max="2563" width="12.25" customWidth="1"/>
    <col min="2564" max="2575" width="6.625" customWidth="1"/>
    <col min="2576" max="2576" width="7.625" customWidth="1"/>
    <col min="2577" max="2577" width="14" customWidth="1"/>
    <col min="2817" max="2817" width="6.625" customWidth="1"/>
    <col min="2818" max="2818" width="5.625" customWidth="1"/>
    <col min="2819" max="2819" width="12.25" customWidth="1"/>
    <col min="2820" max="2831" width="6.625" customWidth="1"/>
    <col min="2832" max="2832" width="7.625" customWidth="1"/>
    <col min="2833" max="2833" width="14" customWidth="1"/>
    <col min="3073" max="3073" width="6.625" customWidth="1"/>
    <col min="3074" max="3074" width="5.625" customWidth="1"/>
    <col min="3075" max="3075" width="12.25" customWidth="1"/>
    <col min="3076" max="3087" width="6.625" customWidth="1"/>
    <col min="3088" max="3088" width="7.625" customWidth="1"/>
    <col min="3089" max="3089" width="14" customWidth="1"/>
    <col min="3329" max="3329" width="6.625" customWidth="1"/>
    <col min="3330" max="3330" width="5.625" customWidth="1"/>
    <col min="3331" max="3331" width="12.25" customWidth="1"/>
    <col min="3332" max="3343" width="6.625" customWidth="1"/>
    <col min="3344" max="3344" width="7.625" customWidth="1"/>
    <col min="3345" max="3345" width="14" customWidth="1"/>
    <col min="3585" max="3585" width="6.625" customWidth="1"/>
    <col min="3586" max="3586" width="5.625" customWidth="1"/>
    <col min="3587" max="3587" width="12.25" customWidth="1"/>
    <col min="3588" max="3599" width="6.625" customWidth="1"/>
    <col min="3600" max="3600" width="7.625" customWidth="1"/>
    <col min="3601" max="3601" width="14" customWidth="1"/>
    <col min="3841" max="3841" width="6.625" customWidth="1"/>
    <col min="3842" max="3842" width="5.625" customWidth="1"/>
    <col min="3843" max="3843" width="12.25" customWidth="1"/>
    <col min="3844" max="3855" width="6.625" customWidth="1"/>
    <col min="3856" max="3856" width="7.625" customWidth="1"/>
    <col min="3857" max="3857" width="14" customWidth="1"/>
    <col min="4097" max="4097" width="6.625" customWidth="1"/>
    <col min="4098" max="4098" width="5.625" customWidth="1"/>
    <col min="4099" max="4099" width="12.25" customWidth="1"/>
    <col min="4100" max="4111" width="6.625" customWidth="1"/>
    <col min="4112" max="4112" width="7.625" customWidth="1"/>
    <col min="4113" max="4113" width="14" customWidth="1"/>
    <col min="4353" max="4353" width="6.625" customWidth="1"/>
    <col min="4354" max="4354" width="5.625" customWidth="1"/>
    <col min="4355" max="4355" width="12.25" customWidth="1"/>
    <col min="4356" max="4367" width="6.625" customWidth="1"/>
    <col min="4368" max="4368" width="7.625" customWidth="1"/>
    <col min="4369" max="4369" width="14" customWidth="1"/>
    <col min="4609" max="4609" width="6.625" customWidth="1"/>
    <col min="4610" max="4610" width="5.625" customWidth="1"/>
    <col min="4611" max="4611" width="12.25" customWidth="1"/>
    <col min="4612" max="4623" width="6.625" customWidth="1"/>
    <col min="4624" max="4624" width="7.625" customWidth="1"/>
    <col min="4625" max="4625" width="14" customWidth="1"/>
    <col min="4865" max="4865" width="6.625" customWidth="1"/>
    <col min="4866" max="4866" width="5.625" customWidth="1"/>
    <col min="4867" max="4867" width="12.25" customWidth="1"/>
    <col min="4868" max="4879" width="6.625" customWidth="1"/>
    <col min="4880" max="4880" width="7.625" customWidth="1"/>
    <col min="4881" max="4881" width="14" customWidth="1"/>
    <col min="5121" max="5121" width="6.625" customWidth="1"/>
    <col min="5122" max="5122" width="5.625" customWidth="1"/>
    <col min="5123" max="5123" width="12.25" customWidth="1"/>
    <col min="5124" max="5135" width="6.625" customWidth="1"/>
    <col min="5136" max="5136" width="7.625" customWidth="1"/>
    <col min="5137" max="5137" width="14" customWidth="1"/>
    <col min="5377" max="5377" width="6.625" customWidth="1"/>
    <col min="5378" max="5378" width="5.625" customWidth="1"/>
    <col min="5379" max="5379" width="12.25" customWidth="1"/>
    <col min="5380" max="5391" width="6.625" customWidth="1"/>
    <col min="5392" max="5392" width="7.625" customWidth="1"/>
    <col min="5393" max="5393" width="14" customWidth="1"/>
    <col min="5633" max="5633" width="6.625" customWidth="1"/>
    <col min="5634" max="5634" width="5.625" customWidth="1"/>
    <col min="5635" max="5635" width="12.25" customWidth="1"/>
    <col min="5636" max="5647" width="6.625" customWidth="1"/>
    <col min="5648" max="5648" width="7.625" customWidth="1"/>
    <col min="5649" max="5649" width="14" customWidth="1"/>
    <col min="5889" max="5889" width="6.625" customWidth="1"/>
    <col min="5890" max="5890" width="5.625" customWidth="1"/>
    <col min="5891" max="5891" width="12.25" customWidth="1"/>
    <col min="5892" max="5903" width="6.625" customWidth="1"/>
    <col min="5904" max="5904" width="7.625" customWidth="1"/>
    <col min="5905" max="5905" width="14" customWidth="1"/>
    <col min="6145" max="6145" width="6.625" customWidth="1"/>
    <col min="6146" max="6146" width="5.625" customWidth="1"/>
    <col min="6147" max="6147" width="12.25" customWidth="1"/>
    <col min="6148" max="6159" width="6.625" customWidth="1"/>
    <col min="6160" max="6160" width="7.625" customWidth="1"/>
    <col min="6161" max="6161" width="14" customWidth="1"/>
    <col min="6401" max="6401" width="6.625" customWidth="1"/>
    <col min="6402" max="6402" width="5.625" customWidth="1"/>
    <col min="6403" max="6403" width="12.25" customWidth="1"/>
    <col min="6404" max="6415" width="6.625" customWidth="1"/>
    <col min="6416" max="6416" width="7.625" customWidth="1"/>
    <col min="6417" max="6417" width="14" customWidth="1"/>
    <col min="6657" max="6657" width="6.625" customWidth="1"/>
    <col min="6658" max="6658" width="5.625" customWidth="1"/>
    <col min="6659" max="6659" width="12.25" customWidth="1"/>
    <col min="6660" max="6671" width="6.625" customWidth="1"/>
    <col min="6672" max="6672" width="7.625" customWidth="1"/>
    <col min="6673" max="6673" width="14" customWidth="1"/>
    <col min="6913" max="6913" width="6.625" customWidth="1"/>
    <col min="6914" max="6914" width="5.625" customWidth="1"/>
    <col min="6915" max="6915" width="12.25" customWidth="1"/>
    <col min="6916" max="6927" width="6.625" customWidth="1"/>
    <col min="6928" max="6928" width="7.625" customWidth="1"/>
    <col min="6929" max="6929" width="14" customWidth="1"/>
    <col min="7169" max="7169" width="6.625" customWidth="1"/>
    <col min="7170" max="7170" width="5.625" customWidth="1"/>
    <col min="7171" max="7171" width="12.25" customWidth="1"/>
    <col min="7172" max="7183" width="6.625" customWidth="1"/>
    <col min="7184" max="7184" width="7.625" customWidth="1"/>
    <col min="7185" max="7185" width="14" customWidth="1"/>
    <col min="7425" max="7425" width="6.625" customWidth="1"/>
    <col min="7426" max="7426" width="5.625" customWidth="1"/>
    <col min="7427" max="7427" width="12.25" customWidth="1"/>
    <col min="7428" max="7439" width="6.625" customWidth="1"/>
    <col min="7440" max="7440" width="7.625" customWidth="1"/>
    <col min="7441" max="7441" width="14" customWidth="1"/>
    <col min="7681" max="7681" width="6.625" customWidth="1"/>
    <col min="7682" max="7682" width="5.625" customWidth="1"/>
    <col min="7683" max="7683" width="12.25" customWidth="1"/>
    <col min="7684" max="7695" width="6.625" customWidth="1"/>
    <col min="7696" max="7696" width="7.625" customWidth="1"/>
    <col min="7697" max="7697" width="14" customWidth="1"/>
    <col min="7937" max="7937" width="6.625" customWidth="1"/>
    <col min="7938" max="7938" width="5.625" customWidth="1"/>
    <col min="7939" max="7939" width="12.25" customWidth="1"/>
    <col min="7940" max="7951" width="6.625" customWidth="1"/>
    <col min="7952" max="7952" width="7.625" customWidth="1"/>
    <col min="7953" max="7953" width="14" customWidth="1"/>
    <col min="8193" max="8193" width="6.625" customWidth="1"/>
    <col min="8194" max="8194" width="5.625" customWidth="1"/>
    <col min="8195" max="8195" width="12.25" customWidth="1"/>
    <col min="8196" max="8207" width="6.625" customWidth="1"/>
    <col min="8208" max="8208" width="7.625" customWidth="1"/>
    <col min="8209" max="8209" width="14" customWidth="1"/>
    <col min="8449" max="8449" width="6.625" customWidth="1"/>
    <col min="8450" max="8450" width="5.625" customWidth="1"/>
    <col min="8451" max="8451" width="12.25" customWidth="1"/>
    <col min="8452" max="8463" width="6.625" customWidth="1"/>
    <col min="8464" max="8464" width="7.625" customWidth="1"/>
    <col min="8465" max="8465" width="14" customWidth="1"/>
    <col min="8705" max="8705" width="6.625" customWidth="1"/>
    <col min="8706" max="8706" width="5.625" customWidth="1"/>
    <col min="8707" max="8707" width="12.25" customWidth="1"/>
    <col min="8708" max="8719" width="6.625" customWidth="1"/>
    <col min="8720" max="8720" width="7.625" customWidth="1"/>
    <col min="8721" max="8721" width="14" customWidth="1"/>
    <col min="8961" max="8961" width="6.625" customWidth="1"/>
    <col min="8962" max="8962" width="5.625" customWidth="1"/>
    <col min="8963" max="8963" width="12.25" customWidth="1"/>
    <col min="8964" max="8975" width="6.625" customWidth="1"/>
    <col min="8976" max="8976" width="7.625" customWidth="1"/>
    <col min="8977" max="8977" width="14" customWidth="1"/>
    <col min="9217" max="9217" width="6.625" customWidth="1"/>
    <col min="9218" max="9218" width="5.625" customWidth="1"/>
    <col min="9219" max="9219" width="12.25" customWidth="1"/>
    <col min="9220" max="9231" width="6.625" customWidth="1"/>
    <col min="9232" max="9232" width="7.625" customWidth="1"/>
    <col min="9233" max="9233" width="14" customWidth="1"/>
    <col min="9473" max="9473" width="6.625" customWidth="1"/>
    <col min="9474" max="9474" width="5.625" customWidth="1"/>
    <col min="9475" max="9475" width="12.25" customWidth="1"/>
    <col min="9476" max="9487" width="6.625" customWidth="1"/>
    <col min="9488" max="9488" width="7.625" customWidth="1"/>
    <col min="9489" max="9489" width="14" customWidth="1"/>
    <col min="9729" max="9729" width="6.625" customWidth="1"/>
    <col min="9730" max="9730" width="5.625" customWidth="1"/>
    <col min="9731" max="9731" width="12.25" customWidth="1"/>
    <col min="9732" max="9743" width="6.625" customWidth="1"/>
    <col min="9744" max="9744" width="7.625" customWidth="1"/>
    <col min="9745" max="9745" width="14" customWidth="1"/>
    <col min="9985" max="9985" width="6.625" customWidth="1"/>
    <col min="9986" max="9986" width="5.625" customWidth="1"/>
    <col min="9987" max="9987" width="12.25" customWidth="1"/>
    <col min="9988" max="9999" width="6.625" customWidth="1"/>
    <col min="10000" max="10000" width="7.625" customWidth="1"/>
    <col min="10001" max="10001" width="14" customWidth="1"/>
    <col min="10241" max="10241" width="6.625" customWidth="1"/>
    <col min="10242" max="10242" width="5.625" customWidth="1"/>
    <col min="10243" max="10243" width="12.25" customWidth="1"/>
    <col min="10244" max="10255" width="6.625" customWidth="1"/>
    <col min="10256" max="10256" width="7.625" customWidth="1"/>
    <col min="10257" max="10257" width="14" customWidth="1"/>
    <col min="10497" max="10497" width="6.625" customWidth="1"/>
    <col min="10498" max="10498" width="5.625" customWidth="1"/>
    <col min="10499" max="10499" width="12.25" customWidth="1"/>
    <col min="10500" max="10511" width="6.625" customWidth="1"/>
    <col min="10512" max="10512" width="7.625" customWidth="1"/>
    <col min="10513" max="10513" width="14" customWidth="1"/>
    <col min="10753" max="10753" width="6.625" customWidth="1"/>
    <col min="10754" max="10754" width="5.625" customWidth="1"/>
    <col min="10755" max="10755" width="12.25" customWidth="1"/>
    <col min="10756" max="10767" width="6.625" customWidth="1"/>
    <col min="10768" max="10768" width="7.625" customWidth="1"/>
    <col min="10769" max="10769" width="14" customWidth="1"/>
    <col min="11009" max="11009" width="6.625" customWidth="1"/>
    <col min="11010" max="11010" width="5.625" customWidth="1"/>
    <col min="11011" max="11011" width="12.25" customWidth="1"/>
    <col min="11012" max="11023" width="6.625" customWidth="1"/>
    <col min="11024" max="11024" width="7.625" customWidth="1"/>
    <col min="11025" max="11025" width="14" customWidth="1"/>
    <col min="11265" max="11265" width="6.625" customWidth="1"/>
    <col min="11266" max="11266" width="5.625" customWidth="1"/>
    <col min="11267" max="11267" width="12.25" customWidth="1"/>
    <col min="11268" max="11279" width="6.625" customWidth="1"/>
    <col min="11280" max="11280" width="7.625" customWidth="1"/>
    <col min="11281" max="11281" width="14" customWidth="1"/>
    <col min="11521" max="11521" width="6.625" customWidth="1"/>
    <col min="11522" max="11522" width="5.625" customWidth="1"/>
    <col min="11523" max="11523" width="12.25" customWidth="1"/>
    <col min="11524" max="11535" width="6.625" customWidth="1"/>
    <col min="11536" max="11536" width="7.625" customWidth="1"/>
    <col min="11537" max="11537" width="14" customWidth="1"/>
    <col min="11777" max="11777" width="6.625" customWidth="1"/>
    <col min="11778" max="11778" width="5.625" customWidth="1"/>
    <col min="11779" max="11779" width="12.25" customWidth="1"/>
    <col min="11780" max="11791" width="6.625" customWidth="1"/>
    <col min="11792" max="11792" width="7.625" customWidth="1"/>
    <col min="11793" max="11793" width="14" customWidth="1"/>
    <col min="12033" max="12033" width="6.625" customWidth="1"/>
    <col min="12034" max="12034" width="5.625" customWidth="1"/>
    <col min="12035" max="12035" width="12.25" customWidth="1"/>
    <col min="12036" max="12047" width="6.625" customWidth="1"/>
    <col min="12048" max="12048" width="7.625" customWidth="1"/>
    <col min="12049" max="12049" width="14" customWidth="1"/>
    <col min="12289" max="12289" width="6.625" customWidth="1"/>
    <col min="12290" max="12290" width="5.625" customWidth="1"/>
    <col min="12291" max="12291" width="12.25" customWidth="1"/>
    <col min="12292" max="12303" width="6.625" customWidth="1"/>
    <col min="12304" max="12304" width="7.625" customWidth="1"/>
    <col min="12305" max="12305" width="14" customWidth="1"/>
    <col min="12545" max="12545" width="6.625" customWidth="1"/>
    <col min="12546" max="12546" width="5.625" customWidth="1"/>
    <col min="12547" max="12547" width="12.25" customWidth="1"/>
    <col min="12548" max="12559" width="6.625" customWidth="1"/>
    <col min="12560" max="12560" width="7.625" customWidth="1"/>
    <col min="12561" max="12561" width="14" customWidth="1"/>
    <col min="12801" max="12801" width="6.625" customWidth="1"/>
    <col min="12802" max="12802" width="5.625" customWidth="1"/>
    <col min="12803" max="12803" width="12.25" customWidth="1"/>
    <col min="12804" max="12815" width="6.625" customWidth="1"/>
    <col min="12816" max="12816" width="7.625" customWidth="1"/>
    <col min="12817" max="12817" width="14" customWidth="1"/>
    <col min="13057" max="13057" width="6.625" customWidth="1"/>
    <col min="13058" max="13058" width="5.625" customWidth="1"/>
    <col min="13059" max="13059" width="12.25" customWidth="1"/>
    <col min="13060" max="13071" width="6.625" customWidth="1"/>
    <col min="13072" max="13072" width="7.625" customWidth="1"/>
    <col min="13073" max="13073" width="14" customWidth="1"/>
    <col min="13313" max="13313" width="6.625" customWidth="1"/>
    <col min="13314" max="13314" width="5.625" customWidth="1"/>
    <col min="13315" max="13315" width="12.25" customWidth="1"/>
    <col min="13316" max="13327" width="6.625" customWidth="1"/>
    <col min="13328" max="13328" width="7.625" customWidth="1"/>
    <col min="13329" max="13329" width="14" customWidth="1"/>
    <col min="13569" max="13569" width="6.625" customWidth="1"/>
    <col min="13570" max="13570" width="5.625" customWidth="1"/>
    <col min="13571" max="13571" width="12.25" customWidth="1"/>
    <col min="13572" max="13583" width="6.625" customWidth="1"/>
    <col min="13584" max="13584" width="7.625" customWidth="1"/>
    <col min="13585" max="13585" width="14" customWidth="1"/>
    <col min="13825" max="13825" width="6.625" customWidth="1"/>
    <col min="13826" max="13826" width="5.625" customWidth="1"/>
    <col min="13827" max="13827" width="12.25" customWidth="1"/>
    <col min="13828" max="13839" width="6.625" customWidth="1"/>
    <col min="13840" max="13840" width="7.625" customWidth="1"/>
    <col min="13841" max="13841" width="14" customWidth="1"/>
    <col min="14081" max="14081" width="6.625" customWidth="1"/>
    <col min="14082" max="14082" width="5.625" customWidth="1"/>
    <col min="14083" max="14083" width="12.25" customWidth="1"/>
    <col min="14084" max="14095" width="6.625" customWidth="1"/>
    <col min="14096" max="14096" width="7.625" customWidth="1"/>
    <col min="14097" max="14097" width="14" customWidth="1"/>
    <col min="14337" max="14337" width="6.625" customWidth="1"/>
    <col min="14338" max="14338" width="5.625" customWidth="1"/>
    <col min="14339" max="14339" width="12.25" customWidth="1"/>
    <col min="14340" max="14351" width="6.625" customWidth="1"/>
    <col min="14352" max="14352" width="7.625" customWidth="1"/>
    <col min="14353" max="14353" width="14" customWidth="1"/>
    <col min="14593" max="14593" width="6.625" customWidth="1"/>
    <col min="14594" max="14594" width="5.625" customWidth="1"/>
    <col min="14595" max="14595" width="12.25" customWidth="1"/>
    <col min="14596" max="14607" width="6.625" customWidth="1"/>
    <col min="14608" max="14608" width="7.625" customWidth="1"/>
    <col min="14609" max="14609" width="14" customWidth="1"/>
    <col min="14849" max="14849" width="6.625" customWidth="1"/>
    <col min="14850" max="14850" width="5.625" customWidth="1"/>
    <col min="14851" max="14851" width="12.25" customWidth="1"/>
    <col min="14852" max="14863" width="6.625" customWidth="1"/>
    <col min="14864" max="14864" width="7.625" customWidth="1"/>
    <col min="14865" max="14865" width="14" customWidth="1"/>
    <col min="15105" max="15105" width="6.625" customWidth="1"/>
    <col min="15106" max="15106" width="5.625" customWidth="1"/>
    <col min="15107" max="15107" width="12.25" customWidth="1"/>
    <col min="15108" max="15119" width="6.625" customWidth="1"/>
    <col min="15120" max="15120" width="7.625" customWidth="1"/>
    <col min="15121" max="15121" width="14" customWidth="1"/>
    <col min="15361" max="15361" width="6.625" customWidth="1"/>
    <col min="15362" max="15362" width="5.625" customWidth="1"/>
    <col min="15363" max="15363" width="12.25" customWidth="1"/>
    <col min="15364" max="15375" width="6.625" customWidth="1"/>
    <col min="15376" max="15376" width="7.625" customWidth="1"/>
    <col min="15377" max="15377" width="14" customWidth="1"/>
    <col min="15617" max="15617" width="6.625" customWidth="1"/>
    <col min="15618" max="15618" width="5.625" customWidth="1"/>
    <col min="15619" max="15619" width="12.25" customWidth="1"/>
    <col min="15620" max="15631" width="6.625" customWidth="1"/>
    <col min="15632" max="15632" width="7.625" customWidth="1"/>
    <col min="15633" max="15633" width="14" customWidth="1"/>
    <col min="15873" max="15873" width="6.625" customWidth="1"/>
    <col min="15874" max="15874" width="5.625" customWidth="1"/>
    <col min="15875" max="15875" width="12.25" customWidth="1"/>
    <col min="15876" max="15887" width="6.625" customWidth="1"/>
    <col min="15888" max="15888" width="7.625" customWidth="1"/>
    <col min="15889" max="15889" width="14" customWidth="1"/>
    <col min="16129" max="16129" width="6.625" customWidth="1"/>
    <col min="16130" max="16130" width="5.625" customWidth="1"/>
    <col min="16131" max="16131" width="12.25" customWidth="1"/>
    <col min="16132" max="16143" width="6.625" customWidth="1"/>
    <col min="16144" max="16144" width="7.625" customWidth="1"/>
    <col min="16145" max="16145" width="14" customWidth="1"/>
  </cols>
  <sheetData>
    <row r="1" spans="1:17">
      <c r="A1" s="469" t="s">
        <v>532</v>
      </c>
      <c r="B1" s="470"/>
      <c r="C1" s="470"/>
      <c r="D1" s="434"/>
      <c r="E1" s="434"/>
      <c r="F1" s="434"/>
      <c r="G1" s="434"/>
      <c r="H1" s="434"/>
      <c r="I1" s="434"/>
      <c r="J1" s="434"/>
      <c r="K1" s="434"/>
      <c r="L1" s="434"/>
      <c r="M1" s="434"/>
      <c r="N1" s="434"/>
      <c r="O1" s="434"/>
      <c r="P1" s="471"/>
      <c r="Q1" s="434"/>
    </row>
    <row r="2" spans="1:17">
      <c r="A2" s="469" t="s">
        <v>543</v>
      </c>
      <c r="B2" s="470"/>
      <c r="C2" s="470"/>
      <c r="D2" s="434"/>
      <c r="E2" s="434"/>
      <c r="F2" s="434"/>
      <c r="G2" s="434"/>
      <c r="H2" s="434"/>
      <c r="I2" s="434"/>
      <c r="J2" s="434"/>
      <c r="K2" s="434"/>
      <c r="L2" s="434"/>
      <c r="M2" s="434"/>
      <c r="N2" s="434"/>
      <c r="O2" s="434"/>
      <c r="P2" s="471"/>
      <c r="Q2" s="434"/>
    </row>
    <row r="3" spans="1:17" ht="14.25">
      <c r="A3" s="472" t="s">
        <v>533</v>
      </c>
      <c r="B3" s="470"/>
      <c r="C3" s="470"/>
      <c r="D3" s="434"/>
      <c r="E3" s="434"/>
      <c r="F3" s="434"/>
      <c r="G3" s="434"/>
      <c r="H3" s="434"/>
      <c r="I3" s="434"/>
      <c r="J3" s="434"/>
      <c r="K3" s="434"/>
      <c r="L3" s="434"/>
      <c r="M3" s="434"/>
      <c r="N3" s="434"/>
      <c r="O3" s="434"/>
      <c r="P3" s="471"/>
      <c r="Q3" s="434"/>
    </row>
    <row r="4" spans="1:17" ht="14.25">
      <c r="A4" s="473" t="s">
        <v>514</v>
      </c>
      <c r="B4" s="470"/>
      <c r="C4" s="470"/>
      <c r="D4" s="434"/>
      <c r="E4" s="434"/>
      <c r="F4" s="434"/>
      <c r="G4" s="434"/>
      <c r="H4" s="434"/>
      <c r="I4" s="434"/>
      <c r="J4" s="434"/>
      <c r="K4" s="434"/>
      <c r="L4" s="434"/>
      <c r="M4" s="434"/>
      <c r="N4" s="434"/>
      <c r="O4" s="434"/>
      <c r="P4" s="471"/>
      <c r="Q4" s="434"/>
    </row>
    <row r="5" spans="1:17" ht="21" customHeight="1">
      <c r="A5" s="845" t="s">
        <v>534</v>
      </c>
      <c r="B5" s="845"/>
      <c r="C5" s="845"/>
      <c r="D5" s="846"/>
      <c r="E5" s="846"/>
      <c r="F5" s="846"/>
      <c r="G5" s="846"/>
      <c r="H5" s="846"/>
      <c r="I5" s="846"/>
      <c r="J5" s="434"/>
      <c r="K5" s="434"/>
      <c r="L5" s="434"/>
      <c r="M5" s="434"/>
      <c r="N5" s="434"/>
      <c r="O5" s="434"/>
      <c r="P5" s="471"/>
      <c r="Q5" s="434"/>
    </row>
    <row r="6" spans="1:17" ht="20.25" customHeight="1">
      <c r="A6" s="847" t="s">
        <v>535</v>
      </c>
      <c r="B6" s="847"/>
      <c r="C6" s="847"/>
      <c r="D6" s="847"/>
      <c r="E6" s="847"/>
      <c r="F6" s="847"/>
      <c r="G6" s="848"/>
      <c r="H6" s="849"/>
      <c r="I6" s="474" t="s">
        <v>90</v>
      </c>
      <c r="J6" s="475"/>
      <c r="K6" s="434"/>
      <c r="L6" s="434"/>
      <c r="M6" s="434"/>
      <c r="N6" s="434"/>
      <c r="O6" s="434"/>
      <c r="P6" s="471"/>
      <c r="Q6" s="476"/>
    </row>
    <row r="7" spans="1:17" s="15" customFormat="1" ht="30.75" customHeight="1">
      <c r="A7" s="477"/>
      <c r="B7" s="477"/>
      <c r="C7" s="477"/>
      <c r="D7" s="477"/>
      <c r="E7" s="477"/>
      <c r="F7" s="478"/>
      <c r="G7" s="478"/>
      <c r="H7" s="478"/>
      <c r="I7" s="479"/>
      <c r="J7" s="477"/>
      <c r="K7" s="477"/>
      <c r="L7" s="477"/>
      <c r="M7" s="477"/>
      <c r="N7" s="477"/>
      <c r="O7" s="480"/>
      <c r="P7" s="480"/>
      <c r="Q7" s="480"/>
    </row>
    <row r="8" spans="1:17" s="22" customFormat="1">
      <c r="A8" s="481"/>
      <c r="B8" s="482"/>
      <c r="C8" s="483"/>
      <c r="D8" s="836" t="s">
        <v>94</v>
      </c>
      <c r="E8" s="837"/>
      <c r="F8" s="837"/>
      <c r="G8" s="837"/>
      <c r="H8" s="837"/>
      <c r="I8" s="837"/>
      <c r="J8" s="837"/>
      <c r="K8" s="837"/>
      <c r="L8" s="837"/>
      <c r="M8" s="837"/>
      <c r="N8" s="837"/>
      <c r="O8" s="837"/>
      <c r="P8" s="837"/>
      <c r="Q8" s="838"/>
    </row>
    <row r="9" spans="1:17" s="27" customFormat="1" ht="27">
      <c r="A9" s="484"/>
      <c r="B9" s="485" t="s">
        <v>62</v>
      </c>
      <c r="C9" s="485" t="s">
        <v>63</v>
      </c>
      <c r="D9" s="25" t="s">
        <v>547</v>
      </c>
      <c r="E9" s="25" t="s">
        <v>548</v>
      </c>
      <c r="F9" s="25" t="s">
        <v>549</v>
      </c>
      <c r="G9" s="25" t="s">
        <v>550</v>
      </c>
      <c r="H9" s="25" t="s">
        <v>551</v>
      </c>
      <c r="I9" s="25" t="s">
        <v>552</v>
      </c>
      <c r="J9" s="25" t="s">
        <v>553</v>
      </c>
      <c r="K9" s="25" t="s">
        <v>554</v>
      </c>
      <c r="L9" s="25" t="s">
        <v>555</v>
      </c>
      <c r="M9" s="25" t="s">
        <v>556</v>
      </c>
      <c r="N9" s="25" t="s">
        <v>557</v>
      </c>
      <c r="O9" s="25" t="s">
        <v>558</v>
      </c>
      <c r="P9" s="486" t="s">
        <v>64</v>
      </c>
      <c r="Q9" s="486"/>
    </row>
    <row r="10" spans="1:17" s="22" customFormat="1">
      <c r="A10" s="487" t="s">
        <v>75</v>
      </c>
      <c r="B10" s="488">
        <v>1</v>
      </c>
      <c r="C10" s="489"/>
      <c r="D10" s="31"/>
      <c r="E10" s="31"/>
      <c r="F10" s="31"/>
      <c r="G10" s="31"/>
      <c r="H10" s="31"/>
      <c r="I10" s="31"/>
      <c r="J10" s="31"/>
      <c r="K10" s="31"/>
      <c r="L10" s="31"/>
      <c r="M10" s="31"/>
      <c r="N10" s="31"/>
      <c r="O10" s="31"/>
      <c r="P10" s="490">
        <f t="shared" ref="P10:P19" si="0">SUM(D10:O10)</f>
        <v>0</v>
      </c>
      <c r="Q10" s="842" t="s">
        <v>95</v>
      </c>
    </row>
    <row r="11" spans="1:17" s="22" customFormat="1">
      <c r="A11" s="491"/>
      <c r="B11" s="488">
        <v>2</v>
      </c>
      <c r="C11" s="489"/>
      <c r="D11" s="31"/>
      <c r="E11" s="31"/>
      <c r="F11" s="31"/>
      <c r="G11" s="31"/>
      <c r="H11" s="31"/>
      <c r="I11" s="31"/>
      <c r="J11" s="31"/>
      <c r="K11" s="31"/>
      <c r="L11" s="31"/>
      <c r="M11" s="31"/>
      <c r="N11" s="31"/>
      <c r="O11" s="31"/>
      <c r="P11" s="490">
        <f t="shared" si="0"/>
        <v>0</v>
      </c>
      <c r="Q11" s="843"/>
    </row>
    <row r="12" spans="1:17" s="22" customFormat="1">
      <c r="A12" s="491"/>
      <c r="B12" s="488">
        <v>3</v>
      </c>
      <c r="C12" s="489"/>
      <c r="D12" s="31"/>
      <c r="E12" s="31"/>
      <c r="F12" s="31"/>
      <c r="G12" s="31"/>
      <c r="H12" s="31"/>
      <c r="I12" s="31"/>
      <c r="J12" s="31"/>
      <c r="K12" s="31"/>
      <c r="L12" s="31"/>
      <c r="M12" s="31"/>
      <c r="N12" s="31"/>
      <c r="O12" s="31"/>
      <c r="P12" s="490">
        <f t="shared" si="0"/>
        <v>0</v>
      </c>
      <c r="Q12" s="843"/>
    </row>
    <row r="13" spans="1:17" s="22" customFormat="1">
      <c r="A13" s="491"/>
      <c r="B13" s="488">
        <v>4</v>
      </c>
      <c r="C13" s="489"/>
      <c r="D13" s="31"/>
      <c r="E13" s="31"/>
      <c r="F13" s="31"/>
      <c r="G13" s="31"/>
      <c r="H13" s="31"/>
      <c r="I13" s="31"/>
      <c r="J13" s="31"/>
      <c r="K13" s="31"/>
      <c r="L13" s="31"/>
      <c r="M13" s="31"/>
      <c r="N13" s="31"/>
      <c r="O13" s="31"/>
      <c r="P13" s="490">
        <f t="shared" si="0"/>
        <v>0</v>
      </c>
      <c r="Q13" s="843"/>
    </row>
    <row r="14" spans="1:17" s="22" customFormat="1">
      <c r="A14" s="491"/>
      <c r="B14" s="488">
        <v>5</v>
      </c>
      <c r="C14" s="489"/>
      <c r="D14" s="31"/>
      <c r="E14" s="31"/>
      <c r="F14" s="31"/>
      <c r="G14" s="31"/>
      <c r="H14" s="31"/>
      <c r="I14" s="31"/>
      <c r="J14" s="31"/>
      <c r="K14" s="31"/>
      <c r="L14" s="31"/>
      <c r="M14" s="31"/>
      <c r="N14" s="31"/>
      <c r="O14" s="31"/>
      <c r="P14" s="490">
        <f t="shared" si="0"/>
        <v>0</v>
      </c>
      <c r="Q14" s="843"/>
    </row>
    <row r="15" spans="1:17" s="22" customFormat="1">
      <c r="A15" s="491"/>
      <c r="B15" s="488">
        <v>6</v>
      </c>
      <c r="C15" s="489"/>
      <c r="D15" s="31"/>
      <c r="E15" s="31"/>
      <c r="F15" s="31"/>
      <c r="G15" s="31"/>
      <c r="H15" s="31"/>
      <c r="I15" s="31"/>
      <c r="J15" s="31"/>
      <c r="K15" s="31"/>
      <c r="L15" s="31"/>
      <c r="M15" s="31"/>
      <c r="N15" s="31"/>
      <c r="O15" s="31"/>
      <c r="P15" s="490">
        <f t="shared" si="0"/>
        <v>0</v>
      </c>
      <c r="Q15" s="843"/>
    </row>
    <row r="16" spans="1:17" s="22" customFormat="1">
      <c r="A16" s="491"/>
      <c r="B16" s="488">
        <v>7</v>
      </c>
      <c r="C16" s="489"/>
      <c r="D16" s="31"/>
      <c r="E16" s="31"/>
      <c r="F16" s="31"/>
      <c r="G16" s="31"/>
      <c r="H16" s="31"/>
      <c r="I16" s="31"/>
      <c r="J16" s="31"/>
      <c r="K16" s="31"/>
      <c r="L16" s="31"/>
      <c r="M16" s="31"/>
      <c r="N16" s="31"/>
      <c r="O16" s="31"/>
      <c r="P16" s="490">
        <f t="shared" si="0"/>
        <v>0</v>
      </c>
      <c r="Q16" s="843"/>
    </row>
    <row r="17" spans="1:17" s="22" customFormat="1">
      <c r="A17" s="491"/>
      <c r="B17" s="488">
        <v>8</v>
      </c>
      <c r="C17" s="489"/>
      <c r="D17" s="31"/>
      <c r="E17" s="31"/>
      <c r="F17" s="31"/>
      <c r="G17" s="31"/>
      <c r="H17" s="31"/>
      <c r="I17" s="31"/>
      <c r="J17" s="31"/>
      <c r="K17" s="31"/>
      <c r="L17" s="31"/>
      <c r="M17" s="31"/>
      <c r="N17" s="31"/>
      <c r="O17" s="31"/>
      <c r="P17" s="490">
        <f t="shared" si="0"/>
        <v>0</v>
      </c>
      <c r="Q17" s="843"/>
    </row>
    <row r="18" spans="1:17" s="22" customFormat="1">
      <c r="A18" s="491"/>
      <c r="B18" s="488">
        <v>9</v>
      </c>
      <c r="C18" s="489"/>
      <c r="D18" s="31"/>
      <c r="E18" s="31"/>
      <c r="F18" s="31"/>
      <c r="G18" s="31"/>
      <c r="H18" s="31"/>
      <c r="I18" s="31"/>
      <c r="J18" s="31"/>
      <c r="K18" s="31"/>
      <c r="L18" s="31"/>
      <c r="M18" s="31"/>
      <c r="N18" s="31"/>
      <c r="O18" s="31"/>
      <c r="P18" s="490">
        <f t="shared" si="0"/>
        <v>0</v>
      </c>
      <c r="Q18" s="843"/>
    </row>
    <row r="19" spans="1:17" s="22" customFormat="1">
      <c r="A19" s="492"/>
      <c r="B19" s="488">
        <v>10</v>
      </c>
      <c r="C19" s="489"/>
      <c r="D19" s="31"/>
      <c r="E19" s="31"/>
      <c r="F19" s="31"/>
      <c r="G19" s="31"/>
      <c r="H19" s="31"/>
      <c r="I19" s="31"/>
      <c r="J19" s="31"/>
      <c r="K19" s="31"/>
      <c r="L19" s="31"/>
      <c r="M19" s="31"/>
      <c r="N19" s="31"/>
      <c r="O19" s="31"/>
      <c r="P19" s="490">
        <f t="shared" si="0"/>
        <v>0</v>
      </c>
      <c r="Q19" s="844"/>
    </row>
    <row r="20" spans="1:17" s="22" customFormat="1" ht="14.25">
      <c r="A20" s="836" t="s">
        <v>77</v>
      </c>
      <c r="B20" s="837"/>
      <c r="C20" s="838"/>
      <c r="D20" s="836"/>
      <c r="E20" s="837"/>
      <c r="F20" s="837"/>
      <c r="G20" s="837"/>
      <c r="H20" s="837"/>
      <c r="I20" s="837"/>
      <c r="J20" s="837"/>
      <c r="K20" s="837"/>
      <c r="L20" s="837"/>
      <c r="M20" s="837"/>
      <c r="N20" s="837"/>
      <c r="O20" s="838"/>
      <c r="P20" s="493">
        <f>SUM(P10:P19)</f>
        <v>0</v>
      </c>
      <c r="Q20" s="494" t="e">
        <f>P20/P69</f>
        <v>#DIV/0!</v>
      </c>
    </row>
    <row r="21" spans="1:17" s="22" customFormat="1">
      <c r="A21" s="495" t="s">
        <v>78</v>
      </c>
      <c r="B21" s="488">
        <v>1</v>
      </c>
      <c r="C21" s="489"/>
      <c r="D21" s="31"/>
      <c r="E21" s="31"/>
      <c r="F21" s="31"/>
      <c r="G21" s="31"/>
      <c r="H21" s="31"/>
      <c r="I21" s="31"/>
      <c r="J21" s="31"/>
      <c r="K21" s="31"/>
      <c r="L21" s="31"/>
      <c r="M21" s="31"/>
      <c r="N21" s="31"/>
      <c r="O21" s="31"/>
      <c r="P21" s="490">
        <f t="shared" ref="P21:P30" si="1">SUM(D21:O21)</f>
        <v>0</v>
      </c>
      <c r="Q21" s="842" t="s">
        <v>96</v>
      </c>
    </row>
    <row r="22" spans="1:17" s="22" customFormat="1">
      <c r="A22" s="491"/>
      <c r="B22" s="488">
        <v>2</v>
      </c>
      <c r="C22" s="489"/>
      <c r="D22" s="31"/>
      <c r="E22" s="31"/>
      <c r="F22" s="31"/>
      <c r="G22" s="31"/>
      <c r="H22" s="31"/>
      <c r="I22" s="31"/>
      <c r="J22" s="31"/>
      <c r="K22" s="31"/>
      <c r="L22" s="31"/>
      <c r="M22" s="31"/>
      <c r="N22" s="31"/>
      <c r="O22" s="31"/>
      <c r="P22" s="490">
        <f t="shared" si="1"/>
        <v>0</v>
      </c>
      <c r="Q22" s="843"/>
    </row>
    <row r="23" spans="1:17" s="22" customFormat="1">
      <c r="A23" s="491"/>
      <c r="B23" s="488">
        <v>3</v>
      </c>
      <c r="C23" s="489"/>
      <c r="D23" s="31"/>
      <c r="E23" s="31"/>
      <c r="F23" s="31"/>
      <c r="G23" s="31"/>
      <c r="H23" s="31"/>
      <c r="I23" s="31"/>
      <c r="J23" s="31"/>
      <c r="K23" s="31"/>
      <c r="L23" s="31"/>
      <c r="M23" s="31"/>
      <c r="N23" s="31"/>
      <c r="O23" s="31"/>
      <c r="P23" s="490">
        <f t="shared" si="1"/>
        <v>0</v>
      </c>
      <c r="Q23" s="843"/>
    </row>
    <row r="24" spans="1:17" s="22" customFormat="1">
      <c r="A24" s="491"/>
      <c r="B24" s="488">
        <v>4</v>
      </c>
      <c r="C24" s="489"/>
      <c r="D24" s="31"/>
      <c r="E24" s="31"/>
      <c r="F24" s="31"/>
      <c r="G24" s="31"/>
      <c r="H24" s="31"/>
      <c r="I24" s="31"/>
      <c r="J24" s="31"/>
      <c r="K24" s="31"/>
      <c r="L24" s="31"/>
      <c r="M24" s="31"/>
      <c r="N24" s="31"/>
      <c r="O24" s="31"/>
      <c r="P24" s="490">
        <f t="shared" si="1"/>
        <v>0</v>
      </c>
      <c r="Q24" s="843"/>
    </row>
    <row r="25" spans="1:17" s="22" customFormat="1">
      <c r="A25" s="491"/>
      <c r="B25" s="488">
        <v>5</v>
      </c>
      <c r="C25" s="489"/>
      <c r="D25" s="31"/>
      <c r="E25" s="31"/>
      <c r="F25" s="31"/>
      <c r="G25" s="31"/>
      <c r="H25" s="31"/>
      <c r="I25" s="31"/>
      <c r="J25" s="31"/>
      <c r="K25" s="31"/>
      <c r="L25" s="31"/>
      <c r="M25" s="31"/>
      <c r="N25" s="31"/>
      <c r="O25" s="31"/>
      <c r="P25" s="490">
        <f t="shared" si="1"/>
        <v>0</v>
      </c>
      <c r="Q25" s="843"/>
    </row>
    <row r="26" spans="1:17" s="22" customFormat="1">
      <c r="A26" s="491"/>
      <c r="B26" s="488">
        <v>6</v>
      </c>
      <c r="C26" s="489"/>
      <c r="D26" s="31"/>
      <c r="E26" s="31"/>
      <c r="F26" s="31"/>
      <c r="G26" s="31"/>
      <c r="H26" s="31"/>
      <c r="I26" s="31"/>
      <c r="J26" s="31"/>
      <c r="K26" s="31"/>
      <c r="L26" s="31"/>
      <c r="M26" s="31"/>
      <c r="N26" s="31"/>
      <c r="O26" s="31"/>
      <c r="P26" s="490">
        <f t="shared" si="1"/>
        <v>0</v>
      </c>
      <c r="Q26" s="843"/>
    </row>
    <row r="27" spans="1:17" s="22" customFormat="1">
      <c r="A27" s="491"/>
      <c r="B27" s="488">
        <v>7</v>
      </c>
      <c r="C27" s="489"/>
      <c r="D27" s="31"/>
      <c r="E27" s="31"/>
      <c r="F27" s="31"/>
      <c r="G27" s="31"/>
      <c r="H27" s="31"/>
      <c r="I27" s="31"/>
      <c r="J27" s="31"/>
      <c r="K27" s="31"/>
      <c r="L27" s="31"/>
      <c r="M27" s="31"/>
      <c r="N27" s="31"/>
      <c r="O27" s="31"/>
      <c r="P27" s="490">
        <f t="shared" si="1"/>
        <v>0</v>
      </c>
      <c r="Q27" s="843"/>
    </row>
    <row r="28" spans="1:17" s="22" customFormat="1">
      <c r="A28" s="491"/>
      <c r="B28" s="488">
        <v>8</v>
      </c>
      <c r="C28" s="489"/>
      <c r="D28" s="31"/>
      <c r="E28" s="31"/>
      <c r="F28" s="31"/>
      <c r="G28" s="31"/>
      <c r="H28" s="31"/>
      <c r="I28" s="31"/>
      <c r="J28" s="31"/>
      <c r="K28" s="31"/>
      <c r="L28" s="31"/>
      <c r="M28" s="31"/>
      <c r="N28" s="31"/>
      <c r="O28" s="31"/>
      <c r="P28" s="490">
        <f t="shared" si="1"/>
        <v>0</v>
      </c>
      <c r="Q28" s="843"/>
    </row>
    <row r="29" spans="1:17" s="22" customFormat="1">
      <c r="A29" s="491"/>
      <c r="B29" s="488">
        <v>9</v>
      </c>
      <c r="C29" s="489"/>
      <c r="D29" s="31"/>
      <c r="E29" s="31"/>
      <c r="F29" s="31"/>
      <c r="G29" s="31"/>
      <c r="H29" s="31"/>
      <c r="I29" s="31"/>
      <c r="J29" s="31"/>
      <c r="K29" s="31"/>
      <c r="L29" s="31"/>
      <c r="M29" s="31"/>
      <c r="N29" s="31"/>
      <c r="O29" s="31"/>
      <c r="P29" s="490">
        <f t="shared" si="1"/>
        <v>0</v>
      </c>
      <c r="Q29" s="843"/>
    </row>
    <row r="30" spans="1:17" s="22" customFormat="1">
      <c r="A30" s="492"/>
      <c r="B30" s="488">
        <v>10</v>
      </c>
      <c r="C30" s="489"/>
      <c r="D30" s="31"/>
      <c r="E30" s="31"/>
      <c r="F30" s="31"/>
      <c r="G30" s="31"/>
      <c r="H30" s="31"/>
      <c r="I30" s="31"/>
      <c r="J30" s="31"/>
      <c r="K30" s="31"/>
      <c r="L30" s="31"/>
      <c r="M30" s="31"/>
      <c r="N30" s="31"/>
      <c r="O30" s="31"/>
      <c r="P30" s="490">
        <f t="shared" si="1"/>
        <v>0</v>
      </c>
      <c r="Q30" s="844"/>
    </row>
    <row r="31" spans="1:17" s="22" customFormat="1" ht="14.25">
      <c r="A31" s="836" t="s">
        <v>77</v>
      </c>
      <c r="B31" s="837"/>
      <c r="C31" s="838"/>
      <c r="D31" s="836"/>
      <c r="E31" s="837"/>
      <c r="F31" s="837"/>
      <c r="G31" s="837"/>
      <c r="H31" s="837"/>
      <c r="I31" s="837"/>
      <c r="J31" s="837"/>
      <c r="K31" s="837"/>
      <c r="L31" s="837"/>
      <c r="M31" s="837"/>
      <c r="N31" s="837"/>
      <c r="O31" s="838"/>
      <c r="P31" s="493">
        <f>SUM(P21:P30)</f>
        <v>0</v>
      </c>
      <c r="Q31" s="494" t="e">
        <f>P31/P69</f>
        <v>#DIV/0!</v>
      </c>
    </row>
    <row r="32" spans="1:17" s="22" customFormat="1">
      <c r="A32" s="495" t="s">
        <v>80</v>
      </c>
      <c r="B32" s="488">
        <v>1</v>
      </c>
      <c r="C32" s="489"/>
      <c r="D32" s="31"/>
      <c r="E32" s="31"/>
      <c r="F32" s="31"/>
      <c r="G32" s="31"/>
      <c r="H32" s="31"/>
      <c r="I32" s="31"/>
      <c r="J32" s="31"/>
      <c r="K32" s="31"/>
      <c r="L32" s="31"/>
      <c r="M32" s="31"/>
      <c r="N32" s="31"/>
      <c r="O32" s="31"/>
      <c r="P32" s="490">
        <f t="shared" ref="P32:P41" si="2">SUM(D32:O32)</f>
        <v>0</v>
      </c>
      <c r="Q32" s="842" t="s">
        <v>96</v>
      </c>
    </row>
    <row r="33" spans="1:17" s="22" customFormat="1">
      <c r="A33" s="491"/>
      <c r="B33" s="488">
        <v>2</v>
      </c>
      <c r="C33" s="489"/>
      <c r="D33" s="31"/>
      <c r="E33" s="31"/>
      <c r="F33" s="31"/>
      <c r="G33" s="31"/>
      <c r="H33" s="31"/>
      <c r="I33" s="31"/>
      <c r="J33" s="31"/>
      <c r="K33" s="31"/>
      <c r="L33" s="31"/>
      <c r="M33" s="31"/>
      <c r="N33" s="31"/>
      <c r="O33" s="31"/>
      <c r="P33" s="490">
        <f t="shared" si="2"/>
        <v>0</v>
      </c>
      <c r="Q33" s="843"/>
    </row>
    <row r="34" spans="1:17" s="22" customFormat="1">
      <c r="A34" s="491"/>
      <c r="B34" s="488">
        <v>3</v>
      </c>
      <c r="C34" s="489"/>
      <c r="D34" s="31"/>
      <c r="E34" s="31"/>
      <c r="F34" s="31"/>
      <c r="G34" s="31"/>
      <c r="H34" s="31"/>
      <c r="I34" s="31"/>
      <c r="J34" s="31"/>
      <c r="K34" s="31"/>
      <c r="L34" s="31"/>
      <c r="M34" s="31"/>
      <c r="N34" s="31"/>
      <c r="O34" s="31"/>
      <c r="P34" s="490">
        <f t="shared" si="2"/>
        <v>0</v>
      </c>
      <c r="Q34" s="843"/>
    </row>
    <row r="35" spans="1:17" s="22" customFormat="1">
      <c r="A35" s="491"/>
      <c r="B35" s="488">
        <v>4</v>
      </c>
      <c r="C35" s="489"/>
      <c r="D35" s="31"/>
      <c r="E35" s="31"/>
      <c r="F35" s="31"/>
      <c r="G35" s="31"/>
      <c r="H35" s="31"/>
      <c r="I35" s="31"/>
      <c r="J35" s="31"/>
      <c r="K35" s="31"/>
      <c r="L35" s="31"/>
      <c r="M35" s="31"/>
      <c r="N35" s="31"/>
      <c r="O35" s="31"/>
      <c r="P35" s="490">
        <f t="shared" si="2"/>
        <v>0</v>
      </c>
      <c r="Q35" s="843"/>
    </row>
    <row r="36" spans="1:17" s="22" customFormat="1">
      <c r="A36" s="491"/>
      <c r="B36" s="488">
        <v>5</v>
      </c>
      <c r="C36" s="489"/>
      <c r="D36" s="31"/>
      <c r="E36" s="31"/>
      <c r="F36" s="31"/>
      <c r="G36" s="31"/>
      <c r="H36" s="31"/>
      <c r="I36" s="31"/>
      <c r="J36" s="31"/>
      <c r="K36" s="31"/>
      <c r="L36" s="31"/>
      <c r="M36" s="31"/>
      <c r="N36" s="31"/>
      <c r="O36" s="31"/>
      <c r="P36" s="490">
        <f t="shared" si="2"/>
        <v>0</v>
      </c>
      <c r="Q36" s="843"/>
    </row>
    <row r="37" spans="1:17" s="22" customFormat="1">
      <c r="A37" s="491"/>
      <c r="B37" s="488">
        <v>6</v>
      </c>
      <c r="C37" s="489"/>
      <c r="D37" s="31"/>
      <c r="E37" s="31"/>
      <c r="F37" s="31"/>
      <c r="G37" s="31"/>
      <c r="H37" s="31"/>
      <c r="I37" s="31"/>
      <c r="J37" s="31"/>
      <c r="K37" s="31"/>
      <c r="L37" s="31"/>
      <c r="M37" s="31"/>
      <c r="N37" s="31"/>
      <c r="O37" s="31"/>
      <c r="P37" s="490">
        <f t="shared" si="2"/>
        <v>0</v>
      </c>
      <c r="Q37" s="843"/>
    </row>
    <row r="38" spans="1:17" s="22" customFormat="1">
      <c r="A38" s="491"/>
      <c r="B38" s="488">
        <v>7</v>
      </c>
      <c r="C38" s="489"/>
      <c r="D38" s="31"/>
      <c r="E38" s="31"/>
      <c r="F38" s="31"/>
      <c r="G38" s="31"/>
      <c r="H38" s="31"/>
      <c r="I38" s="31"/>
      <c r="J38" s="31"/>
      <c r="K38" s="31"/>
      <c r="L38" s="31"/>
      <c r="M38" s="31"/>
      <c r="N38" s="31"/>
      <c r="O38" s="31"/>
      <c r="P38" s="490">
        <f t="shared" si="2"/>
        <v>0</v>
      </c>
      <c r="Q38" s="843"/>
    </row>
    <row r="39" spans="1:17" s="22" customFormat="1">
      <c r="A39" s="491"/>
      <c r="B39" s="488">
        <v>8</v>
      </c>
      <c r="C39" s="489"/>
      <c r="D39" s="31"/>
      <c r="E39" s="31"/>
      <c r="F39" s="31"/>
      <c r="G39" s="31"/>
      <c r="H39" s="31"/>
      <c r="I39" s="31"/>
      <c r="J39" s="31"/>
      <c r="K39" s="31"/>
      <c r="L39" s="31"/>
      <c r="M39" s="31"/>
      <c r="N39" s="31"/>
      <c r="O39" s="31"/>
      <c r="P39" s="490">
        <f t="shared" si="2"/>
        <v>0</v>
      </c>
      <c r="Q39" s="843"/>
    </row>
    <row r="40" spans="1:17" s="22" customFormat="1">
      <c r="A40" s="491"/>
      <c r="B40" s="488">
        <v>9</v>
      </c>
      <c r="C40" s="489"/>
      <c r="D40" s="31"/>
      <c r="E40" s="31"/>
      <c r="F40" s="31"/>
      <c r="G40" s="31"/>
      <c r="H40" s="31"/>
      <c r="I40" s="31"/>
      <c r="J40" s="31"/>
      <c r="K40" s="31"/>
      <c r="L40" s="31"/>
      <c r="M40" s="31"/>
      <c r="N40" s="31"/>
      <c r="O40" s="31"/>
      <c r="P40" s="490">
        <f t="shared" si="2"/>
        <v>0</v>
      </c>
      <c r="Q40" s="843"/>
    </row>
    <row r="41" spans="1:17" s="22" customFormat="1">
      <c r="A41" s="492"/>
      <c r="B41" s="488">
        <v>10</v>
      </c>
      <c r="C41" s="489"/>
      <c r="D41" s="31"/>
      <c r="E41" s="31"/>
      <c r="F41" s="31"/>
      <c r="G41" s="31"/>
      <c r="H41" s="31"/>
      <c r="I41" s="31"/>
      <c r="J41" s="31"/>
      <c r="K41" s="31"/>
      <c r="L41" s="31"/>
      <c r="M41" s="31"/>
      <c r="N41" s="31"/>
      <c r="O41" s="31"/>
      <c r="P41" s="490">
        <f t="shared" si="2"/>
        <v>0</v>
      </c>
      <c r="Q41" s="844"/>
    </row>
    <row r="42" spans="1:17" s="22" customFormat="1" ht="14.25">
      <c r="A42" s="836" t="s">
        <v>77</v>
      </c>
      <c r="B42" s="837"/>
      <c r="C42" s="838"/>
      <c r="D42" s="836"/>
      <c r="E42" s="837"/>
      <c r="F42" s="837"/>
      <c r="G42" s="837"/>
      <c r="H42" s="837"/>
      <c r="I42" s="837"/>
      <c r="J42" s="837"/>
      <c r="K42" s="837"/>
      <c r="L42" s="837"/>
      <c r="M42" s="837"/>
      <c r="N42" s="837"/>
      <c r="O42" s="838"/>
      <c r="P42" s="493">
        <f>SUM(P32:P41)</f>
        <v>0</v>
      </c>
      <c r="Q42" s="494" t="e">
        <f>P42/P69</f>
        <v>#DIV/0!</v>
      </c>
    </row>
    <row r="43" spans="1:17" s="22" customFormat="1">
      <c r="A43" s="495" t="s">
        <v>82</v>
      </c>
      <c r="B43" s="488">
        <v>1</v>
      </c>
      <c r="C43" s="489"/>
      <c r="D43" s="31"/>
      <c r="E43" s="31"/>
      <c r="F43" s="31"/>
      <c r="G43" s="31"/>
      <c r="H43" s="31"/>
      <c r="I43" s="31"/>
      <c r="J43" s="31"/>
      <c r="K43" s="31"/>
      <c r="L43" s="31"/>
      <c r="M43" s="31"/>
      <c r="N43" s="31"/>
      <c r="O43" s="31"/>
      <c r="P43" s="490">
        <f t="shared" ref="P43:P52" si="3">SUM(D43:O43)</f>
        <v>0</v>
      </c>
      <c r="Q43" s="842" t="s">
        <v>96</v>
      </c>
    </row>
    <row r="44" spans="1:17" s="22" customFormat="1">
      <c r="A44" s="491"/>
      <c r="B44" s="488">
        <v>2</v>
      </c>
      <c r="C44" s="489"/>
      <c r="D44" s="31"/>
      <c r="E44" s="31"/>
      <c r="F44" s="31"/>
      <c r="G44" s="31"/>
      <c r="H44" s="31"/>
      <c r="I44" s="31"/>
      <c r="J44" s="31"/>
      <c r="K44" s="31"/>
      <c r="L44" s="31"/>
      <c r="M44" s="31"/>
      <c r="N44" s="31"/>
      <c r="O44" s="31"/>
      <c r="P44" s="490">
        <f t="shared" si="3"/>
        <v>0</v>
      </c>
      <c r="Q44" s="843"/>
    </row>
    <row r="45" spans="1:17" s="22" customFormat="1">
      <c r="A45" s="491"/>
      <c r="B45" s="488">
        <v>3</v>
      </c>
      <c r="C45" s="489"/>
      <c r="D45" s="31"/>
      <c r="E45" s="31"/>
      <c r="F45" s="31"/>
      <c r="G45" s="31"/>
      <c r="H45" s="31"/>
      <c r="I45" s="31"/>
      <c r="J45" s="31"/>
      <c r="K45" s="31"/>
      <c r="L45" s="31"/>
      <c r="M45" s="31"/>
      <c r="N45" s="31"/>
      <c r="O45" s="31"/>
      <c r="P45" s="490">
        <f t="shared" si="3"/>
        <v>0</v>
      </c>
      <c r="Q45" s="843"/>
    </row>
    <row r="46" spans="1:17" s="22" customFormat="1">
      <c r="A46" s="491"/>
      <c r="B46" s="488">
        <v>4</v>
      </c>
      <c r="C46" s="489"/>
      <c r="D46" s="31"/>
      <c r="E46" s="31"/>
      <c r="F46" s="31"/>
      <c r="G46" s="31"/>
      <c r="H46" s="31"/>
      <c r="I46" s="31"/>
      <c r="J46" s="31"/>
      <c r="K46" s="31"/>
      <c r="L46" s="31"/>
      <c r="M46" s="31"/>
      <c r="N46" s="31"/>
      <c r="O46" s="31"/>
      <c r="P46" s="490">
        <f t="shared" si="3"/>
        <v>0</v>
      </c>
      <c r="Q46" s="843"/>
    </row>
    <row r="47" spans="1:17" s="22" customFormat="1">
      <c r="A47" s="491"/>
      <c r="B47" s="488">
        <v>5</v>
      </c>
      <c r="C47" s="489"/>
      <c r="D47" s="31"/>
      <c r="E47" s="31"/>
      <c r="F47" s="31"/>
      <c r="G47" s="31"/>
      <c r="H47" s="31"/>
      <c r="I47" s="31"/>
      <c r="J47" s="31"/>
      <c r="K47" s="31"/>
      <c r="L47" s="31"/>
      <c r="M47" s="31"/>
      <c r="N47" s="31"/>
      <c r="O47" s="31"/>
      <c r="P47" s="490">
        <f t="shared" si="3"/>
        <v>0</v>
      </c>
      <c r="Q47" s="843"/>
    </row>
    <row r="48" spans="1:17" s="22" customFormat="1">
      <c r="A48" s="491"/>
      <c r="B48" s="488">
        <v>6</v>
      </c>
      <c r="C48" s="489"/>
      <c r="D48" s="31"/>
      <c r="E48" s="31"/>
      <c r="F48" s="31"/>
      <c r="G48" s="31"/>
      <c r="H48" s="31"/>
      <c r="I48" s="31"/>
      <c r="J48" s="31"/>
      <c r="K48" s="31"/>
      <c r="L48" s="31"/>
      <c r="M48" s="31"/>
      <c r="N48" s="31"/>
      <c r="O48" s="31"/>
      <c r="P48" s="490">
        <f t="shared" si="3"/>
        <v>0</v>
      </c>
      <c r="Q48" s="843"/>
    </row>
    <row r="49" spans="1:17" s="22" customFormat="1">
      <c r="A49" s="491"/>
      <c r="B49" s="488">
        <v>7</v>
      </c>
      <c r="C49" s="489"/>
      <c r="D49" s="31"/>
      <c r="E49" s="31"/>
      <c r="F49" s="31"/>
      <c r="G49" s="31"/>
      <c r="H49" s="31"/>
      <c r="I49" s="31"/>
      <c r="J49" s="31"/>
      <c r="K49" s="31"/>
      <c r="L49" s="31"/>
      <c r="M49" s="31"/>
      <c r="N49" s="31"/>
      <c r="O49" s="31"/>
      <c r="P49" s="490">
        <f t="shared" si="3"/>
        <v>0</v>
      </c>
      <c r="Q49" s="843"/>
    </row>
    <row r="50" spans="1:17" s="22" customFormat="1">
      <c r="A50" s="491"/>
      <c r="B50" s="488">
        <v>8</v>
      </c>
      <c r="C50" s="489"/>
      <c r="D50" s="31"/>
      <c r="E50" s="31"/>
      <c r="F50" s="31"/>
      <c r="G50" s="31"/>
      <c r="H50" s="31"/>
      <c r="I50" s="31"/>
      <c r="J50" s="31"/>
      <c r="K50" s="31"/>
      <c r="L50" s="31"/>
      <c r="M50" s="31"/>
      <c r="N50" s="31"/>
      <c r="O50" s="31"/>
      <c r="P50" s="490">
        <f t="shared" si="3"/>
        <v>0</v>
      </c>
      <c r="Q50" s="843"/>
    </row>
    <row r="51" spans="1:17" s="22" customFormat="1">
      <c r="A51" s="491"/>
      <c r="B51" s="488">
        <v>9</v>
      </c>
      <c r="C51" s="489"/>
      <c r="D51" s="31"/>
      <c r="E51" s="31"/>
      <c r="F51" s="31"/>
      <c r="G51" s="31"/>
      <c r="H51" s="31"/>
      <c r="I51" s="31"/>
      <c r="J51" s="31"/>
      <c r="K51" s="31"/>
      <c r="L51" s="31"/>
      <c r="M51" s="31"/>
      <c r="N51" s="31"/>
      <c r="O51" s="31"/>
      <c r="P51" s="490">
        <f t="shared" si="3"/>
        <v>0</v>
      </c>
      <c r="Q51" s="843"/>
    </row>
    <row r="52" spans="1:17" s="22" customFormat="1">
      <c r="A52" s="492"/>
      <c r="B52" s="488">
        <v>10</v>
      </c>
      <c r="C52" s="489"/>
      <c r="D52" s="31"/>
      <c r="E52" s="31"/>
      <c r="F52" s="31"/>
      <c r="G52" s="31"/>
      <c r="H52" s="31"/>
      <c r="I52" s="31"/>
      <c r="J52" s="31"/>
      <c r="K52" s="31"/>
      <c r="L52" s="31"/>
      <c r="M52" s="31"/>
      <c r="N52" s="31"/>
      <c r="O52" s="31"/>
      <c r="P52" s="490">
        <f t="shared" si="3"/>
        <v>0</v>
      </c>
      <c r="Q52" s="844"/>
    </row>
    <row r="53" spans="1:17" s="22" customFormat="1" ht="14.25">
      <c r="A53" s="836" t="s">
        <v>77</v>
      </c>
      <c r="B53" s="837"/>
      <c r="C53" s="838"/>
      <c r="D53" s="836"/>
      <c r="E53" s="837"/>
      <c r="F53" s="837"/>
      <c r="G53" s="837"/>
      <c r="H53" s="837"/>
      <c r="I53" s="837"/>
      <c r="J53" s="837"/>
      <c r="K53" s="837"/>
      <c r="L53" s="837"/>
      <c r="M53" s="837"/>
      <c r="N53" s="837"/>
      <c r="O53" s="838"/>
      <c r="P53" s="493">
        <f>SUM(P43:P52)</f>
        <v>0</v>
      </c>
      <c r="Q53" s="494" t="e">
        <f>P53/P69</f>
        <v>#DIV/0!</v>
      </c>
    </row>
    <row r="54" spans="1:17" s="22" customFormat="1">
      <c r="A54" s="495" t="s">
        <v>84</v>
      </c>
      <c r="B54" s="488">
        <v>1</v>
      </c>
      <c r="C54" s="489"/>
      <c r="D54" s="31"/>
      <c r="E54" s="31"/>
      <c r="F54" s="31"/>
      <c r="G54" s="31"/>
      <c r="H54" s="31"/>
      <c r="I54" s="31"/>
      <c r="J54" s="31"/>
      <c r="K54" s="31"/>
      <c r="L54" s="31"/>
      <c r="M54" s="31"/>
      <c r="N54" s="31"/>
      <c r="O54" s="31"/>
      <c r="P54" s="490">
        <f t="shared" ref="P54:P63" si="4">SUM(D54:O54)</f>
        <v>0</v>
      </c>
      <c r="Q54" s="842" t="s">
        <v>96</v>
      </c>
    </row>
    <row r="55" spans="1:17" s="22" customFormat="1">
      <c r="A55" s="487" t="s">
        <v>97</v>
      </c>
      <c r="B55" s="488">
        <v>2</v>
      </c>
      <c r="C55" s="489"/>
      <c r="D55" s="31"/>
      <c r="E55" s="31"/>
      <c r="F55" s="31"/>
      <c r="G55" s="31"/>
      <c r="H55" s="31"/>
      <c r="I55" s="31"/>
      <c r="J55" s="31"/>
      <c r="K55" s="31"/>
      <c r="L55" s="31"/>
      <c r="M55" s="31"/>
      <c r="N55" s="31"/>
      <c r="O55" s="31"/>
      <c r="P55" s="490">
        <f t="shared" si="4"/>
        <v>0</v>
      </c>
      <c r="Q55" s="843"/>
    </row>
    <row r="56" spans="1:17" s="22" customFormat="1">
      <c r="A56" s="491"/>
      <c r="B56" s="488">
        <v>3</v>
      </c>
      <c r="C56" s="489"/>
      <c r="D56" s="31"/>
      <c r="E56" s="31"/>
      <c r="F56" s="31"/>
      <c r="G56" s="31"/>
      <c r="H56" s="31"/>
      <c r="I56" s="31"/>
      <c r="J56" s="31"/>
      <c r="K56" s="31"/>
      <c r="L56" s="31"/>
      <c r="M56" s="31"/>
      <c r="N56" s="31"/>
      <c r="O56" s="31"/>
      <c r="P56" s="490">
        <f t="shared" si="4"/>
        <v>0</v>
      </c>
      <c r="Q56" s="843"/>
    </row>
    <row r="57" spans="1:17" s="22" customFormat="1">
      <c r="A57" s="491"/>
      <c r="B57" s="488">
        <v>4</v>
      </c>
      <c r="C57" s="489"/>
      <c r="D57" s="31"/>
      <c r="E57" s="31"/>
      <c r="F57" s="31"/>
      <c r="G57" s="31"/>
      <c r="H57" s="31"/>
      <c r="I57" s="31"/>
      <c r="J57" s="31"/>
      <c r="K57" s="31"/>
      <c r="L57" s="31"/>
      <c r="M57" s="31"/>
      <c r="N57" s="31"/>
      <c r="O57" s="31"/>
      <c r="P57" s="490">
        <f t="shared" si="4"/>
        <v>0</v>
      </c>
      <c r="Q57" s="843"/>
    </row>
    <row r="58" spans="1:17" s="22" customFormat="1">
      <c r="A58" s="491"/>
      <c r="B58" s="488">
        <v>5</v>
      </c>
      <c r="C58" s="489"/>
      <c r="D58" s="31"/>
      <c r="E58" s="31"/>
      <c r="F58" s="31"/>
      <c r="G58" s="31"/>
      <c r="H58" s="31"/>
      <c r="I58" s="31"/>
      <c r="J58" s="31"/>
      <c r="K58" s="31"/>
      <c r="L58" s="31"/>
      <c r="M58" s="31"/>
      <c r="N58" s="31"/>
      <c r="O58" s="31"/>
      <c r="P58" s="490">
        <f t="shared" si="4"/>
        <v>0</v>
      </c>
      <c r="Q58" s="843"/>
    </row>
    <row r="59" spans="1:17" s="22" customFormat="1">
      <c r="A59" s="491"/>
      <c r="B59" s="488">
        <v>6</v>
      </c>
      <c r="C59" s="489"/>
      <c r="D59" s="31"/>
      <c r="E59" s="31"/>
      <c r="F59" s="31"/>
      <c r="G59" s="31"/>
      <c r="H59" s="31"/>
      <c r="I59" s="31"/>
      <c r="J59" s="31"/>
      <c r="K59" s="31"/>
      <c r="L59" s="31"/>
      <c r="M59" s="31"/>
      <c r="N59" s="31"/>
      <c r="O59" s="31"/>
      <c r="P59" s="490">
        <f t="shared" si="4"/>
        <v>0</v>
      </c>
      <c r="Q59" s="843"/>
    </row>
    <row r="60" spans="1:17" s="22" customFormat="1">
      <c r="A60" s="491"/>
      <c r="B60" s="488">
        <v>7</v>
      </c>
      <c r="C60" s="489"/>
      <c r="D60" s="31"/>
      <c r="E60" s="31"/>
      <c r="F60" s="31"/>
      <c r="G60" s="31"/>
      <c r="H60" s="31"/>
      <c r="I60" s="31"/>
      <c r="J60" s="31"/>
      <c r="K60" s="31"/>
      <c r="L60" s="31"/>
      <c r="M60" s="31"/>
      <c r="N60" s="31"/>
      <c r="O60" s="31"/>
      <c r="P60" s="490">
        <f t="shared" si="4"/>
        <v>0</v>
      </c>
      <c r="Q60" s="843"/>
    </row>
    <row r="61" spans="1:17" s="22" customFormat="1">
      <c r="A61" s="491"/>
      <c r="B61" s="488">
        <v>8</v>
      </c>
      <c r="C61" s="489"/>
      <c r="D61" s="31"/>
      <c r="E61" s="31"/>
      <c r="F61" s="31"/>
      <c r="G61" s="31"/>
      <c r="H61" s="31"/>
      <c r="I61" s="31"/>
      <c r="J61" s="31"/>
      <c r="K61" s="31"/>
      <c r="L61" s="31"/>
      <c r="M61" s="31"/>
      <c r="N61" s="31"/>
      <c r="O61" s="31"/>
      <c r="P61" s="490">
        <f t="shared" si="4"/>
        <v>0</v>
      </c>
      <c r="Q61" s="843"/>
    </row>
    <row r="62" spans="1:17" s="22" customFormat="1">
      <c r="A62" s="491"/>
      <c r="B62" s="488">
        <v>9</v>
      </c>
      <c r="C62" s="489"/>
      <c r="D62" s="31"/>
      <c r="E62" s="31"/>
      <c r="F62" s="31"/>
      <c r="G62" s="31"/>
      <c r="H62" s="31"/>
      <c r="I62" s="31"/>
      <c r="J62" s="31"/>
      <c r="K62" s="31"/>
      <c r="L62" s="31"/>
      <c r="M62" s="31"/>
      <c r="N62" s="31"/>
      <c r="O62" s="31"/>
      <c r="P62" s="490">
        <f t="shared" si="4"/>
        <v>0</v>
      </c>
      <c r="Q62" s="843"/>
    </row>
    <row r="63" spans="1:17" s="22" customFormat="1">
      <c r="A63" s="491"/>
      <c r="B63" s="488">
        <v>10</v>
      </c>
      <c r="C63" s="489"/>
      <c r="D63" s="31"/>
      <c r="E63" s="31"/>
      <c r="F63" s="31"/>
      <c r="G63" s="31"/>
      <c r="H63" s="31"/>
      <c r="I63" s="31"/>
      <c r="J63" s="31"/>
      <c r="K63" s="31"/>
      <c r="L63" s="31"/>
      <c r="M63" s="31"/>
      <c r="N63" s="31"/>
      <c r="O63" s="31"/>
      <c r="P63" s="490">
        <f t="shared" si="4"/>
        <v>0</v>
      </c>
      <c r="Q63" s="843"/>
    </row>
    <row r="64" spans="1:17" s="22" customFormat="1" ht="14.25">
      <c r="A64" s="836" t="s">
        <v>77</v>
      </c>
      <c r="B64" s="837"/>
      <c r="C64" s="838"/>
      <c r="D64" s="836"/>
      <c r="E64" s="837"/>
      <c r="F64" s="837"/>
      <c r="G64" s="837"/>
      <c r="H64" s="837"/>
      <c r="I64" s="837"/>
      <c r="J64" s="837"/>
      <c r="K64" s="837"/>
      <c r="L64" s="837"/>
      <c r="M64" s="837"/>
      <c r="N64" s="837"/>
      <c r="O64" s="838"/>
      <c r="P64" s="493">
        <f>SUM(P54:P63)</f>
        <v>0</v>
      </c>
      <c r="Q64" s="494" t="e">
        <f>P64/P69</f>
        <v>#DIV/0!</v>
      </c>
    </row>
    <row r="65" spans="1:17" s="22" customFormat="1">
      <c r="A65" s="496"/>
      <c r="B65" s="497"/>
      <c r="C65" s="497"/>
      <c r="D65" s="496"/>
      <c r="E65" s="496"/>
      <c r="F65" s="496"/>
      <c r="G65" s="496"/>
      <c r="H65" s="496"/>
      <c r="I65" s="496"/>
      <c r="J65" s="496"/>
      <c r="K65" s="496"/>
      <c r="L65" s="496"/>
      <c r="M65" s="496"/>
      <c r="N65" s="496"/>
      <c r="O65" s="496"/>
      <c r="P65" s="498"/>
      <c r="Q65" s="496"/>
    </row>
    <row r="66" spans="1:17" s="22" customFormat="1">
      <c r="A66" s="496"/>
      <c r="B66" s="497"/>
      <c r="C66" s="497"/>
      <c r="D66" s="496"/>
      <c r="E66" s="496"/>
      <c r="F66" s="496"/>
      <c r="G66" s="496"/>
      <c r="H66" s="496"/>
      <c r="I66" s="496"/>
      <c r="J66" s="496"/>
      <c r="K66" s="496"/>
      <c r="L66" s="496"/>
      <c r="M66" s="496"/>
      <c r="N66" s="496"/>
      <c r="O66" s="496"/>
      <c r="P66" s="499"/>
      <c r="Q66" s="500"/>
    </row>
    <row r="67" spans="1:17" s="22" customFormat="1" ht="14.25">
      <c r="A67" s="836" t="s">
        <v>27</v>
      </c>
      <c r="B67" s="837"/>
      <c r="C67" s="838"/>
      <c r="D67" s="501">
        <f t="shared" ref="D67:O67" si="5">SUM(D10:D63)</f>
        <v>0</v>
      </c>
      <c r="E67" s="501">
        <f t="shared" si="5"/>
        <v>0</v>
      </c>
      <c r="F67" s="501">
        <f t="shared" si="5"/>
        <v>0</v>
      </c>
      <c r="G67" s="501">
        <f t="shared" si="5"/>
        <v>0</v>
      </c>
      <c r="H67" s="501">
        <f t="shared" si="5"/>
        <v>0</v>
      </c>
      <c r="I67" s="501">
        <f t="shared" si="5"/>
        <v>0</v>
      </c>
      <c r="J67" s="501">
        <f t="shared" si="5"/>
        <v>0</v>
      </c>
      <c r="K67" s="501">
        <f t="shared" si="5"/>
        <v>0</v>
      </c>
      <c r="L67" s="501">
        <f t="shared" si="5"/>
        <v>0</v>
      </c>
      <c r="M67" s="501">
        <f t="shared" si="5"/>
        <v>0</v>
      </c>
      <c r="N67" s="501">
        <f t="shared" si="5"/>
        <v>0</v>
      </c>
      <c r="O67" s="501">
        <f t="shared" si="5"/>
        <v>0</v>
      </c>
      <c r="P67" s="493">
        <f>P20+P31+P42+P53+P64</f>
        <v>0</v>
      </c>
      <c r="Q67" s="502" t="e">
        <f>ROUNDUP(P67/P69,1)</f>
        <v>#DIV/0!</v>
      </c>
    </row>
    <row r="68" spans="1:17" s="22" customFormat="1" ht="7.5" customHeight="1">
      <c r="A68" s="482"/>
      <c r="B68" s="482"/>
      <c r="C68" s="482"/>
      <c r="D68" s="503"/>
      <c r="E68" s="503"/>
      <c r="F68" s="503"/>
      <c r="G68" s="503"/>
      <c r="H68" s="503"/>
      <c r="I68" s="503"/>
      <c r="J68" s="503"/>
      <c r="K68" s="503"/>
      <c r="L68" s="504"/>
      <c r="M68" s="504"/>
      <c r="N68" s="504"/>
      <c r="O68" s="504"/>
      <c r="P68" s="505"/>
      <c r="Q68" s="505"/>
    </row>
    <row r="69" spans="1:17" s="22" customFormat="1">
      <c r="A69" s="839" t="s">
        <v>65</v>
      </c>
      <c r="B69" s="840"/>
      <c r="C69" s="841"/>
      <c r="D69" s="31"/>
      <c r="E69" s="31"/>
      <c r="F69" s="31"/>
      <c r="G69" s="31"/>
      <c r="H69" s="31"/>
      <c r="I69" s="31"/>
      <c r="J69" s="31"/>
      <c r="K69" s="31"/>
      <c r="L69" s="31"/>
      <c r="M69" s="31"/>
      <c r="N69" s="31"/>
      <c r="O69" s="31"/>
      <c r="P69" s="501">
        <f>SUM(D69:O69)</f>
        <v>0</v>
      </c>
      <c r="Q69" s="506"/>
    </row>
    <row r="70" spans="1:17" s="22" customFormat="1">
      <c r="A70" s="507"/>
      <c r="B70" s="507"/>
      <c r="C70" s="507"/>
      <c r="D70" s="508"/>
      <c r="E70" s="508"/>
      <c r="F70" s="508"/>
      <c r="G70" s="508"/>
      <c r="H70" s="508"/>
      <c r="I70" s="508"/>
      <c r="J70" s="508"/>
      <c r="K70" s="508"/>
      <c r="L70" s="508"/>
      <c r="M70" s="508"/>
      <c r="N70" s="508"/>
      <c r="O70" s="508"/>
      <c r="P70" s="508"/>
      <c r="Q70" s="509"/>
    </row>
    <row r="71" spans="1:17" s="22" customFormat="1">
      <c r="A71" s="510" t="s">
        <v>536</v>
      </c>
      <c r="B71" s="510"/>
      <c r="C71" s="510"/>
      <c r="D71" s="510"/>
      <c r="E71" s="510"/>
      <c r="F71" s="510"/>
      <c r="G71" s="510"/>
      <c r="H71" s="510"/>
      <c r="I71" s="508"/>
      <c r="J71" s="508"/>
      <c r="K71" s="508"/>
      <c r="L71" s="508"/>
      <c r="M71" s="508"/>
      <c r="N71" s="508"/>
      <c r="O71" s="508"/>
      <c r="P71" s="508"/>
      <c r="Q71" s="509"/>
    </row>
    <row r="72" spans="1:17" ht="13.5" customHeight="1">
      <c r="A72" s="511" t="s">
        <v>66</v>
      </c>
      <c r="B72" s="512"/>
      <c r="C72" s="512"/>
      <c r="D72" s="512"/>
      <c r="E72" s="512"/>
      <c r="F72" s="512"/>
      <c r="G72" s="512"/>
      <c r="H72" s="512"/>
      <c r="I72" s="512"/>
      <c r="J72" s="512"/>
      <c r="K72" s="512"/>
      <c r="L72" s="512"/>
      <c r="M72" s="512"/>
      <c r="N72" s="512"/>
      <c r="O72" s="512"/>
      <c r="P72" s="512"/>
      <c r="Q72" s="512"/>
    </row>
    <row r="73" spans="1:17" ht="13.5" customHeight="1">
      <c r="A73" s="511" t="s">
        <v>537</v>
      </c>
      <c r="B73" s="512"/>
      <c r="C73" s="512"/>
      <c r="D73" s="512"/>
      <c r="E73" s="512"/>
      <c r="F73" s="512"/>
      <c r="G73" s="512"/>
      <c r="H73" s="512"/>
      <c r="I73" s="512"/>
      <c r="J73" s="512"/>
      <c r="K73" s="512"/>
      <c r="L73" s="512"/>
      <c r="M73" s="512"/>
      <c r="N73" s="512"/>
      <c r="O73" s="512"/>
      <c r="P73" s="512"/>
      <c r="Q73" s="512"/>
    </row>
    <row r="74" spans="1:17">
      <c r="A74" s="511" t="s">
        <v>538</v>
      </c>
      <c r="B74" s="512"/>
      <c r="C74" s="512"/>
      <c r="D74" s="512"/>
      <c r="E74" s="512"/>
      <c r="F74" s="512"/>
      <c r="G74" s="512"/>
      <c r="H74" s="512"/>
      <c r="I74" s="512"/>
      <c r="J74" s="512"/>
      <c r="K74" s="512"/>
      <c r="L74" s="512"/>
      <c r="M74" s="512"/>
      <c r="N74" s="512"/>
      <c r="O74" s="512"/>
      <c r="P74" s="512"/>
      <c r="Q74" s="512"/>
    </row>
  </sheetData>
  <mergeCells count="22">
    <mergeCell ref="Q10:Q19"/>
    <mergeCell ref="A5:C5"/>
    <mergeCell ref="D5:I5"/>
    <mergeCell ref="A6:F6"/>
    <mergeCell ref="G6:H6"/>
    <mergeCell ref="D8:Q8"/>
    <mergeCell ref="Q43:Q52"/>
    <mergeCell ref="A53:C53"/>
    <mergeCell ref="D53:O53"/>
    <mergeCell ref="Q54:Q63"/>
    <mergeCell ref="A20:C20"/>
    <mergeCell ref="D20:O20"/>
    <mergeCell ref="Q21:Q30"/>
    <mergeCell ref="A31:C31"/>
    <mergeCell ref="D31:O31"/>
    <mergeCell ref="Q32:Q41"/>
    <mergeCell ref="A64:C64"/>
    <mergeCell ref="D64:O64"/>
    <mergeCell ref="A67:C67"/>
    <mergeCell ref="A69:C69"/>
    <mergeCell ref="A42:C42"/>
    <mergeCell ref="D42:O42"/>
  </mergeCells>
  <phoneticPr fontId="4"/>
  <dataValidations count="2">
    <dataValidation type="whole" operator="lessThanOrEqual" allowBlank="1" showInputMessage="1" showErrorMessage="1" errorTitle="利用日数の入力に誤りがあります。" error="当該月の日数より大きい数値は入力できません。" sqref="N10:N19 JJ10:JJ19 TF10:TF19 ADB10:ADB19 AMX10:AMX19 AWT10:AWT19 BGP10:BGP19 BQL10:BQL19 CAH10:CAH19 CKD10:CKD19 CTZ10:CTZ19 DDV10:DDV19 DNR10:DNR19 DXN10:DXN19 EHJ10:EHJ19 ERF10:ERF19 FBB10:FBB19 FKX10:FKX19 FUT10:FUT19 GEP10:GEP19 GOL10:GOL19 GYH10:GYH19 HID10:HID19 HRZ10:HRZ19 IBV10:IBV19 ILR10:ILR19 IVN10:IVN19 JFJ10:JFJ19 JPF10:JPF19 JZB10:JZB19 KIX10:KIX19 KST10:KST19 LCP10:LCP19 LML10:LML19 LWH10:LWH19 MGD10:MGD19 MPZ10:MPZ19 MZV10:MZV19 NJR10:NJR19 NTN10:NTN19 ODJ10:ODJ19 ONF10:ONF19 OXB10:OXB19 PGX10:PGX19 PQT10:PQT19 QAP10:QAP19 QKL10:QKL19 QUH10:QUH19 RED10:RED19 RNZ10:RNZ19 RXV10:RXV19 SHR10:SHR19 SRN10:SRN19 TBJ10:TBJ19 TLF10:TLF19 TVB10:TVB19 UEX10:UEX19 UOT10:UOT19 UYP10:UYP19 VIL10:VIL19 VSH10:VSH19 WCD10:WCD19 WLZ10:WLZ19 WVV10:WVV19 N65546:N65555 JJ65546:JJ65555 TF65546:TF65555 ADB65546:ADB65555 AMX65546:AMX65555 AWT65546:AWT65555 BGP65546:BGP65555 BQL65546:BQL65555 CAH65546:CAH65555 CKD65546:CKD65555 CTZ65546:CTZ65555 DDV65546:DDV65555 DNR65546:DNR65555 DXN65546:DXN65555 EHJ65546:EHJ65555 ERF65546:ERF65555 FBB65546:FBB65555 FKX65546:FKX65555 FUT65546:FUT65555 GEP65546:GEP65555 GOL65546:GOL65555 GYH65546:GYH65555 HID65546:HID65555 HRZ65546:HRZ65555 IBV65546:IBV65555 ILR65546:ILR65555 IVN65546:IVN65555 JFJ65546:JFJ65555 JPF65546:JPF65555 JZB65546:JZB65555 KIX65546:KIX65555 KST65546:KST65555 LCP65546:LCP65555 LML65546:LML65555 LWH65546:LWH65555 MGD65546:MGD65555 MPZ65546:MPZ65555 MZV65546:MZV65555 NJR65546:NJR65555 NTN65546:NTN65555 ODJ65546:ODJ65555 ONF65546:ONF65555 OXB65546:OXB65555 PGX65546:PGX65555 PQT65546:PQT65555 QAP65546:QAP65555 QKL65546:QKL65555 QUH65546:QUH65555 RED65546:RED65555 RNZ65546:RNZ65555 RXV65546:RXV65555 SHR65546:SHR65555 SRN65546:SRN65555 TBJ65546:TBJ65555 TLF65546:TLF65555 TVB65546:TVB65555 UEX65546:UEX65555 UOT65546:UOT65555 UYP65546:UYP65555 VIL65546:VIL65555 VSH65546:VSH65555 WCD65546:WCD65555 WLZ65546:WLZ65555 WVV65546:WVV65555 N131082:N131091 JJ131082:JJ131091 TF131082:TF131091 ADB131082:ADB131091 AMX131082:AMX131091 AWT131082:AWT131091 BGP131082:BGP131091 BQL131082:BQL131091 CAH131082:CAH131091 CKD131082:CKD131091 CTZ131082:CTZ131091 DDV131082:DDV131091 DNR131082:DNR131091 DXN131082:DXN131091 EHJ131082:EHJ131091 ERF131082:ERF131091 FBB131082:FBB131091 FKX131082:FKX131091 FUT131082:FUT131091 GEP131082:GEP131091 GOL131082:GOL131091 GYH131082:GYH131091 HID131082:HID131091 HRZ131082:HRZ131091 IBV131082:IBV131091 ILR131082:ILR131091 IVN131082:IVN131091 JFJ131082:JFJ131091 JPF131082:JPF131091 JZB131082:JZB131091 KIX131082:KIX131091 KST131082:KST131091 LCP131082:LCP131091 LML131082:LML131091 LWH131082:LWH131091 MGD131082:MGD131091 MPZ131082:MPZ131091 MZV131082:MZV131091 NJR131082:NJR131091 NTN131082:NTN131091 ODJ131082:ODJ131091 ONF131082:ONF131091 OXB131082:OXB131091 PGX131082:PGX131091 PQT131082:PQT131091 QAP131082:QAP131091 QKL131082:QKL131091 QUH131082:QUH131091 RED131082:RED131091 RNZ131082:RNZ131091 RXV131082:RXV131091 SHR131082:SHR131091 SRN131082:SRN131091 TBJ131082:TBJ131091 TLF131082:TLF131091 TVB131082:TVB131091 UEX131082:UEX131091 UOT131082:UOT131091 UYP131082:UYP131091 VIL131082:VIL131091 VSH131082:VSH131091 WCD131082:WCD131091 WLZ131082:WLZ131091 WVV131082:WVV131091 N196618:N196627 JJ196618:JJ196627 TF196618:TF196627 ADB196618:ADB196627 AMX196618:AMX196627 AWT196618:AWT196627 BGP196618:BGP196627 BQL196618:BQL196627 CAH196618:CAH196627 CKD196618:CKD196627 CTZ196618:CTZ196627 DDV196618:DDV196627 DNR196618:DNR196627 DXN196618:DXN196627 EHJ196618:EHJ196627 ERF196618:ERF196627 FBB196618:FBB196627 FKX196618:FKX196627 FUT196618:FUT196627 GEP196618:GEP196627 GOL196618:GOL196627 GYH196618:GYH196627 HID196618:HID196627 HRZ196618:HRZ196627 IBV196618:IBV196627 ILR196618:ILR196627 IVN196618:IVN196627 JFJ196618:JFJ196627 JPF196618:JPF196627 JZB196618:JZB196627 KIX196618:KIX196627 KST196618:KST196627 LCP196618:LCP196627 LML196618:LML196627 LWH196618:LWH196627 MGD196618:MGD196627 MPZ196618:MPZ196627 MZV196618:MZV196627 NJR196618:NJR196627 NTN196618:NTN196627 ODJ196618:ODJ196627 ONF196618:ONF196627 OXB196618:OXB196627 PGX196618:PGX196627 PQT196618:PQT196627 QAP196618:QAP196627 QKL196618:QKL196627 QUH196618:QUH196627 RED196618:RED196627 RNZ196618:RNZ196627 RXV196618:RXV196627 SHR196618:SHR196627 SRN196618:SRN196627 TBJ196618:TBJ196627 TLF196618:TLF196627 TVB196618:TVB196627 UEX196618:UEX196627 UOT196618:UOT196627 UYP196618:UYP196627 VIL196618:VIL196627 VSH196618:VSH196627 WCD196618:WCD196627 WLZ196618:WLZ196627 WVV196618:WVV196627 N262154:N262163 JJ262154:JJ262163 TF262154:TF262163 ADB262154:ADB262163 AMX262154:AMX262163 AWT262154:AWT262163 BGP262154:BGP262163 BQL262154:BQL262163 CAH262154:CAH262163 CKD262154:CKD262163 CTZ262154:CTZ262163 DDV262154:DDV262163 DNR262154:DNR262163 DXN262154:DXN262163 EHJ262154:EHJ262163 ERF262154:ERF262163 FBB262154:FBB262163 FKX262154:FKX262163 FUT262154:FUT262163 GEP262154:GEP262163 GOL262154:GOL262163 GYH262154:GYH262163 HID262154:HID262163 HRZ262154:HRZ262163 IBV262154:IBV262163 ILR262154:ILR262163 IVN262154:IVN262163 JFJ262154:JFJ262163 JPF262154:JPF262163 JZB262154:JZB262163 KIX262154:KIX262163 KST262154:KST262163 LCP262154:LCP262163 LML262154:LML262163 LWH262154:LWH262163 MGD262154:MGD262163 MPZ262154:MPZ262163 MZV262154:MZV262163 NJR262154:NJR262163 NTN262154:NTN262163 ODJ262154:ODJ262163 ONF262154:ONF262163 OXB262154:OXB262163 PGX262154:PGX262163 PQT262154:PQT262163 QAP262154:QAP262163 QKL262154:QKL262163 QUH262154:QUH262163 RED262154:RED262163 RNZ262154:RNZ262163 RXV262154:RXV262163 SHR262154:SHR262163 SRN262154:SRN262163 TBJ262154:TBJ262163 TLF262154:TLF262163 TVB262154:TVB262163 UEX262154:UEX262163 UOT262154:UOT262163 UYP262154:UYP262163 VIL262154:VIL262163 VSH262154:VSH262163 WCD262154:WCD262163 WLZ262154:WLZ262163 WVV262154:WVV262163 N327690:N327699 JJ327690:JJ327699 TF327690:TF327699 ADB327690:ADB327699 AMX327690:AMX327699 AWT327690:AWT327699 BGP327690:BGP327699 BQL327690:BQL327699 CAH327690:CAH327699 CKD327690:CKD327699 CTZ327690:CTZ327699 DDV327690:DDV327699 DNR327690:DNR327699 DXN327690:DXN327699 EHJ327690:EHJ327699 ERF327690:ERF327699 FBB327690:FBB327699 FKX327690:FKX327699 FUT327690:FUT327699 GEP327690:GEP327699 GOL327690:GOL327699 GYH327690:GYH327699 HID327690:HID327699 HRZ327690:HRZ327699 IBV327690:IBV327699 ILR327690:ILR327699 IVN327690:IVN327699 JFJ327690:JFJ327699 JPF327690:JPF327699 JZB327690:JZB327699 KIX327690:KIX327699 KST327690:KST327699 LCP327690:LCP327699 LML327690:LML327699 LWH327690:LWH327699 MGD327690:MGD327699 MPZ327690:MPZ327699 MZV327690:MZV327699 NJR327690:NJR327699 NTN327690:NTN327699 ODJ327690:ODJ327699 ONF327690:ONF327699 OXB327690:OXB327699 PGX327690:PGX327699 PQT327690:PQT327699 QAP327690:QAP327699 QKL327690:QKL327699 QUH327690:QUH327699 RED327690:RED327699 RNZ327690:RNZ327699 RXV327690:RXV327699 SHR327690:SHR327699 SRN327690:SRN327699 TBJ327690:TBJ327699 TLF327690:TLF327699 TVB327690:TVB327699 UEX327690:UEX327699 UOT327690:UOT327699 UYP327690:UYP327699 VIL327690:VIL327699 VSH327690:VSH327699 WCD327690:WCD327699 WLZ327690:WLZ327699 WVV327690:WVV327699 N393226:N393235 JJ393226:JJ393235 TF393226:TF393235 ADB393226:ADB393235 AMX393226:AMX393235 AWT393226:AWT393235 BGP393226:BGP393235 BQL393226:BQL393235 CAH393226:CAH393235 CKD393226:CKD393235 CTZ393226:CTZ393235 DDV393226:DDV393235 DNR393226:DNR393235 DXN393226:DXN393235 EHJ393226:EHJ393235 ERF393226:ERF393235 FBB393226:FBB393235 FKX393226:FKX393235 FUT393226:FUT393235 GEP393226:GEP393235 GOL393226:GOL393235 GYH393226:GYH393235 HID393226:HID393235 HRZ393226:HRZ393235 IBV393226:IBV393235 ILR393226:ILR393235 IVN393226:IVN393235 JFJ393226:JFJ393235 JPF393226:JPF393235 JZB393226:JZB393235 KIX393226:KIX393235 KST393226:KST393235 LCP393226:LCP393235 LML393226:LML393235 LWH393226:LWH393235 MGD393226:MGD393235 MPZ393226:MPZ393235 MZV393226:MZV393235 NJR393226:NJR393235 NTN393226:NTN393235 ODJ393226:ODJ393235 ONF393226:ONF393235 OXB393226:OXB393235 PGX393226:PGX393235 PQT393226:PQT393235 QAP393226:QAP393235 QKL393226:QKL393235 QUH393226:QUH393235 RED393226:RED393235 RNZ393226:RNZ393235 RXV393226:RXV393235 SHR393226:SHR393235 SRN393226:SRN393235 TBJ393226:TBJ393235 TLF393226:TLF393235 TVB393226:TVB393235 UEX393226:UEX393235 UOT393226:UOT393235 UYP393226:UYP393235 VIL393226:VIL393235 VSH393226:VSH393235 WCD393226:WCD393235 WLZ393226:WLZ393235 WVV393226:WVV393235 N458762:N458771 JJ458762:JJ458771 TF458762:TF458771 ADB458762:ADB458771 AMX458762:AMX458771 AWT458762:AWT458771 BGP458762:BGP458771 BQL458762:BQL458771 CAH458762:CAH458771 CKD458762:CKD458771 CTZ458762:CTZ458771 DDV458762:DDV458771 DNR458762:DNR458771 DXN458762:DXN458771 EHJ458762:EHJ458771 ERF458762:ERF458771 FBB458762:FBB458771 FKX458762:FKX458771 FUT458762:FUT458771 GEP458762:GEP458771 GOL458762:GOL458771 GYH458762:GYH458771 HID458762:HID458771 HRZ458762:HRZ458771 IBV458762:IBV458771 ILR458762:ILR458771 IVN458762:IVN458771 JFJ458762:JFJ458771 JPF458762:JPF458771 JZB458762:JZB458771 KIX458762:KIX458771 KST458762:KST458771 LCP458762:LCP458771 LML458762:LML458771 LWH458762:LWH458771 MGD458762:MGD458771 MPZ458762:MPZ458771 MZV458762:MZV458771 NJR458762:NJR458771 NTN458762:NTN458771 ODJ458762:ODJ458771 ONF458762:ONF458771 OXB458762:OXB458771 PGX458762:PGX458771 PQT458762:PQT458771 QAP458762:QAP458771 QKL458762:QKL458771 QUH458762:QUH458771 RED458762:RED458771 RNZ458762:RNZ458771 RXV458762:RXV458771 SHR458762:SHR458771 SRN458762:SRN458771 TBJ458762:TBJ458771 TLF458762:TLF458771 TVB458762:TVB458771 UEX458762:UEX458771 UOT458762:UOT458771 UYP458762:UYP458771 VIL458762:VIL458771 VSH458762:VSH458771 WCD458762:WCD458771 WLZ458762:WLZ458771 WVV458762:WVV458771 N524298:N524307 JJ524298:JJ524307 TF524298:TF524307 ADB524298:ADB524307 AMX524298:AMX524307 AWT524298:AWT524307 BGP524298:BGP524307 BQL524298:BQL524307 CAH524298:CAH524307 CKD524298:CKD524307 CTZ524298:CTZ524307 DDV524298:DDV524307 DNR524298:DNR524307 DXN524298:DXN524307 EHJ524298:EHJ524307 ERF524298:ERF524307 FBB524298:FBB524307 FKX524298:FKX524307 FUT524298:FUT524307 GEP524298:GEP524307 GOL524298:GOL524307 GYH524298:GYH524307 HID524298:HID524307 HRZ524298:HRZ524307 IBV524298:IBV524307 ILR524298:ILR524307 IVN524298:IVN524307 JFJ524298:JFJ524307 JPF524298:JPF524307 JZB524298:JZB524307 KIX524298:KIX524307 KST524298:KST524307 LCP524298:LCP524307 LML524298:LML524307 LWH524298:LWH524307 MGD524298:MGD524307 MPZ524298:MPZ524307 MZV524298:MZV524307 NJR524298:NJR524307 NTN524298:NTN524307 ODJ524298:ODJ524307 ONF524298:ONF524307 OXB524298:OXB524307 PGX524298:PGX524307 PQT524298:PQT524307 QAP524298:QAP524307 QKL524298:QKL524307 QUH524298:QUH524307 RED524298:RED524307 RNZ524298:RNZ524307 RXV524298:RXV524307 SHR524298:SHR524307 SRN524298:SRN524307 TBJ524298:TBJ524307 TLF524298:TLF524307 TVB524298:TVB524307 UEX524298:UEX524307 UOT524298:UOT524307 UYP524298:UYP524307 VIL524298:VIL524307 VSH524298:VSH524307 WCD524298:WCD524307 WLZ524298:WLZ524307 WVV524298:WVV524307 N589834:N589843 JJ589834:JJ589843 TF589834:TF589843 ADB589834:ADB589843 AMX589834:AMX589843 AWT589834:AWT589843 BGP589834:BGP589843 BQL589834:BQL589843 CAH589834:CAH589843 CKD589834:CKD589843 CTZ589834:CTZ589843 DDV589834:DDV589843 DNR589834:DNR589843 DXN589834:DXN589843 EHJ589834:EHJ589843 ERF589834:ERF589843 FBB589834:FBB589843 FKX589834:FKX589843 FUT589834:FUT589843 GEP589834:GEP589843 GOL589834:GOL589843 GYH589834:GYH589843 HID589834:HID589843 HRZ589834:HRZ589843 IBV589834:IBV589843 ILR589834:ILR589843 IVN589834:IVN589843 JFJ589834:JFJ589843 JPF589834:JPF589843 JZB589834:JZB589843 KIX589834:KIX589843 KST589834:KST589843 LCP589834:LCP589843 LML589834:LML589843 LWH589834:LWH589843 MGD589834:MGD589843 MPZ589834:MPZ589843 MZV589834:MZV589843 NJR589834:NJR589843 NTN589834:NTN589843 ODJ589834:ODJ589843 ONF589834:ONF589843 OXB589834:OXB589843 PGX589834:PGX589843 PQT589834:PQT589843 QAP589834:QAP589843 QKL589834:QKL589843 QUH589834:QUH589843 RED589834:RED589843 RNZ589834:RNZ589843 RXV589834:RXV589843 SHR589834:SHR589843 SRN589834:SRN589843 TBJ589834:TBJ589843 TLF589834:TLF589843 TVB589834:TVB589843 UEX589834:UEX589843 UOT589834:UOT589843 UYP589834:UYP589843 VIL589834:VIL589843 VSH589834:VSH589843 WCD589834:WCD589843 WLZ589834:WLZ589843 WVV589834:WVV589843 N655370:N655379 JJ655370:JJ655379 TF655370:TF655379 ADB655370:ADB655379 AMX655370:AMX655379 AWT655370:AWT655379 BGP655370:BGP655379 BQL655370:BQL655379 CAH655370:CAH655379 CKD655370:CKD655379 CTZ655370:CTZ655379 DDV655370:DDV655379 DNR655370:DNR655379 DXN655370:DXN655379 EHJ655370:EHJ655379 ERF655370:ERF655379 FBB655370:FBB655379 FKX655370:FKX655379 FUT655370:FUT655379 GEP655370:GEP655379 GOL655370:GOL655379 GYH655370:GYH655379 HID655370:HID655379 HRZ655370:HRZ655379 IBV655370:IBV655379 ILR655370:ILR655379 IVN655370:IVN655379 JFJ655370:JFJ655379 JPF655370:JPF655379 JZB655370:JZB655379 KIX655370:KIX655379 KST655370:KST655379 LCP655370:LCP655379 LML655370:LML655379 LWH655370:LWH655379 MGD655370:MGD655379 MPZ655370:MPZ655379 MZV655370:MZV655379 NJR655370:NJR655379 NTN655370:NTN655379 ODJ655370:ODJ655379 ONF655370:ONF655379 OXB655370:OXB655379 PGX655370:PGX655379 PQT655370:PQT655379 QAP655370:QAP655379 QKL655370:QKL655379 QUH655370:QUH655379 RED655370:RED655379 RNZ655370:RNZ655379 RXV655370:RXV655379 SHR655370:SHR655379 SRN655370:SRN655379 TBJ655370:TBJ655379 TLF655370:TLF655379 TVB655370:TVB655379 UEX655370:UEX655379 UOT655370:UOT655379 UYP655370:UYP655379 VIL655370:VIL655379 VSH655370:VSH655379 WCD655370:WCD655379 WLZ655370:WLZ655379 WVV655370:WVV655379 N720906:N720915 JJ720906:JJ720915 TF720906:TF720915 ADB720906:ADB720915 AMX720906:AMX720915 AWT720906:AWT720915 BGP720906:BGP720915 BQL720906:BQL720915 CAH720906:CAH720915 CKD720906:CKD720915 CTZ720906:CTZ720915 DDV720906:DDV720915 DNR720906:DNR720915 DXN720906:DXN720915 EHJ720906:EHJ720915 ERF720906:ERF720915 FBB720906:FBB720915 FKX720906:FKX720915 FUT720906:FUT720915 GEP720906:GEP720915 GOL720906:GOL720915 GYH720906:GYH720915 HID720906:HID720915 HRZ720906:HRZ720915 IBV720906:IBV720915 ILR720906:ILR720915 IVN720906:IVN720915 JFJ720906:JFJ720915 JPF720906:JPF720915 JZB720906:JZB720915 KIX720906:KIX720915 KST720906:KST720915 LCP720906:LCP720915 LML720906:LML720915 LWH720906:LWH720915 MGD720906:MGD720915 MPZ720906:MPZ720915 MZV720906:MZV720915 NJR720906:NJR720915 NTN720906:NTN720915 ODJ720906:ODJ720915 ONF720906:ONF720915 OXB720906:OXB720915 PGX720906:PGX720915 PQT720906:PQT720915 QAP720906:QAP720915 QKL720906:QKL720915 QUH720906:QUH720915 RED720906:RED720915 RNZ720906:RNZ720915 RXV720906:RXV720915 SHR720906:SHR720915 SRN720906:SRN720915 TBJ720906:TBJ720915 TLF720906:TLF720915 TVB720906:TVB720915 UEX720906:UEX720915 UOT720906:UOT720915 UYP720906:UYP720915 VIL720906:VIL720915 VSH720906:VSH720915 WCD720906:WCD720915 WLZ720906:WLZ720915 WVV720906:WVV720915 N786442:N786451 JJ786442:JJ786451 TF786442:TF786451 ADB786442:ADB786451 AMX786442:AMX786451 AWT786442:AWT786451 BGP786442:BGP786451 BQL786442:BQL786451 CAH786442:CAH786451 CKD786442:CKD786451 CTZ786442:CTZ786451 DDV786442:DDV786451 DNR786442:DNR786451 DXN786442:DXN786451 EHJ786442:EHJ786451 ERF786442:ERF786451 FBB786442:FBB786451 FKX786442:FKX786451 FUT786442:FUT786451 GEP786442:GEP786451 GOL786442:GOL786451 GYH786442:GYH786451 HID786442:HID786451 HRZ786442:HRZ786451 IBV786442:IBV786451 ILR786442:ILR786451 IVN786442:IVN786451 JFJ786442:JFJ786451 JPF786442:JPF786451 JZB786442:JZB786451 KIX786442:KIX786451 KST786442:KST786451 LCP786442:LCP786451 LML786442:LML786451 LWH786442:LWH786451 MGD786442:MGD786451 MPZ786442:MPZ786451 MZV786442:MZV786451 NJR786442:NJR786451 NTN786442:NTN786451 ODJ786442:ODJ786451 ONF786442:ONF786451 OXB786442:OXB786451 PGX786442:PGX786451 PQT786442:PQT786451 QAP786442:QAP786451 QKL786442:QKL786451 QUH786442:QUH786451 RED786442:RED786451 RNZ786442:RNZ786451 RXV786442:RXV786451 SHR786442:SHR786451 SRN786442:SRN786451 TBJ786442:TBJ786451 TLF786442:TLF786451 TVB786442:TVB786451 UEX786442:UEX786451 UOT786442:UOT786451 UYP786442:UYP786451 VIL786442:VIL786451 VSH786442:VSH786451 WCD786442:WCD786451 WLZ786442:WLZ786451 WVV786442:WVV786451 N851978:N851987 JJ851978:JJ851987 TF851978:TF851987 ADB851978:ADB851987 AMX851978:AMX851987 AWT851978:AWT851987 BGP851978:BGP851987 BQL851978:BQL851987 CAH851978:CAH851987 CKD851978:CKD851987 CTZ851978:CTZ851987 DDV851978:DDV851987 DNR851978:DNR851987 DXN851978:DXN851987 EHJ851978:EHJ851987 ERF851978:ERF851987 FBB851978:FBB851987 FKX851978:FKX851987 FUT851978:FUT851987 GEP851978:GEP851987 GOL851978:GOL851987 GYH851978:GYH851987 HID851978:HID851987 HRZ851978:HRZ851987 IBV851978:IBV851987 ILR851978:ILR851987 IVN851978:IVN851987 JFJ851978:JFJ851987 JPF851978:JPF851987 JZB851978:JZB851987 KIX851978:KIX851987 KST851978:KST851987 LCP851978:LCP851987 LML851978:LML851987 LWH851978:LWH851987 MGD851978:MGD851987 MPZ851978:MPZ851987 MZV851978:MZV851987 NJR851978:NJR851987 NTN851978:NTN851987 ODJ851978:ODJ851987 ONF851978:ONF851987 OXB851978:OXB851987 PGX851978:PGX851987 PQT851978:PQT851987 QAP851978:QAP851987 QKL851978:QKL851987 QUH851978:QUH851987 RED851978:RED851987 RNZ851978:RNZ851987 RXV851978:RXV851987 SHR851978:SHR851987 SRN851978:SRN851987 TBJ851978:TBJ851987 TLF851978:TLF851987 TVB851978:TVB851987 UEX851978:UEX851987 UOT851978:UOT851987 UYP851978:UYP851987 VIL851978:VIL851987 VSH851978:VSH851987 WCD851978:WCD851987 WLZ851978:WLZ851987 WVV851978:WVV851987 N917514:N917523 JJ917514:JJ917523 TF917514:TF917523 ADB917514:ADB917523 AMX917514:AMX917523 AWT917514:AWT917523 BGP917514:BGP917523 BQL917514:BQL917523 CAH917514:CAH917523 CKD917514:CKD917523 CTZ917514:CTZ917523 DDV917514:DDV917523 DNR917514:DNR917523 DXN917514:DXN917523 EHJ917514:EHJ917523 ERF917514:ERF917523 FBB917514:FBB917523 FKX917514:FKX917523 FUT917514:FUT917523 GEP917514:GEP917523 GOL917514:GOL917523 GYH917514:GYH917523 HID917514:HID917523 HRZ917514:HRZ917523 IBV917514:IBV917523 ILR917514:ILR917523 IVN917514:IVN917523 JFJ917514:JFJ917523 JPF917514:JPF917523 JZB917514:JZB917523 KIX917514:KIX917523 KST917514:KST917523 LCP917514:LCP917523 LML917514:LML917523 LWH917514:LWH917523 MGD917514:MGD917523 MPZ917514:MPZ917523 MZV917514:MZV917523 NJR917514:NJR917523 NTN917514:NTN917523 ODJ917514:ODJ917523 ONF917514:ONF917523 OXB917514:OXB917523 PGX917514:PGX917523 PQT917514:PQT917523 QAP917514:QAP917523 QKL917514:QKL917523 QUH917514:QUH917523 RED917514:RED917523 RNZ917514:RNZ917523 RXV917514:RXV917523 SHR917514:SHR917523 SRN917514:SRN917523 TBJ917514:TBJ917523 TLF917514:TLF917523 TVB917514:TVB917523 UEX917514:UEX917523 UOT917514:UOT917523 UYP917514:UYP917523 VIL917514:VIL917523 VSH917514:VSH917523 WCD917514:WCD917523 WLZ917514:WLZ917523 WVV917514:WVV917523 N983050:N983059 JJ983050:JJ983059 TF983050:TF983059 ADB983050:ADB983059 AMX983050:AMX983059 AWT983050:AWT983059 BGP983050:BGP983059 BQL983050:BQL983059 CAH983050:CAH983059 CKD983050:CKD983059 CTZ983050:CTZ983059 DDV983050:DDV983059 DNR983050:DNR983059 DXN983050:DXN983059 EHJ983050:EHJ983059 ERF983050:ERF983059 FBB983050:FBB983059 FKX983050:FKX983059 FUT983050:FUT983059 GEP983050:GEP983059 GOL983050:GOL983059 GYH983050:GYH983059 HID983050:HID983059 HRZ983050:HRZ983059 IBV983050:IBV983059 ILR983050:ILR983059 IVN983050:IVN983059 JFJ983050:JFJ983059 JPF983050:JPF983059 JZB983050:JZB983059 KIX983050:KIX983059 KST983050:KST983059 LCP983050:LCP983059 LML983050:LML983059 LWH983050:LWH983059 MGD983050:MGD983059 MPZ983050:MPZ983059 MZV983050:MZV983059 NJR983050:NJR983059 NTN983050:NTN983059 ODJ983050:ODJ983059 ONF983050:ONF983059 OXB983050:OXB983059 PGX983050:PGX983059 PQT983050:PQT983059 QAP983050:QAP983059 QKL983050:QKL983059 QUH983050:QUH983059 RED983050:RED983059 RNZ983050:RNZ983059 RXV983050:RXV983059 SHR983050:SHR983059 SRN983050:SRN983059 TBJ983050:TBJ983059 TLF983050:TLF983059 TVB983050:TVB983059 UEX983050:UEX983059 UOT983050:UOT983059 UYP983050:UYP983059 VIL983050:VIL983059 VSH983050:VSH983059 WCD983050:WCD983059 WLZ983050:WLZ983059 WVV983050:WVV983059">
      <formula1>29</formula1>
    </dataValidation>
    <dataValidation type="list" allowBlank="1" showInputMessage="1" showErrorMessage="1" sqref="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L1048576 JH1048576 TD1048576 ACZ1048576 AMV1048576 AWR1048576 BGN1048576 BQJ1048576 CAF1048576 CKB1048576 CTX1048576 DDT1048576 DNP1048576 DXL1048576 EHH1048576 ERD1048576 FAZ1048576 FKV1048576 FUR1048576 GEN1048576 GOJ1048576 GYF1048576 HIB1048576 HRX1048576 IBT1048576 ILP1048576 IVL1048576 JFH1048576 JPD1048576 JYZ1048576 KIV1048576 KSR1048576 LCN1048576 LMJ1048576 LWF1048576 MGB1048576 MPX1048576 MZT1048576 NJP1048576 NTL1048576 ODH1048576 OND1048576 OWZ1048576 PGV1048576 PQR1048576 QAN1048576 QKJ1048576 QUF1048576 REB1048576 RNX1048576 RXT1048576 SHP1048576 SRL1048576 TBH1048576 TLD1048576 TUZ1048576 UEV1048576 UOR1048576 UYN1048576 VIJ1048576 VSF1048576 WCB1048576 WLX1048576 WVT1048576">
      <formula1>"Ⅰ,Ⅱ,Ⅲ,Ⅳ"</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view="pageBreakPreview" topLeftCell="A16" zoomScale="95" zoomScaleNormal="100" zoomScaleSheetLayoutView="95" workbookViewId="0">
      <selection activeCell="A3" sqref="A3:D3"/>
    </sheetView>
  </sheetViews>
  <sheetFormatPr defaultColWidth="9" defaultRowHeight="20.100000000000001" customHeight="1"/>
  <cols>
    <col min="1" max="1" width="24" style="3" customWidth="1"/>
    <col min="2" max="2" width="24.25" style="3" customWidth="1"/>
    <col min="3" max="3" width="25.25" style="3" customWidth="1"/>
    <col min="4" max="4" width="24.875" style="3" customWidth="1"/>
    <col min="5" max="5" width="24.625" style="3" customWidth="1"/>
    <col min="6" max="6" width="1.375" style="4" customWidth="1"/>
    <col min="7" max="16384" width="9" style="3"/>
  </cols>
  <sheetData>
    <row r="1" spans="1:7" ht="23.25" customHeight="1">
      <c r="A1" s="198" t="s">
        <v>98</v>
      </c>
      <c r="E1" s="199" t="s">
        <v>220</v>
      </c>
    </row>
    <row r="2" spans="1:7" ht="8.25" customHeight="1">
      <c r="A2" s="5" t="s">
        <v>543</v>
      </c>
    </row>
    <row r="3" spans="1:7" s="62" customFormat="1" ht="54" customHeight="1">
      <c r="A3" s="850" t="s">
        <v>105</v>
      </c>
      <c r="B3" s="852"/>
      <c r="C3" s="852"/>
      <c r="D3" s="852"/>
      <c r="E3" s="61"/>
      <c r="F3" s="64"/>
    </row>
    <row r="4" spans="1:7" s="62" customFormat="1" ht="27" customHeight="1">
      <c r="B4" s="63"/>
      <c r="C4" s="855" t="s">
        <v>106</v>
      </c>
      <c r="D4" s="851"/>
      <c r="E4" s="597"/>
      <c r="F4" s="64"/>
    </row>
    <row r="5" spans="1:7" s="62" customFormat="1" ht="25.5" customHeight="1">
      <c r="B5" s="63"/>
      <c r="C5" s="855" t="s">
        <v>107</v>
      </c>
      <c r="D5" s="851"/>
      <c r="E5" s="597"/>
      <c r="F5" s="64"/>
    </row>
    <row r="6" spans="1:7" s="62" customFormat="1" ht="12" customHeight="1">
      <c r="B6" s="63"/>
      <c r="C6" s="65"/>
      <c r="D6" s="73"/>
      <c r="E6" s="85"/>
      <c r="F6" s="64"/>
    </row>
    <row r="7" spans="1:7" s="62" customFormat="1" ht="23.25" customHeight="1">
      <c r="A7" s="856" t="s">
        <v>101</v>
      </c>
      <c r="B7" s="83" t="s">
        <v>108</v>
      </c>
      <c r="C7" s="83" t="s">
        <v>109</v>
      </c>
      <c r="D7" s="83" t="s">
        <v>110</v>
      </c>
      <c r="E7" s="83" t="s">
        <v>111</v>
      </c>
      <c r="F7" s="66"/>
    </row>
    <row r="8" spans="1:7" s="62" customFormat="1" ht="114.75" customHeight="1">
      <c r="A8" s="857"/>
      <c r="B8" s="67"/>
      <c r="C8" s="84"/>
      <c r="D8" s="67"/>
      <c r="E8" s="103"/>
      <c r="F8" s="82"/>
      <c r="G8" s="66"/>
    </row>
    <row r="9" spans="1:7" s="62" customFormat="1" ht="20.100000000000001" customHeight="1">
      <c r="C9" s="68"/>
      <c r="D9" s="69"/>
      <c r="E9" s="69"/>
      <c r="F9" s="66"/>
    </row>
    <row r="10" spans="1:7" s="62" customFormat="1" ht="59.25" customHeight="1">
      <c r="A10" s="67" t="s">
        <v>51</v>
      </c>
      <c r="B10" s="89"/>
      <c r="C10" s="89"/>
      <c r="D10" s="89"/>
      <c r="E10" s="98">
        <f>B10+C10+D10</f>
        <v>0</v>
      </c>
      <c r="F10" s="71"/>
    </row>
    <row r="11" spans="1:7" s="62" customFormat="1" ht="20.100000000000001" customHeight="1">
      <c r="B11" s="92"/>
      <c r="C11" s="93"/>
      <c r="D11" s="94"/>
      <c r="E11" s="99"/>
      <c r="F11" s="66"/>
    </row>
    <row r="12" spans="1:7" s="62" customFormat="1" ht="54.75" customHeight="1">
      <c r="A12" s="67" t="s">
        <v>100</v>
      </c>
      <c r="B12" s="89"/>
      <c r="C12" s="89"/>
      <c r="D12" s="89"/>
      <c r="E12" s="98">
        <f>B12+C12+D12</f>
        <v>0</v>
      </c>
      <c r="F12" s="71"/>
    </row>
    <row r="13" spans="1:7" s="62" customFormat="1" ht="20.100000000000001" customHeight="1">
      <c r="B13" s="92"/>
      <c r="C13" s="93"/>
      <c r="D13" s="94"/>
      <c r="E13" s="99"/>
      <c r="F13" s="66"/>
    </row>
    <row r="14" spans="1:7" s="62" customFormat="1" ht="54" customHeight="1">
      <c r="A14" s="67" t="s">
        <v>102</v>
      </c>
      <c r="B14" s="107">
        <f>B10-B12</f>
        <v>0</v>
      </c>
      <c r="C14" s="107">
        <f t="shared" ref="C14:D14" si="0">C10-C12</f>
        <v>0</v>
      </c>
      <c r="D14" s="107">
        <f t="shared" si="0"/>
        <v>0</v>
      </c>
      <c r="E14" s="107">
        <f>B14+C14+D14</f>
        <v>0</v>
      </c>
      <c r="F14" s="71"/>
    </row>
    <row r="15" spans="1:7" s="62" customFormat="1" ht="20.100000000000001" customHeight="1">
      <c r="B15" s="92"/>
      <c r="C15" s="94"/>
      <c r="D15" s="94"/>
      <c r="E15" s="99"/>
      <c r="F15" s="66"/>
    </row>
    <row r="16" spans="1:7" s="62" customFormat="1" ht="51.75" customHeight="1">
      <c r="A16" s="67" t="s">
        <v>103</v>
      </c>
      <c r="B16" s="104"/>
      <c r="C16" s="105"/>
      <c r="D16" s="104"/>
      <c r="E16" s="89"/>
      <c r="F16" s="71"/>
    </row>
    <row r="17" spans="1:6" s="62" customFormat="1" ht="18.75" customHeight="1">
      <c r="A17" s="70"/>
      <c r="B17" s="99"/>
      <c r="C17" s="100"/>
      <c r="D17" s="99"/>
      <c r="E17" s="99"/>
      <c r="F17" s="66"/>
    </row>
    <row r="18" spans="1:6" s="62" customFormat="1" ht="55.5" customHeight="1">
      <c r="A18" s="67" t="s">
        <v>104</v>
      </c>
      <c r="B18" s="101"/>
      <c r="C18" s="102"/>
      <c r="D18" s="101"/>
      <c r="E18" s="89"/>
      <c r="F18" s="71"/>
    </row>
    <row r="19" spans="1:6" s="62" customFormat="1" ht="20.25" customHeight="1">
      <c r="A19" s="70"/>
      <c r="B19" s="66"/>
      <c r="C19" s="72"/>
      <c r="D19" s="66"/>
      <c r="E19" s="74"/>
      <c r="F19" s="66"/>
    </row>
    <row r="20" spans="1:6" s="62" customFormat="1" ht="39" customHeight="1">
      <c r="A20" s="858" t="s">
        <v>112</v>
      </c>
      <c r="B20" s="597"/>
      <c r="C20" s="597"/>
      <c r="D20" s="597"/>
      <c r="E20" s="597"/>
      <c r="F20" s="73"/>
    </row>
    <row r="21" spans="1:6" s="62" customFormat="1" ht="94.5" customHeight="1">
      <c r="A21" s="853" t="s">
        <v>121</v>
      </c>
      <c r="B21" s="854"/>
      <c r="C21" s="854"/>
      <c r="D21" s="854"/>
      <c r="E21" s="73"/>
      <c r="F21" s="73"/>
    </row>
    <row r="22" spans="1:6" s="62" customFormat="1" ht="19.5" customHeight="1">
      <c r="A22" s="66"/>
      <c r="B22" s="73"/>
      <c r="C22" s="73"/>
      <c r="D22" s="73"/>
      <c r="E22" s="73"/>
      <c r="F22" s="73"/>
    </row>
    <row r="23" spans="1:6" s="62" customFormat="1" ht="42" customHeight="1">
      <c r="A23" s="850" t="s">
        <v>113</v>
      </c>
      <c r="B23" s="851"/>
      <c r="C23" s="851"/>
      <c r="D23" s="851"/>
      <c r="E23" s="851"/>
      <c r="F23" s="851"/>
    </row>
    <row r="24" spans="1:6" s="62" customFormat="1" ht="27.6" customHeight="1">
      <c r="A24" s="75" t="s">
        <v>99</v>
      </c>
      <c r="B24" s="850" t="s">
        <v>52</v>
      </c>
      <c r="C24" s="851"/>
      <c r="D24" s="851"/>
      <c r="E24" s="597"/>
    </row>
    <row r="25" spans="1:6" s="62" customFormat="1" ht="27.6" customHeight="1">
      <c r="A25" s="75" t="s">
        <v>99</v>
      </c>
      <c r="B25" s="850" t="s">
        <v>114</v>
      </c>
      <c r="C25" s="851"/>
      <c r="D25" s="851"/>
      <c r="E25" s="597"/>
    </row>
    <row r="26" spans="1:6" s="62" customFormat="1" ht="27.6" customHeight="1">
      <c r="A26" s="75" t="s">
        <v>99</v>
      </c>
      <c r="B26" s="850" t="s">
        <v>115</v>
      </c>
      <c r="C26" s="851"/>
      <c r="D26" s="851"/>
      <c r="E26" s="597"/>
    </row>
    <row r="27" spans="1:6" s="62" customFormat="1" ht="27.6" customHeight="1">
      <c r="A27" s="75" t="s">
        <v>99</v>
      </c>
      <c r="B27" s="850" t="s">
        <v>53</v>
      </c>
      <c r="C27" s="851"/>
      <c r="D27" s="851"/>
      <c r="E27" s="597"/>
    </row>
    <row r="28" spans="1:6" s="62" customFormat="1" ht="27.6" customHeight="1">
      <c r="A28" s="75" t="s">
        <v>99</v>
      </c>
      <c r="B28" s="850" t="s">
        <v>54</v>
      </c>
      <c r="C28" s="851"/>
      <c r="D28" s="851"/>
      <c r="E28" s="597"/>
    </row>
    <row r="29" spans="1:6" s="62" customFormat="1" ht="29.25" customHeight="1">
      <c r="A29" s="75" t="s">
        <v>99</v>
      </c>
      <c r="B29" s="850" t="s">
        <v>116</v>
      </c>
      <c r="C29" s="851"/>
      <c r="D29" s="851"/>
      <c r="E29" s="597"/>
    </row>
  </sheetData>
  <mergeCells count="13">
    <mergeCell ref="B25:E25"/>
    <mergeCell ref="B26:E26"/>
    <mergeCell ref="B27:E27"/>
    <mergeCell ref="B28:E28"/>
    <mergeCell ref="B29:E29"/>
    <mergeCell ref="B24:E24"/>
    <mergeCell ref="A3:D3"/>
    <mergeCell ref="A21:D21"/>
    <mergeCell ref="A23:F23"/>
    <mergeCell ref="C4:E4"/>
    <mergeCell ref="C5:E5"/>
    <mergeCell ref="A7:A8"/>
    <mergeCell ref="A20:E20"/>
  </mergeCells>
  <phoneticPr fontId="4"/>
  <pageMargins left="0.7" right="0.7" top="0.75" bottom="0.75" header="0.3" footer="0.3"/>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view="pageBreakPreview" zoomScale="95" zoomScaleNormal="100" zoomScaleSheetLayoutView="95" workbookViewId="0">
      <selection activeCell="B2" sqref="B2"/>
    </sheetView>
  </sheetViews>
  <sheetFormatPr defaultColWidth="9" defaultRowHeight="20.100000000000001" customHeight="1"/>
  <cols>
    <col min="1" max="1" width="24" style="3" customWidth="1"/>
    <col min="2" max="2" width="24.25" style="3" customWidth="1"/>
    <col min="3" max="3" width="25.25" style="3" customWidth="1"/>
    <col min="4" max="4" width="24.875" style="3" customWidth="1"/>
    <col min="5" max="5" width="24.625" style="3" customWidth="1"/>
    <col min="6" max="6" width="1.375" style="4" customWidth="1"/>
    <col min="7" max="16384" width="9" style="3"/>
  </cols>
  <sheetData>
    <row r="1" spans="1:7" ht="29.25" customHeight="1">
      <c r="A1" s="198" t="s">
        <v>98</v>
      </c>
      <c r="D1" s="200" t="s">
        <v>221</v>
      </c>
      <c r="E1" s="199" t="s">
        <v>220</v>
      </c>
    </row>
    <row r="2" spans="1:7" ht="8.25" customHeight="1">
      <c r="A2" s="5" t="s">
        <v>543</v>
      </c>
    </row>
    <row r="3" spans="1:7" s="62" customFormat="1" ht="54" customHeight="1">
      <c r="A3" s="850" t="s">
        <v>105</v>
      </c>
      <c r="B3" s="852"/>
      <c r="C3" s="852"/>
      <c r="D3" s="852"/>
      <c r="E3" s="79"/>
      <c r="F3" s="64"/>
    </row>
    <row r="4" spans="1:7" s="62" customFormat="1" ht="27" customHeight="1">
      <c r="B4" s="63"/>
      <c r="C4" s="855" t="s">
        <v>122</v>
      </c>
      <c r="D4" s="851"/>
      <c r="E4" s="597"/>
      <c r="F4" s="64"/>
    </row>
    <row r="5" spans="1:7" s="62" customFormat="1" ht="25.5" customHeight="1">
      <c r="B5" s="63"/>
      <c r="C5" s="855" t="s">
        <v>117</v>
      </c>
      <c r="D5" s="851"/>
      <c r="E5" s="597"/>
      <c r="F5" s="64"/>
    </row>
    <row r="6" spans="1:7" s="62" customFormat="1" ht="12" customHeight="1">
      <c r="B6" s="63"/>
      <c r="C6" s="76"/>
      <c r="D6" s="77"/>
      <c r="E6" s="85"/>
      <c r="F6" s="64"/>
    </row>
    <row r="7" spans="1:7" s="62" customFormat="1" ht="23.25" customHeight="1">
      <c r="A7" s="856" t="s">
        <v>101</v>
      </c>
      <c r="B7" s="83" t="s">
        <v>108</v>
      </c>
      <c r="C7" s="83" t="s">
        <v>109</v>
      </c>
      <c r="D7" s="83" t="s">
        <v>110</v>
      </c>
      <c r="E7" s="83" t="s">
        <v>27</v>
      </c>
      <c r="F7" s="80"/>
    </row>
    <row r="8" spans="1:7" s="62" customFormat="1" ht="114.75" customHeight="1">
      <c r="A8" s="857"/>
      <c r="B8" s="81" t="s">
        <v>118</v>
      </c>
      <c r="C8" s="84" t="s">
        <v>119</v>
      </c>
      <c r="D8" s="81" t="s">
        <v>120</v>
      </c>
      <c r="E8" s="103"/>
      <c r="F8" s="82"/>
      <c r="G8" s="80"/>
    </row>
    <row r="9" spans="1:7" s="62" customFormat="1" ht="20.100000000000001" customHeight="1">
      <c r="C9" s="68"/>
      <c r="D9" s="69"/>
      <c r="E9" s="69"/>
      <c r="F9" s="80"/>
    </row>
    <row r="10" spans="1:7" s="62" customFormat="1" ht="59.25" customHeight="1">
      <c r="A10" s="81" t="s">
        <v>51</v>
      </c>
      <c r="B10" s="89">
        <v>356210</v>
      </c>
      <c r="C10" s="90">
        <v>2500326</v>
      </c>
      <c r="D10" s="91">
        <v>264995</v>
      </c>
      <c r="E10" s="106">
        <f>B10+C10+D10</f>
        <v>3121531</v>
      </c>
      <c r="F10" s="71"/>
    </row>
    <row r="11" spans="1:7" s="62" customFormat="1" ht="20.100000000000001" customHeight="1">
      <c r="B11" s="92"/>
      <c r="C11" s="93"/>
      <c r="D11" s="94"/>
      <c r="E11" s="94"/>
      <c r="F11" s="80"/>
    </row>
    <row r="12" spans="1:7" s="62" customFormat="1" ht="54.75" customHeight="1">
      <c r="A12" s="81" t="s">
        <v>100</v>
      </c>
      <c r="B12" s="89">
        <v>0</v>
      </c>
      <c r="C12" s="90">
        <v>1250849</v>
      </c>
      <c r="D12" s="91">
        <v>0</v>
      </c>
      <c r="E12" s="97">
        <f>B12+C12+D12</f>
        <v>1250849</v>
      </c>
      <c r="F12" s="71"/>
    </row>
    <row r="13" spans="1:7" s="62" customFormat="1" ht="20.100000000000001" customHeight="1">
      <c r="B13" s="92"/>
      <c r="C13" s="93"/>
      <c r="D13" s="94"/>
      <c r="E13" s="94"/>
      <c r="F13" s="80"/>
    </row>
    <row r="14" spans="1:7" s="62" customFormat="1" ht="54" customHeight="1">
      <c r="A14" s="81" t="s">
        <v>102</v>
      </c>
      <c r="B14" s="95">
        <f>B10-B12</f>
        <v>356210</v>
      </c>
      <c r="C14" s="96">
        <f t="shared" ref="C14:D14" si="0">C10-C12</f>
        <v>1249477</v>
      </c>
      <c r="D14" s="97">
        <f t="shared" si="0"/>
        <v>264995</v>
      </c>
      <c r="E14" s="97">
        <f>B14+C14+D14</f>
        <v>1870682</v>
      </c>
      <c r="F14" s="71"/>
    </row>
    <row r="15" spans="1:7" s="62" customFormat="1" ht="20.100000000000001" customHeight="1">
      <c r="B15" s="92"/>
      <c r="C15" s="94"/>
      <c r="D15" s="94"/>
      <c r="E15" s="94"/>
      <c r="F15" s="80"/>
    </row>
    <row r="16" spans="1:7" s="62" customFormat="1" ht="51.75" customHeight="1">
      <c r="A16" s="81" t="s">
        <v>103</v>
      </c>
      <c r="B16" s="104"/>
      <c r="C16" s="105"/>
      <c r="D16" s="104"/>
      <c r="E16" s="91">
        <v>1870682</v>
      </c>
      <c r="F16" s="71"/>
    </row>
    <row r="17" spans="1:6" s="62" customFormat="1" ht="18.75" customHeight="1">
      <c r="A17" s="78"/>
      <c r="B17" s="94"/>
      <c r="C17" s="94"/>
      <c r="D17" s="94"/>
      <c r="E17" s="94"/>
      <c r="F17" s="80"/>
    </row>
    <row r="18" spans="1:6" s="62" customFormat="1" ht="55.5" customHeight="1">
      <c r="A18" s="81" t="s">
        <v>104</v>
      </c>
      <c r="B18" s="104"/>
      <c r="C18" s="104"/>
      <c r="D18" s="104"/>
      <c r="E18" s="89">
        <v>7520</v>
      </c>
      <c r="F18" s="71"/>
    </row>
    <row r="19" spans="1:6" s="62" customFormat="1" ht="20.25" customHeight="1">
      <c r="A19" s="78"/>
      <c r="B19" s="80"/>
      <c r="C19" s="72"/>
      <c r="D19" s="80"/>
      <c r="E19" s="80"/>
      <c r="F19" s="80"/>
    </row>
    <row r="20" spans="1:6" s="62" customFormat="1" ht="39" customHeight="1">
      <c r="A20" s="858" t="s">
        <v>112</v>
      </c>
      <c r="B20" s="597"/>
      <c r="C20" s="597"/>
      <c r="D20" s="597"/>
      <c r="E20" s="597"/>
      <c r="F20" s="77"/>
    </row>
    <row r="21" spans="1:6" s="62" customFormat="1" ht="94.5" customHeight="1">
      <c r="A21" s="853" t="s">
        <v>121</v>
      </c>
      <c r="B21" s="854"/>
      <c r="C21" s="854"/>
      <c r="D21" s="854"/>
      <c r="E21" s="77"/>
      <c r="F21" s="77"/>
    </row>
    <row r="22" spans="1:6" s="62" customFormat="1" ht="19.5" customHeight="1">
      <c r="A22" s="80"/>
      <c r="B22" s="77"/>
      <c r="C22" s="77"/>
      <c r="D22" s="77"/>
      <c r="E22" s="77"/>
      <c r="F22" s="77"/>
    </row>
    <row r="23" spans="1:6" s="62" customFormat="1" ht="42" customHeight="1">
      <c r="A23" s="850" t="s">
        <v>113</v>
      </c>
      <c r="B23" s="851"/>
      <c r="C23" s="851"/>
      <c r="D23" s="851"/>
      <c r="E23" s="851"/>
      <c r="F23" s="851"/>
    </row>
    <row r="24" spans="1:6" s="62" customFormat="1" ht="27.6" customHeight="1">
      <c r="A24" s="75" t="s">
        <v>99</v>
      </c>
      <c r="B24" s="850" t="s">
        <v>52</v>
      </c>
      <c r="C24" s="851"/>
      <c r="D24" s="851"/>
      <c r="E24" s="597"/>
    </row>
    <row r="25" spans="1:6" s="62" customFormat="1" ht="27.6" customHeight="1">
      <c r="A25" s="75" t="s">
        <v>99</v>
      </c>
      <c r="B25" s="850" t="s">
        <v>114</v>
      </c>
      <c r="C25" s="851"/>
      <c r="D25" s="851"/>
      <c r="E25" s="597"/>
    </row>
    <row r="26" spans="1:6" s="62" customFormat="1" ht="27.6" customHeight="1">
      <c r="A26" s="75" t="s">
        <v>99</v>
      </c>
      <c r="B26" s="850" t="s">
        <v>115</v>
      </c>
      <c r="C26" s="851"/>
      <c r="D26" s="851"/>
      <c r="E26" s="597"/>
    </row>
    <row r="27" spans="1:6" s="62" customFormat="1" ht="27.6" customHeight="1">
      <c r="A27" s="75" t="s">
        <v>99</v>
      </c>
      <c r="B27" s="850" t="s">
        <v>53</v>
      </c>
      <c r="C27" s="851"/>
      <c r="D27" s="851"/>
      <c r="E27" s="597"/>
    </row>
    <row r="28" spans="1:6" s="62" customFormat="1" ht="27.6" customHeight="1">
      <c r="A28" s="75" t="s">
        <v>99</v>
      </c>
      <c r="B28" s="850" t="s">
        <v>54</v>
      </c>
      <c r="C28" s="851"/>
      <c r="D28" s="851"/>
      <c r="E28" s="597"/>
    </row>
    <row r="29" spans="1:6" s="62" customFormat="1" ht="29.25" customHeight="1">
      <c r="A29" s="75" t="s">
        <v>99</v>
      </c>
      <c r="B29" s="850" t="s">
        <v>116</v>
      </c>
      <c r="C29" s="851"/>
      <c r="D29" s="851"/>
      <c r="E29" s="597"/>
    </row>
  </sheetData>
  <mergeCells count="13">
    <mergeCell ref="A21:D21"/>
    <mergeCell ref="A3:D3"/>
    <mergeCell ref="C4:E4"/>
    <mergeCell ref="C5:E5"/>
    <mergeCell ref="A7:A8"/>
    <mergeCell ref="A20:E20"/>
    <mergeCell ref="B29:E29"/>
    <mergeCell ref="A23:F23"/>
    <mergeCell ref="B24:E24"/>
    <mergeCell ref="B25:E25"/>
    <mergeCell ref="B26:E26"/>
    <mergeCell ref="B27:E27"/>
    <mergeCell ref="B28:E28"/>
  </mergeCells>
  <phoneticPr fontId="4"/>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2"/>
  <sheetViews>
    <sheetView view="pageBreakPreview" zoomScaleNormal="100" zoomScaleSheetLayoutView="100" workbookViewId="0">
      <selection activeCell="C2" sqref="C2:C3"/>
    </sheetView>
  </sheetViews>
  <sheetFormatPr defaultRowHeight="13.5"/>
  <cols>
    <col min="1" max="1" width="9" style="205"/>
    <col min="2" max="2" width="14.125" style="205" customWidth="1"/>
    <col min="3" max="3" width="24.75" style="205" customWidth="1"/>
    <col min="4" max="4" width="3.125" style="205" customWidth="1"/>
    <col min="5" max="5" width="2.875" style="205" bestFit="1" customWidth="1"/>
    <col min="6" max="6" width="4.625" style="205" customWidth="1"/>
    <col min="7" max="7" width="2.875" style="205" bestFit="1" customWidth="1"/>
    <col min="8" max="10" width="5.375" style="205" bestFit="1" customWidth="1"/>
    <col min="11" max="12" width="3.125" style="205" bestFit="1" customWidth="1"/>
    <col min="13" max="20" width="2.875" style="205" bestFit="1" customWidth="1"/>
    <col min="21" max="21" width="5.375" style="205" bestFit="1" customWidth="1"/>
    <col min="22" max="23" width="3.125" style="205" bestFit="1" customWidth="1"/>
    <col min="24" max="24" width="5.375" style="205" bestFit="1" customWidth="1"/>
    <col min="25" max="25" width="3.625" style="205" customWidth="1"/>
    <col min="26" max="26" width="2.875" style="205" bestFit="1" customWidth="1"/>
    <col min="27" max="16384" width="9" style="205"/>
  </cols>
  <sheetData>
    <row r="1" spans="1:28">
      <c r="A1" s="205" t="s">
        <v>255</v>
      </c>
      <c r="Y1" s="205" t="s">
        <v>256</v>
      </c>
    </row>
    <row r="2" spans="1:28">
      <c r="A2" s="859" t="s">
        <v>225</v>
      </c>
      <c r="B2" s="859" t="s">
        <v>226</v>
      </c>
      <c r="C2" s="859" t="s">
        <v>227</v>
      </c>
      <c r="D2" s="860" t="s">
        <v>539</v>
      </c>
      <c r="E2" s="861"/>
      <c r="F2" s="861"/>
      <c r="G2" s="861"/>
      <c r="H2" s="861"/>
      <c r="I2" s="861"/>
      <c r="J2" s="861"/>
      <c r="K2" s="861"/>
      <c r="L2" s="861"/>
      <c r="M2" s="861"/>
      <c r="N2" s="861"/>
      <c r="O2" s="861"/>
      <c r="P2" s="861"/>
      <c r="Q2" s="861"/>
      <c r="R2" s="861"/>
      <c r="S2" s="861"/>
      <c r="T2" s="861"/>
      <c r="U2" s="861"/>
      <c r="V2" s="861"/>
      <c r="W2" s="861"/>
      <c r="X2" s="861"/>
      <c r="Y2" s="862"/>
      <c r="Z2" s="863" t="s">
        <v>228</v>
      </c>
    </row>
    <row r="3" spans="1:28" ht="230.25" customHeight="1">
      <c r="A3" s="859"/>
      <c r="B3" s="859"/>
      <c r="C3" s="859"/>
      <c r="D3" s="206" t="s">
        <v>229</v>
      </c>
      <c r="E3" s="206" t="s">
        <v>230</v>
      </c>
      <c r="F3" s="207" t="s">
        <v>540</v>
      </c>
      <c r="G3" s="206" t="s">
        <v>231</v>
      </c>
      <c r="H3" s="207" t="s">
        <v>232</v>
      </c>
      <c r="I3" s="207" t="s">
        <v>233</v>
      </c>
      <c r="J3" s="207" t="s">
        <v>234</v>
      </c>
      <c r="K3" s="207" t="s">
        <v>235</v>
      </c>
      <c r="L3" s="207" t="s">
        <v>236</v>
      </c>
      <c r="M3" s="206" t="s">
        <v>237</v>
      </c>
      <c r="N3" s="206" t="s">
        <v>238</v>
      </c>
      <c r="O3" s="206" t="s">
        <v>239</v>
      </c>
      <c r="P3" s="206" t="s">
        <v>240</v>
      </c>
      <c r="Q3" s="206" t="s">
        <v>241</v>
      </c>
      <c r="R3" s="206" t="s">
        <v>242</v>
      </c>
      <c r="S3" s="206" t="s">
        <v>243</v>
      </c>
      <c r="T3" s="206" t="s">
        <v>244</v>
      </c>
      <c r="U3" s="207" t="s">
        <v>245</v>
      </c>
      <c r="V3" s="207" t="s">
        <v>246</v>
      </c>
      <c r="W3" s="207" t="s">
        <v>247</v>
      </c>
      <c r="X3" s="207" t="s">
        <v>248</v>
      </c>
      <c r="Y3" s="206" t="s">
        <v>249</v>
      </c>
      <c r="Z3" s="863"/>
      <c r="AA3" s="208"/>
      <c r="AB3" s="208"/>
    </row>
    <row r="4" spans="1:28" ht="24" customHeight="1">
      <c r="A4" s="209" t="s">
        <v>250</v>
      </c>
      <c r="B4" s="209" t="s">
        <v>251</v>
      </c>
      <c r="C4" s="209" t="s">
        <v>543</v>
      </c>
      <c r="D4" s="209"/>
      <c r="E4" s="209"/>
      <c r="F4" s="209"/>
      <c r="G4" s="209"/>
      <c r="H4" s="209"/>
      <c r="I4" s="209"/>
      <c r="J4" s="209"/>
      <c r="K4" s="209"/>
      <c r="L4" s="209"/>
      <c r="M4" s="209"/>
      <c r="N4" s="209"/>
      <c r="O4" s="209"/>
      <c r="P4" s="209"/>
      <c r="Q4" s="209"/>
      <c r="R4" s="209"/>
      <c r="S4" s="209"/>
      <c r="T4" s="209"/>
      <c r="U4" s="209"/>
      <c r="V4" s="209"/>
      <c r="W4" s="209"/>
      <c r="X4" s="209"/>
      <c r="Y4" s="209"/>
      <c r="Z4" s="209"/>
    </row>
    <row r="5" spans="1:28" ht="15" customHeight="1">
      <c r="A5" s="209" t="s">
        <v>252</v>
      </c>
      <c r="B5" s="209" t="s">
        <v>253</v>
      </c>
      <c r="C5" s="209"/>
      <c r="D5" s="209"/>
      <c r="E5" s="209"/>
      <c r="F5" s="210"/>
      <c r="G5" s="209"/>
      <c r="H5" s="209"/>
      <c r="I5" s="209"/>
      <c r="J5" s="209"/>
      <c r="K5" s="209"/>
      <c r="L5" s="209"/>
      <c r="M5" s="209"/>
      <c r="N5" s="209"/>
      <c r="O5" s="209"/>
      <c r="P5" s="209"/>
      <c r="Q5" s="209"/>
      <c r="R5" s="209"/>
      <c r="S5" s="209"/>
      <c r="T5" s="209"/>
      <c r="U5" s="209"/>
      <c r="V5" s="209"/>
      <c r="W5" s="209"/>
      <c r="X5" s="209"/>
      <c r="Y5" s="209"/>
      <c r="Z5" s="209"/>
    </row>
    <row r="6" spans="1:28">
      <c r="A6" s="209"/>
      <c r="B6" s="209" t="s">
        <v>253</v>
      </c>
      <c r="C6" s="209"/>
      <c r="D6" s="209"/>
      <c r="E6" s="209"/>
      <c r="F6" s="209"/>
      <c r="G6" s="209"/>
      <c r="H6" s="209"/>
      <c r="I6" s="209"/>
      <c r="J6" s="209"/>
      <c r="K6" s="209"/>
      <c r="L6" s="209"/>
      <c r="M6" s="209"/>
      <c r="N6" s="209"/>
      <c r="O6" s="209"/>
      <c r="P6" s="209"/>
      <c r="Q6" s="209"/>
      <c r="R6" s="209"/>
      <c r="S6" s="209"/>
      <c r="T6" s="209"/>
      <c r="U6" s="209"/>
      <c r="V6" s="209"/>
      <c r="W6" s="209"/>
      <c r="X6" s="209"/>
      <c r="Y6" s="209"/>
      <c r="Z6" s="209"/>
    </row>
    <row r="7" spans="1:28">
      <c r="A7" s="209"/>
      <c r="B7" s="209" t="s">
        <v>253</v>
      </c>
      <c r="C7" s="209"/>
      <c r="D7" s="209"/>
      <c r="E7" s="209"/>
      <c r="F7" s="209"/>
      <c r="G7" s="209"/>
      <c r="H7" s="209"/>
      <c r="I7" s="209"/>
      <c r="J7" s="209"/>
      <c r="K7" s="209"/>
      <c r="L7" s="209"/>
      <c r="M7" s="209"/>
      <c r="N7" s="209"/>
      <c r="O7" s="209"/>
      <c r="P7" s="209"/>
      <c r="Q7" s="209"/>
      <c r="R7" s="209"/>
      <c r="S7" s="209"/>
      <c r="T7" s="209"/>
      <c r="U7" s="209"/>
      <c r="V7" s="209"/>
      <c r="W7" s="209"/>
      <c r="X7" s="209"/>
      <c r="Y7" s="209"/>
      <c r="Z7" s="209"/>
    </row>
    <row r="8" spans="1:28">
      <c r="A8" s="209"/>
      <c r="B8" s="209" t="s">
        <v>253</v>
      </c>
      <c r="C8" s="209"/>
      <c r="D8" s="209"/>
      <c r="E8" s="209"/>
      <c r="F8" s="209"/>
      <c r="G8" s="209"/>
      <c r="H8" s="209"/>
      <c r="I8" s="209"/>
      <c r="J8" s="209"/>
      <c r="K8" s="209"/>
      <c r="L8" s="209"/>
      <c r="M8" s="209"/>
      <c r="N8" s="209"/>
      <c r="O8" s="209"/>
      <c r="P8" s="209"/>
      <c r="Q8" s="209"/>
      <c r="R8" s="209"/>
      <c r="S8" s="209"/>
      <c r="T8" s="209"/>
      <c r="U8" s="209"/>
      <c r="V8" s="209"/>
      <c r="W8" s="209"/>
      <c r="X8" s="209"/>
      <c r="Y8" s="209"/>
      <c r="Z8" s="209"/>
    </row>
    <row r="9" spans="1:28">
      <c r="A9" s="209"/>
      <c r="B9" s="209" t="s">
        <v>253</v>
      </c>
      <c r="C9" s="209"/>
      <c r="D9" s="209"/>
      <c r="E9" s="209"/>
      <c r="F9" s="209"/>
      <c r="G9" s="209"/>
      <c r="H9" s="209"/>
      <c r="I9" s="209"/>
      <c r="J9" s="209"/>
      <c r="K9" s="209"/>
      <c r="L9" s="209"/>
      <c r="M9" s="209"/>
      <c r="N9" s="209"/>
      <c r="O9" s="209"/>
      <c r="P9" s="209"/>
      <c r="Q9" s="209"/>
      <c r="R9" s="209"/>
      <c r="S9" s="209"/>
      <c r="T9" s="209"/>
      <c r="U9" s="209"/>
      <c r="V9" s="209"/>
      <c r="W9" s="209"/>
      <c r="X9" s="209"/>
      <c r="Y9" s="209"/>
      <c r="Z9" s="209"/>
    </row>
    <row r="10" spans="1:28">
      <c r="A10" s="209"/>
      <c r="B10" s="209" t="s">
        <v>253</v>
      </c>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row>
    <row r="11" spans="1:28">
      <c r="A11" s="209" t="s">
        <v>254</v>
      </c>
      <c r="B11" s="209" t="s">
        <v>253</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row>
    <row r="12" spans="1:28">
      <c r="A12" s="209"/>
      <c r="B12" s="209" t="s">
        <v>253</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row>
    <row r="13" spans="1:28">
      <c r="A13" s="209"/>
      <c r="B13" s="209" t="s">
        <v>253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row>
    <row r="14" spans="1:28">
      <c r="A14" s="209"/>
      <c r="B14" s="209" t="s">
        <v>253</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row>
    <row r="15" spans="1:28">
      <c r="A15" s="209"/>
      <c r="B15" s="209" t="s">
        <v>253</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row>
    <row r="16" spans="1:28">
      <c r="A16" s="209"/>
      <c r="B16" s="209" t="s">
        <v>253</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09"/>
      <c r="B17" s="209" t="s">
        <v>253</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row>
    <row r="18" spans="1:26">
      <c r="A18" s="209"/>
      <c r="B18" s="209" t="s">
        <v>253</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row>
    <row r="19" spans="1:26">
      <c r="A19" s="209"/>
      <c r="B19" s="209" t="s">
        <v>253</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row>
    <row r="20" spans="1:26">
      <c r="A20" s="209"/>
      <c r="B20" s="209" t="s">
        <v>253</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row>
    <row r="21" spans="1:26">
      <c r="A21" s="209"/>
      <c r="B21" s="209" t="s">
        <v>253</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row>
    <row r="22" spans="1:26">
      <c r="A22" s="209"/>
      <c r="B22" s="209" t="s">
        <v>253</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row>
  </sheetData>
  <mergeCells count="5">
    <mergeCell ref="A2:A3"/>
    <mergeCell ref="B2:B3"/>
    <mergeCell ref="C2:C3"/>
    <mergeCell ref="D2:Y2"/>
    <mergeCell ref="Z2:Z3"/>
  </mergeCells>
  <phoneticPr fontId="4"/>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24"/>
  <sheetViews>
    <sheetView view="pageBreakPreview" zoomScaleNormal="100" zoomScaleSheetLayoutView="100" workbookViewId="0">
      <selection activeCell="Q2" sqref="Q2"/>
    </sheetView>
  </sheetViews>
  <sheetFormatPr defaultRowHeight="22.5" customHeight="1"/>
  <cols>
    <col min="1" max="1" width="3.75" style="325" customWidth="1"/>
    <col min="2" max="2" width="16" style="325" customWidth="1"/>
    <col min="3" max="34" width="3.125" style="325" customWidth="1"/>
    <col min="35" max="40" width="3" style="325" customWidth="1"/>
    <col min="41" max="256" width="9" style="325"/>
    <col min="257" max="257" width="3.75" style="325" customWidth="1"/>
    <col min="258" max="258" width="15.5" style="325" customWidth="1"/>
    <col min="259" max="290" width="3.125" style="325" customWidth="1"/>
    <col min="291" max="296" width="3" style="325" customWidth="1"/>
    <col min="297" max="512" width="9" style="325"/>
    <col min="513" max="513" width="3.75" style="325" customWidth="1"/>
    <col min="514" max="514" width="15.5" style="325" customWidth="1"/>
    <col min="515" max="546" width="3.125" style="325" customWidth="1"/>
    <col min="547" max="552" width="3" style="325" customWidth="1"/>
    <col min="553" max="768" width="9" style="325"/>
    <col min="769" max="769" width="3.75" style="325" customWidth="1"/>
    <col min="770" max="770" width="15.5" style="325" customWidth="1"/>
    <col min="771" max="802" width="3.125" style="325" customWidth="1"/>
    <col min="803" max="808" width="3" style="325" customWidth="1"/>
    <col min="809" max="1024" width="9" style="325"/>
    <col min="1025" max="1025" width="3.75" style="325" customWidth="1"/>
    <col min="1026" max="1026" width="15.5" style="325" customWidth="1"/>
    <col min="1027" max="1058" width="3.125" style="325" customWidth="1"/>
    <col min="1059" max="1064" width="3" style="325" customWidth="1"/>
    <col min="1065" max="1280" width="9" style="325"/>
    <col min="1281" max="1281" width="3.75" style="325" customWidth="1"/>
    <col min="1282" max="1282" width="15.5" style="325" customWidth="1"/>
    <col min="1283" max="1314" width="3.125" style="325" customWidth="1"/>
    <col min="1315" max="1320" width="3" style="325" customWidth="1"/>
    <col min="1321" max="1536" width="9" style="325"/>
    <col min="1537" max="1537" width="3.75" style="325" customWidth="1"/>
    <col min="1538" max="1538" width="15.5" style="325" customWidth="1"/>
    <col min="1539" max="1570" width="3.125" style="325" customWidth="1"/>
    <col min="1571" max="1576" width="3" style="325" customWidth="1"/>
    <col min="1577" max="1792" width="9" style="325"/>
    <col min="1793" max="1793" width="3.75" style="325" customWidth="1"/>
    <col min="1794" max="1794" width="15.5" style="325" customWidth="1"/>
    <col min="1795" max="1826" width="3.125" style="325" customWidth="1"/>
    <col min="1827" max="1832" width="3" style="325" customWidth="1"/>
    <col min="1833" max="2048" width="9" style="325"/>
    <col min="2049" max="2049" width="3.75" style="325" customWidth="1"/>
    <col min="2050" max="2050" width="15.5" style="325" customWidth="1"/>
    <col min="2051" max="2082" width="3.125" style="325" customWidth="1"/>
    <col min="2083" max="2088" width="3" style="325" customWidth="1"/>
    <col min="2089" max="2304" width="9" style="325"/>
    <col min="2305" max="2305" width="3.75" style="325" customWidth="1"/>
    <col min="2306" max="2306" width="15.5" style="325" customWidth="1"/>
    <col min="2307" max="2338" width="3.125" style="325" customWidth="1"/>
    <col min="2339" max="2344" width="3" style="325" customWidth="1"/>
    <col min="2345" max="2560" width="9" style="325"/>
    <col min="2561" max="2561" width="3.75" style="325" customWidth="1"/>
    <col min="2562" max="2562" width="15.5" style="325" customWidth="1"/>
    <col min="2563" max="2594" width="3.125" style="325" customWidth="1"/>
    <col min="2595" max="2600" width="3" style="325" customWidth="1"/>
    <col min="2601" max="2816" width="9" style="325"/>
    <col min="2817" max="2817" width="3.75" style="325" customWidth="1"/>
    <col min="2818" max="2818" width="15.5" style="325" customWidth="1"/>
    <col min="2819" max="2850" width="3.125" style="325" customWidth="1"/>
    <col min="2851" max="2856" width="3" style="325" customWidth="1"/>
    <col min="2857" max="3072" width="9" style="325"/>
    <col min="3073" max="3073" width="3.75" style="325" customWidth="1"/>
    <col min="3074" max="3074" width="15.5" style="325" customWidth="1"/>
    <col min="3075" max="3106" width="3.125" style="325" customWidth="1"/>
    <col min="3107" max="3112" width="3" style="325" customWidth="1"/>
    <col min="3113" max="3328" width="9" style="325"/>
    <col min="3329" max="3329" width="3.75" style="325" customWidth="1"/>
    <col min="3330" max="3330" width="15.5" style="325" customWidth="1"/>
    <col min="3331" max="3362" width="3.125" style="325" customWidth="1"/>
    <col min="3363" max="3368" width="3" style="325" customWidth="1"/>
    <col min="3369" max="3584" width="9" style="325"/>
    <col min="3585" max="3585" width="3.75" style="325" customWidth="1"/>
    <col min="3586" max="3586" width="15.5" style="325" customWidth="1"/>
    <col min="3587" max="3618" width="3.125" style="325" customWidth="1"/>
    <col min="3619" max="3624" width="3" style="325" customWidth="1"/>
    <col min="3625" max="3840" width="9" style="325"/>
    <col min="3841" max="3841" width="3.75" style="325" customWidth="1"/>
    <col min="3842" max="3842" width="15.5" style="325" customWidth="1"/>
    <col min="3843" max="3874" width="3.125" style="325" customWidth="1"/>
    <col min="3875" max="3880" width="3" style="325" customWidth="1"/>
    <col min="3881" max="4096" width="9" style="325"/>
    <col min="4097" max="4097" width="3.75" style="325" customWidth="1"/>
    <col min="4098" max="4098" width="15.5" style="325" customWidth="1"/>
    <col min="4099" max="4130" width="3.125" style="325" customWidth="1"/>
    <col min="4131" max="4136" width="3" style="325" customWidth="1"/>
    <col min="4137" max="4352" width="9" style="325"/>
    <col min="4353" max="4353" width="3.75" style="325" customWidth="1"/>
    <col min="4354" max="4354" width="15.5" style="325" customWidth="1"/>
    <col min="4355" max="4386" width="3.125" style="325" customWidth="1"/>
    <col min="4387" max="4392" width="3" style="325" customWidth="1"/>
    <col min="4393" max="4608" width="9" style="325"/>
    <col min="4609" max="4609" width="3.75" style="325" customWidth="1"/>
    <col min="4610" max="4610" width="15.5" style="325" customWidth="1"/>
    <col min="4611" max="4642" width="3.125" style="325" customWidth="1"/>
    <col min="4643" max="4648" width="3" style="325" customWidth="1"/>
    <col min="4649" max="4864" width="9" style="325"/>
    <col min="4865" max="4865" width="3.75" style="325" customWidth="1"/>
    <col min="4866" max="4866" width="15.5" style="325" customWidth="1"/>
    <col min="4867" max="4898" width="3.125" style="325" customWidth="1"/>
    <col min="4899" max="4904" width="3" style="325" customWidth="1"/>
    <col min="4905" max="5120" width="9" style="325"/>
    <col min="5121" max="5121" width="3.75" style="325" customWidth="1"/>
    <col min="5122" max="5122" width="15.5" style="325" customWidth="1"/>
    <col min="5123" max="5154" width="3.125" style="325" customWidth="1"/>
    <col min="5155" max="5160" width="3" style="325" customWidth="1"/>
    <col min="5161" max="5376" width="9" style="325"/>
    <col min="5377" max="5377" width="3.75" style="325" customWidth="1"/>
    <col min="5378" max="5378" width="15.5" style="325" customWidth="1"/>
    <col min="5379" max="5410" width="3.125" style="325" customWidth="1"/>
    <col min="5411" max="5416" width="3" style="325" customWidth="1"/>
    <col min="5417" max="5632" width="9" style="325"/>
    <col min="5633" max="5633" width="3.75" style="325" customWidth="1"/>
    <col min="5634" max="5634" width="15.5" style="325" customWidth="1"/>
    <col min="5635" max="5666" width="3.125" style="325" customWidth="1"/>
    <col min="5667" max="5672" width="3" style="325" customWidth="1"/>
    <col min="5673" max="5888" width="9" style="325"/>
    <col min="5889" max="5889" width="3.75" style="325" customWidth="1"/>
    <col min="5890" max="5890" width="15.5" style="325" customWidth="1"/>
    <col min="5891" max="5922" width="3.125" style="325" customWidth="1"/>
    <col min="5923" max="5928" width="3" style="325" customWidth="1"/>
    <col min="5929" max="6144" width="9" style="325"/>
    <col min="6145" max="6145" width="3.75" style="325" customWidth="1"/>
    <col min="6146" max="6146" width="15.5" style="325" customWidth="1"/>
    <col min="6147" max="6178" width="3.125" style="325" customWidth="1"/>
    <col min="6179" max="6184" width="3" style="325" customWidth="1"/>
    <col min="6185" max="6400" width="9" style="325"/>
    <col min="6401" max="6401" width="3.75" style="325" customWidth="1"/>
    <col min="6402" max="6402" width="15.5" style="325" customWidth="1"/>
    <col min="6403" max="6434" width="3.125" style="325" customWidth="1"/>
    <col min="6435" max="6440" width="3" style="325" customWidth="1"/>
    <col min="6441" max="6656" width="9" style="325"/>
    <col min="6657" max="6657" width="3.75" style="325" customWidth="1"/>
    <col min="6658" max="6658" width="15.5" style="325" customWidth="1"/>
    <col min="6659" max="6690" width="3.125" style="325" customWidth="1"/>
    <col min="6691" max="6696" width="3" style="325" customWidth="1"/>
    <col min="6697" max="6912" width="9" style="325"/>
    <col min="6913" max="6913" width="3.75" style="325" customWidth="1"/>
    <col min="6914" max="6914" width="15.5" style="325" customWidth="1"/>
    <col min="6915" max="6946" width="3.125" style="325" customWidth="1"/>
    <col min="6947" max="6952" width="3" style="325" customWidth="1"/>
    <col min="6953" max="7168" width="9" style="325"/>
    <col min="7169" max="7169" width="3.75" style="325" customWidth="1"/>
    <col min="7170" max="7170" width="15.5" style="325" customWidth="1"/>
    <col min="7171" max="7202" width="3.125" style="325" customWidth="1"/>
    <col min="7203" max="7208" width="3" style="325" customWidth="1"/>
    <col min="7209" max="7424" width="9" style="325"/>
    <col min="7425" max="7425" width="3.75" style="325" customWidth="1"/>
    <col min="7426" max="7426" width="15.5" style="325" customWidth="1"/>
    <col min="7427" max="7458" width="3.125" style="325" customWidth="1"/>
    <col min="7459" max="7464" width="3" style="325" customWidth="1"/>
    <col min="7465" max="7680" width="9" style="325"/>
    <col min="7681" max="7681" width="3.75" style="325" customWidth="1"/>
    <col min="7682" max="7682" width="15.5" style="325" customWidth="1"/>
    <col min="7683" max="7714" width="3.125" style="325" customWidth="1"/>
    <col min="7715" max="7720" width="3" style="325" customWidth="1"/>
    <col min="7721" max="7936" width="9" style="325"/>
    <col min="7937" max="7937" width="3.75" style="325" customWidth="1"/>
    <col min="7938" max="7938" width="15.5" style="325" customWidth="1"/>
    <col min="7939" max="7970" width="3.125" style="325" customWidth="1"/>
    <col min="7971" max="7976" width="3" style="325" customWidth="1"/>
    <col min="7977" max="8192" width="9" style="325"/>
    <col min="8193" max="8193" width="3.75" style="325" customWidth="1"/>
    <col min="8194" max="8194" width="15.5" style="325" customWidth="1"/>
    <col min="8195" max="8226" width="3.125" style="325" customWidth="1"/>
    <col min="8227" max="8232" width="3" style="325" customWidth="1"/>
    <col min="8233" max="8448" width="9" style="325"/>
    <col min="8449" max="8449" width="3.75" style="325" customWidth="1"/>
    <col min="8450" max="8450" width="15.5" style="325" customWidth="1"/>
    <col min="8451" max="8482" width="3.125" style="325" customWidth="1"/>
    <col min="8483" max="8488" width="3" style="325" customWidth="1"/>
    <col min="8489" max="8704" width="9" style="325"/>
    <col min="8705" max="8705" width="3.75" style="325" customWidth="1"/>
    <col min="8706" max="8706" width="15.5" style="325" customWidth="1"/>
    <col min="8707" max="8738" width="3.125" style="325" customWidth="1"/>
    <col min="8739" max="8744" width="3" style="325" customWidth="1"/>
    <col min="8745" max="8960" width="9" style="325"/>
    <col min="8961" max="8961" width="3.75" style="325" customWidth="1"/>
    <col min="8962" max="8962" width="15.5" style="325" customWidth="1"/>
    <col min="8963" max="8994" width="3.125" style="325" customWidth="1"/>
    <col min="8995" max="9000" width="3" style="325" customWidth="1"/>
    <col min="9001" max="9216" width="9" style="325"/>
    <col min="9217" max="9217" width="3.75" style="325" customWidth="1"/>
    <col min="9218" max="9218" width="15.5" style="325" customWidth="1"/>
    <col min="9219" max="9250" width="3.125" style="325" customWidth="1"/>
    <col min="9251" max="9256" width="3" style="325" customWidth="1"/>
    <col min="9257" max="9472" width="9" style="325"/>
    <col min="9473" max="9473" width="3.75" style="325" customWidth="1"/>
    <col min="9474" max="9474" width="15.5" style="325" customWidth="1"/>
    <col min="9475" max="9506" width="3.125" style="325" customWidth="1"/>
    <col min="9507" max="9512" width="3" style="325" customWidth="1"/>
    <col min="9513" max="9728" width="9" style="325"/>
    <col min="9729" max="9729" width="3.75" style="325" customWidth="1"/>
    <col min="9730" max="9730" width="15.5" style="325" customWidth="1"/>
    <col min="9731" max="9762" width="3.125" style="325" customWidth="1"/>
    <col min="9763" max="9768" width="3" style="325" customWidth="1"/>
    <col min="9769" max="9984" width="9" style="325"/>
    <col min="9985" max="9985" width="3.75" style="325" customWidth="1"/>
    <col min="9986" max="9986" width="15.5" style="325" customWidth="1"/>
    <col min="9987" max="10018" width="3.125" style="325" customWidth="1"/>
    <col min="10019" max="10024" width="3" style="325" customWidth="1"/>
    <col min="10025" max="10240" width="9" style="325"/>
    <col min="10241" max="10241" width="3.75" style="325" customWidth="1"/>
    <col min="10242" max="10242" width="15.5" style="325" customWidth="1"/>
    <col min="10243" max="10274" width="3.125" style="325" customWidth="1"/>
    <col min="10275" max="10280" width="3" style="325" customWidth="1"/>
    <col min="10281" max="10496" width="9" style="325"/>
    <col min="10497" max="10497" width="3.75" style="325" customWidth="1"/>
    <col min="10498" max="10498" width="15.5" style="325" customWidth="1"/>
    <col min="10499" max="10530" width="3.125" style="325" customWidth="1"/>
    <col min="10531" max="10536" width="3" style="325" customWidth="1"/>
    <col min="10537" max="10752" width="9" style="325"/>
    <col min="10753" max="10753" width="3.75" style="325" customWidth="1"/>
    <col min="10754" max="10754" width="15.5" style="325" customWidth="1"/>
    <col min="10755" max="10786" width="3.125" style="325" customWidth="1"/>
    <col min="10787" max="10792" width="3" style="325" customWidth="1"/>
    <col min="10793" max="11008" width="9" style="325"/>
    <col min="11009" max="11009" width="3.75" style="325" customWidth="1"/>
    <col min="11010" max="11010" width="15.5" style="325" customWidth="1"/>
    <col min="11011" max="11042" width="3.125" style="325" customWidth="1"/>
    <col min="11043" max="11048" width="3" style="325" customWidth="1"/>
    <col min="11049" max="11264" width="9" style="325"/>
    <col min="11265" max="11265" width="3.75" style="325" customWidth="1"/>
    <col min="11266" max="11266" width="15.5" style="325" customWidth="1"/>
    <col min="11267" max="11298" width="3.125" style="325" customWidth="1"/>
    <col min="11299" max="11304" width="3" style="325" customWidth="1"/>
    <col min="11305" max="11520" width="9" style="325"/>
    <col min="11521" max="11521" width="3.75" style="325" customWidth="1"/>
    <col min="11522" max="11522" width="15.5" style="325" customWidth="1"/>
    <col min="11523" max="11554" width="3.125" style="325" customWidth="1"/>
    <col min="11555" max="11560" width="3" style="325" customWidth="1"/>
    <col min="11561" max="11776" width="9" style="325"/>
    <col min="11777" max="11777" width="3.75" style="325" customWidth="1"/>
    <col min="11778" max="11778" width="15.5" style="325" customWidth="1"/>
    <col min="11779" max="11810" width="3.125" style="325" customWidth="1"/>
    <col min="11811" max="11816" width="3" style="325" customWidth="1"/>
    <col min="11817" max="12032" width="9" style="325"/>
    <col min="12033" max="12033" width="3.75" style="325" customWidth="1"/>
    <col min="12034" max="12034" width="15.5" style="325" customWidth="1"/>
    <col min="12035" max="12066" width="3.125" style="325" customWidth="1"/>
    <col min="12067" max="12072" width="3" style="325" customWidth="1"/>
    <col min="12073" max="12288" width="9" style="325"/>
    <col min="12289" max="12289" width="3.75" style="325" customWidth="1"/>
    <col min="12290" max="12290" width="15.5" style="325" customWidth="1"/>
    <col min="12291" max="12322" width="3.125" style="325" customWidth="1"/>
    <col min="12323" max="12328" width="3" style="325" customWidth="1"/>
    <col min="12329" max="12544" width="9" style="325"/>
    <col min="12545" max="12545" width="3.75" style="325" customWidth="1"/>
    <col min="12546" max="12546" width="15.5" style="325" customWidth="1"/>
    <col min="12547" max="12578" width="3.125" style="325" customWidth="1"/>
    <col min="12579" max="12584" width="3" style="325" customWidth="1"/>
    <col min="12585" max="12800" width="9" style="325"/>
    <col min="12801" max="12801" width="3.75" style="325" customWidth="1"/>
    <col min="12802" max="12802" width="15.5" style="325" customWidth="1"/>
    <col min="12803" max="12834" width="3.125" style="325" customWidth="1"/>
    <col min="12835" max="12840" width="3" style="325" customWidth="1"/>
    <col min="12841" max="13056" width="9" style="325"/>
    <col min="13057" max="13057" width="3.75" style="325" customWidth="1"/>
    <col min="13058" max="13058" width="15.5" style="325" customWidth="1"/>
    <col min="13059" max="13090" width="3.125" style="325" customWidth="1"/>
    <col min="13091" max="13096" width="3" style="325" customWidth="1"/>
    <col min="13097" max="13312" width="9" style="325"/>
    <col min="13313" max="13313" width="3.75" style="325" customWidth="1"/>
    <col min="13314" max="13314" width="15.5" style="325" customWidth="1"/>
    <col min="13315" max="13346" width="3.125" style="325" customWidth="1"/>
    <col min="13347" max="13352" width="3" style="325" customWidth="1"/>
    <col min="13353" max="13568" width="9" style="325"/>
    <col min="13569" max="13569" width="3.75" style="325" customWidth="1"/>
    <col min="13570" max="13570" width="15.5" style="325" customWidth="1"/>
    <col min="13571" max="13602" width="3.125" style="325" customWidth="1"/>
    <col min="13603" max="13608" width="3" style="325" customWidth="1"/>
    <col min="13609" max="13824" width="9" style="325"/>
    <col min="13825" max="13825" width="3.75" style="325" customWidth="1"/>
    <col min="13826" max="13826" width="15.5" style="325" customWidth="1"/>
    <col min="13827" max="13858" width="3.125" style="325" customWidth="1"/>
    <col min="13859" max="13864" width="3" style="325" customWidth="1"/>
    <col min="13865" max="14080" width="9" style="325"/>
    <col min="14081" max="14081" width="3.75" style="325" customWidth="1"/>
    <col min="14082" max="14082" width="15.5" style="325" customWidth="1"/>
    <col min="14083" max="14114" width="3.125" style="325" customWidth="1"/>
    <col min="14115" max="14120" width="3" style="325" customWidth="1"/>
    <col min="14121" max="14336" width="9" style="325"/>
    <col min="14337" max="14337" width="3.75" style="325" customWidth="1"/>
    <col min="14338" max="14338" width="15.5" style="325" customWidth="1"/>
    <col min="14339" max="14370" width="3.125" style="325" customWidth="1"/>
    <col min="14371" max="14376" width="3" style="325" customWidth="1"/>
    <col min="14377" max="14592" width="9" style="325"/>
    <col min="14593" max="14593" width="3.75" style="325" customWidth="1"/>
    <col min="14594" max="14594" width="15.5" style="325" customWidth="1"/>
    <col min="14595" max="14626" width="3.125" style="325" customWidth="1"/>
    <col min="14627" max="14632" width="3" style="325" customWidth="1"/>
    <col min="14633" max="14848" width="9" style="325"/>
    <col min="14849" max="14849" width="3.75" style="325" customWidth="1"/>
    <col min="14850" max="14850" width="15.5" style="325" customWidth="1"/>
    <col min="14851" max="14882" width="3.125" style="325" customWidth="1"/>
    <col min="14883" max="14888" width="3" style="325" customWidth="1"/>
    <col min="14889" max="15104" width="9" style="325"/>
    <col min="15105" max="15105" width="3.75" style="325" customWidth="1"/>
    <col min="15106" max="15106" width="15.5" style="325" customWidth="1"/>
    <col min="15107" max="15138" width="3.125" style="325" customWidth="1"/>
    <col min="15139" max="15144" width="3" style="325" customWidth="1"/>
    <col min="15145" max="15360" width="9" style="325"/>
    <col min="15361" max="15361" width="3.75" style="325" customWidth="1"/>
    <col min="15362" max="15362" width="15.5" style="325" customWidth="1"/>
    <col min="15363" max="15394" width="3.125" style="325" customWidth="1"/>
    <col min="15395" max="15400" width="3" style="325" customWidth="1"/>
    <col min="15401" max="15616" width="9" style="325"/>
    <col min="15617" max="15617" width="3.75" style="325" customWidth="1"/>
    <col min="15618" max="15618" width="15.5" style="325" customWidth="1"/>
    <col min="15619" max="15650" width="3.125" style="325" customWidth="1"/>
    <col min="15651" max="15656" width="3" style="325" customWidth="1"/>
    <col min="15657" max="15872" width="9" style="325"/>
    <col min="15873" max="15873" width="3.75" style="325" customWidth="1"/>
    <col min="15874" max="15874" width="15.5" style="325" customWidth="1"/>
    <col min="15875" max="15906" width="3.125" style="325" customWidth="1"/>
    <col min="15907" max="15912" width="3" style="325" customWidth="1"/>
    <col min="15913" max="16128" width="9" style="325"/>
    <col min="16129" max="16129" width="3.75" style="325" customWidth="1"/>
    <col min="16130" max="16130" width="15.5" style="325" customWidth="1"/>
    <col min="16131" max="16162" width="3.125" style="325" customWidth="1"/>
    <col min="16163" max="16168" width="3" style="325" customWidth="1"/>
    <col min="16169" max="16384" width="9" style="325"/>
  </cols>
  <sheetData>
    <row r="1" spans="1:34" ht="22.5" customHeight="1">
      <c r="A1" s="324" t="s">
        <v>382</v>
      </c>
      <c r="AE1" s="325" t="s">
        <v>383</v>
      </c>
    </row>
    <row r="2" spans="1:34" ht="22.5" customHeight="1">
      <c r="D2" s="325" t="s">
        <v>543</v>
      </c>
    </row>
    <row r="3" spans="1:34" ht="22.5" customHeight="1">
      <c r="B3" s="326" t="s">
        <v>384</v>
      </c>
      <c r="C3" s="327"/>
      <c r="D3" s="867"/>
      <c r="E3" s="867"/>
      <c r="F3" s="867"/>
      <c r="G3" s="867"/>
      <c r="H3" s="867"/>
      <c r="I3" s="867"/>
      <c r="J3" s="867"/>
      <c r="K3" s="867"/>
      <c r="L3" s="867"/>
    </row>
    <row r="4" spans="1:34" ht="22.5" customHeight="1">
      <c r="B4" s="326" t="s">
        <v>385</v>
      </c>
      <c r="C4" s="327"/>
      <c r="D4" s="867"/>
      <c r="E4" s="867"/>
      <c r="F4" s="867"/>
      <c r="G4" s="867"/>
      <c r="H4" s="867"/>
      <c r="I4" s="867"/>
      <c r="J4" s="867"/>
      <c r="K4" s="867"/>
      <c r="L4" s="867"/>
    </row>
    <row r="5" spans="1:34" ht="22.5" customHeight="1">
      <c r="B5" s="328" t="s">
        <v>386</v>
      </c>
      <c r="C5" s="329"/>
      <c r="D5" s="868"/>
      <c r="E5" s="868"/>
      <c r="F5" s="868"/>
      <c r="G5" s="868"/>
      <c r="H5" s="868"/>
      <c r="I5" s="868"/>
      <c r="J5" s="868"/>
      <c r="K5" s="868"/>
      <c r="L5" s="868"/>
    </row>
    <row r="6" spans="1:34" ht="22.5" customHeight="1">
      <c r="B6" s="330" t="s">
        <v>387</v>
      </c>
      <c r="C6" s="331"/>
      <c r="D6" s="868"/>
      <c r="E6" s="868"/>
      <c r="F6" s="868"/>
      <c r="G6" s="868"/>
      <c r="H6" s="868"/>
      <c r="I6" s="868"/>
      <c r="J6" s="868"/>
      <c r="K6" s="868"/>
      <c r="L6" s="868"/>
      <c r="AD6" s="864" t="s">
        <v>388</v>
      </c>
      <c r="AE6" s="864"/>
      <c r="AF6" s="864"/>
      <c r="AG6" s="864"/>
      <c r="AH6" s="864"/>
    </row>
    <row r="7" spans="1:34" ht="11.25" customHeight="1">
      <c r="AD7" s="865"/>
      <c r="AE7" s="865"/>
      <c r="AF7" s="865"/>
      <c r="AG7" s="865"/>
      <c r="AH7" s="865"/>
    </row>
    <row r="8" spans="1:34" ht="22.5" customHeight="1">
      <c r="A8" s="866" t="s">
        <v>389</v>
      </c>
      <c r="B8" s="866"/>
      <c r="C8" s="332" t="s">
        <v>390</v>
      </c>
      <c r="D8" s="333">
        <v>1</v>
      </c>
      <c r="E8" s="333">
        <v>2</v>
      </c>
      <c r="F8" s="333">
        <v>3</v>
      </c>
      <c r="G8" s="333">
        <v>4</v>
      </c>
      <c r="H8" s="333">
        <v>5</v>
      </c>
      <c r="I8" s="333">
        <v>6</v>
      </c>
      <c r="J8" s="333">
        <v>7</v>
      </c>
      <c r="K8" s="333">
        <v>8</v>
      </c>
      <c r="L8" s="333">
        <v>9</v>
      </c>
      <c r="M8" s="333">
        <v>10</v>
      </c>
      <c r="N8" s="333">
        <v>11</v>
      </c>
      <c r="O8" s="333">
        <v>12</v>
      </c>
      <c r="P8" s="333">
        <v>13</v>
      </c>
      <c r="Q8" s="333">
        <v>14</v>
      </c>
      <c r="R8" s="333">
        <v>15</v>
      </c>
      <c r="S8" s="333">
        <v>16</v>
      </c>
      <c r="T8" s="333">
        <v>17</v>
      </c>
      <c r="U8" s="333">
        <v>18</v>
      </c>
      <c r="V8" s="333">
        <v>19</v>
      </c>
      <c r="W8" s="333">
        <v>20</v>
      </c>
      <c r="X8" s="333">
        <v>21</v>
      </c>
      <c r="Y8" s="333">
        <v>22</v>
      </c>
      <c r="Z8" s="333">
        <v>23</v>
      </c>
      <c r="AA8" s="333">
        <v>24</v>
      </c>
      <c r="AB8" s="333">
        <v>25</v>
      </c>
      <c r="AC8" s="333">
        <v>26</v>
      </c>
      <c r="AD8" s="333">
        <v>27</v>
      </c>
      <c r="AE8" s="333">
        <v>28</v>
      </c>
      <c r="AF8" s="333">
        <v>29</v>
      </c>
      <c r="AG8" s="333">
        <v>30</v>
      </c>
      <c r="AH8" s="333">
        <v>31</v>
      </c>
    </row>
    <row r="9" spans="1:34" ht="22.5" customHeight="1">
      <c r="A9" s="866"/>
      <c r="B9" s="866"/>
      <c r="C9" s="334" t="s">
        <v>391</v>
      </c>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row>
    <row r="10" spans="1:34" ht="22.5" customHeight="1">
      <c r="A10" s="336" t="s">
        <v>392</v>
      </c>
      <c r="B10" s="337" t="s">
        <v>393</v>
      </c>
      <c r="C10" s="337"/>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row>
    <row r="11" spans="1:34" ht="22.5" customHeight="1">
      <c r="A11" s="339" t="s">
        <v>394</v>
      </c>
      <c r="B11" s="340" t="s">
        <v>395</v>
      </c>
      <c r="C11" s="340"/>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row>
    <row r="12" spans="1:34" ht="22.5" customHeight="1">
      <c r="A12" s="339" t="s">
        <v>396</v>
      </c>
      <c r="B12" s="340" t="s">
        <v>397</v>
      </c>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row>
    <row r="13" spans="1:34" ht="22.5" customHeight="1">
      <c r="A13" s="342" t="s">
        <v>398</v>
      </c>
      <c r="B13" s="343" t="s">
        <v>399</v>
      </c>
      <c r="C13" s="343"/>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row>
    <row r="14" spans="1:34" ht="22.5" customHeight="1">
      <c r="A14" s="344" t="s">
        <v>400</v>
      </c>
      <c r="B14" s="345" t="s">
        <v>401</v>
      </c>
      <c r="C14" s="345"/>
      <c r="D14" s="345"/>
      <c r="E14" s="345"/>
      <c r="F14" s="345"/>
      <c r="G14" s="345"/>
      <c r="H14" s="345"/>
      <c r="I14" s="345"/>
      <c r="J14" s="345"/>
      <c r="K14" s="345"/>
      <c r="L14" s="345"/>
      <c r="M14" s="345"/>
      <c r="N14" s="345"/>
      <c r="O14" s="345"/>
      <c r="P14" s="345"/>
      <c r="Q14" s="345"/>
      <c r="R14" s="345"/>
      <c r="S14" s="346"/>
      <c r="T14" s="346"/>
      <c r="U14" s="346"/>
      <c r="V14" s="346"/>
      <c r="W14" s="346"/>
      <c r="X14" s="346"/>
      <c r="Y14" s="346"/>
      <c r="Z14" s="346"/>
      <c r="AA14" s="346"/>
      <c r="AB14" s="346"/>
      <c r="AC14" s="346"/>
      <c r="AD14" s="346"/>
      <c r="AE14" s="346"/>
      <c r="AF14" s="346"/>
      <c r="AG14" s="346"/>
      <c r="AH14" s="346"/>
    </row>
    <row r="15" spans="1:34" ht="22.5" customHeight="1">
      <c r="A15" s="344" t="s">
        <v>402</v>
      </c>
      <c r="B15" s="347" t="s">
        <v>403</v>
      </c>
      <c r="C15" s="348"/>
      <c r="D15" s="349"/>
      <c r="E15" s="349"/>
      <c r="F15" s="349"/>
      <c r="G15" s="349"/>
      <c r="H15" s="349"/>
      <c r="I15" s="349"/>
      <c r="J15" s="349"/>
      <c r="K15" s="349"/>
      <c r="L15" s="349"/>
      <c r="M15" s="349"/>
      <c r="N15" s="349"/>
      <c r="O15" s="349"/>
      <c r="P15" s="349"/>
      <c r="Q15" s="349"/>
      <c r="R15" s="349"/>
    </row>
    <row r="16" spans="1:34" ht="22.5" customHeight="1">
      <c r="A16" s="344" t="s">
        <v>404</v>
      </c>
      <c r="B16" s="347" t="s">
        <v>405</v>
      </c>
      <c r="C16" s="348"/>
      <c r="D16" s="349"/>
      <c r="E16" s="349"/>
      <c r="F16" s="349"/>
      <c r="G16" s="349"/>
      <c r="H16" s="349"/>
      <c r="I16" s="349"/>
      <c r="J16" s="349"/>
      <c r="K16" s="349"/>
      <c r="L16" s="349"/>
      <c r="M16" s="349"/>
      <c r="N16" s="349"/>
      <c r="O16" s="349"/>
      <c r="P16" s="349"/>
      <c r="Q16" s="349"/>
      <c r="R16" s="349"/>
    </row>
    <row r="17" spans="1:18" ht="22.5" customHeight="1">
      <c r="A17" s="350" t="s">
        <v>406</v>
      </c>
      <c r="B17" s="349" t="s">
        <v>407</v>
      </c>
      <c r="C17" s="349"/>
      <c r="D17" s="349"/>
      <c r="E17" s="349"/>
      <c r="F17" s="349"/>
      <c r="G17" s="349"/>
      <c r="H17" s="349"/>
      <c r="I17" s="349"/>
      <c r="J17" s="349"/>
      <c r="K17" s="349"/>
      <c r="L17" s="349"/>
      <c r="M17" s="349"/>
      <c r="N17" s="349"/>
      <c r="O17" s="349"/>
      <c r="P17" s="349"/>
      <c r="Q17" s="349"/>
      <c r="R17" s="349"/>
    </row>
    <row r="18" spans="1:18" ht="22.5" customHeight="1">
      <c r="A18" s="350"/>
      <c r="B18" s="349"/>
      <c r="C18" s="349"/>
      <c r="D18" s="349"/>
      <c r="E18" s="349"/>
      <c r="F18" s="349"/>
      <c r="G18" s="349"/>
      <c r="H18" s="349"/>
      <c r="I18" s="349"/>
      <c r="J18" s="349"/>
      <c r="K18" s="349"/>
      <c r="L18" s="349"/>
      <c r="M18" s="349"/>
      <c r="N18" s="349"/>
      <c r="O18" s="349"/>
      <c r="P18" s="349"/>
      <c r="Q18" s="349"/>
      <c r="R18" s="349"/>
    </row>
    <row r="19" spans="1:18" ht="22.5" customHeight="1">
      <c r="A19" s="350"/>
      <c r="B19" s="349"/>
      <c r="C19" s="349"/>
      <c r="D19" s="349"/>
      <c r="E19" s="349"/>
      <c r="F19" s="349"/>
      <c r="G19" s="349"/>
      <c r="H19" s="349"/>
      <c r="I19" s="349"/>
      <c r="J19" s="349"/>
      <c r="K19" s="349"/>
      <c r="L19" s="349"/>
      <c r="M19" s="349"/>
      <c r="N19" s="349"/>
      <c r="O19" s="349"/>
      <c r="P19" s="349"/>
      <c r="Q19" s="349"/>
      <c r="R19" s="349"/>
    </row>
    <row r="20" spans="1:18" ht="22.5" customHeight="1">
      <c r="A20" s="350"/>
      <c r="B20" s="349"/>
      <c r="C20" s="349"/>
      <c r="D20" s="349"/>
      <c r="E20" s="349"/>
      <c r="F20" s="349"/>
      <c r="G20" s="349"/>
      <c r="H20" s="349"/>
      <c r="I20" s="349"/>
      <c r="J20" s="349"/>
      <c r="K20" s="349"/>
      <c r="L20" s="349"/>
      <c r="M20" s="349"/>
      <c r="N20" s="349"/>
      <c r="O20" s="349"/>
      <c r="P20" s="349"/>
      <c r="Q20" s="349"/>
      <c r="R20" s="349"/>
    </row>
    <row r="21" spans="1:18" ht="22.5" customHeight="1">
      <c r="A21" s="350"/>
      <c r="B21" s="349"/>
      <c r="C21" s="349"/>
      <c r="D21" s="349"/>
      <c r="E21" s="349"/>
      <c r="F21" s="349"/>
      <c r="G21" s="349"/>
      <c r="H21" s="349"/>
      <c r="I21" s="349"/>
      <c r="J21" s="349"/>
      <c r="K21" s="349"/>
      <c r="L21" s="349"/>
      <c r="M21" s="349"/>
      <c r="N21" s="349"/>
      <c r="O21" s="349"/>
      <c r="P21" s="349"/>
      <c r="Q21" s="349"/>
      <c r="R21" s="349"/>
    </row>
    <row r="22" spans="1:18" ht="22.5" customHeight="1">
      <c r="B22" s="349"/>
      <c r="C22" s="349"/>
      <c r="D22" s="349"/>
      <c r="E22" s="349"/>
      <c r="F22" s="349"/>
      <c r="G22" s="349"/>
      <c r="H22" s="349"/>
      <c r="I22" s="349"/>
      <c r="J22" s="349"/>
      <c r="K22" s="349"/>
      <c r="L22" s="349"/>
      <c r="M22" s="349"/>
      <c r="N22" s="349"/>
      <c r="O22" s="349"/>
      <c r="P22" s="349"/>
      <c r="Q22" s="349"/>
      <c r="R22" s="349"/>
    </row>
    <row r="23" spans="1:18" ht="22.5" customHeight="1">
      <c r="B23" s="349"/>
      <c r="C23" s="349"/>
      <c r="D23" s="349"/>
      <c r="E23" s="349"/>
      <c r="F23" s="349"/>
      <c r="G23" s="349"/>
      <c r="H23" s="349"/>
      <c r="I23" s="349"/>
      <c r="J23" s="349"/>
      <c r="K23" s="349"/>
      <c r="L23" s="349"/>
      <c r="M23" s="349"/>
      <c r="N23" s="349"/>
      <c r="O23" s="349"/>
      <c r="P23" s="349"/>
      <c r="Q23" s="349"/>
      <c r="R23" s="349"/>
    </row>
    <row r="24" spans="1:18" ht="22.5" customHeight="1">
      <c r="B24" s="349"/>
      <c r="C24" s="349"/>
      <c r="D24" s="349"/>
      <c r="E24" s="349"/>
      <c r="F24" s="349"/>
      <c r="G24" s="349"/>
      <c r="H24" s="349"/>
      <c r="I24" s="349"/>
      <c r="J24" s="349"/>
      <c r="K24" s="349"/>
      <c r="L24" s="349"/>
      <c r="M24" s="349"/>
      <c r="N24" s="349"/>
      <c r="O24" s="349"/>
      <c r="P24" s="349"/>
      <c r="Q24" s="349"/>
      <c r="R24" s="349"/>
    </row>
  </sheetData>
  <mergeCells count="6">
    <mergeCell ref="AD6:AH7"/>
    <mergeCell ref="A8:B9"/>
    <mergeCell ref="D3:L3"/>
    <mergeCell ref="D4:L4"/>
    <mergeCell ref="D5:L5"/>
    <mergeCell ref="D6:L6"/>
  </mergeCells>
  <phoneticPr fontId="4"/>
  <pageMargins left="0.78740157480314965" right="0.35433070866141736"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C3" sqref="C3"/>
    </sheetView>
  </sheetViews>
  <sheetFormatPr defaultRowHeight="22.5" customHeight="1"/>
  <cols>
    <col min="1" max="2" width="5" style="325" customWidth="1"/>
    <col min="3" max="3" width="18.75" style="325" customWidth="1"/>
    <col min="4" max="4" width="15.125" style="325" customWidth="1"/>
    <col min="5" max="5" width="18.75" style="325" customWidth="1"/>
    <col min="6" max="6" width="17.5" style="325" customWidth="1"/>
    <col min="7" max="256" width="9" style="325"/>
    <col min="257" max="258" width="5" style="325" customWidth="1"/>
    <col min="259" max="259" width="18.75" style="325" customWidth="1"/>
    <col min="260" max="260" width="15.125" style="325" customWidth="1"/>
    <col min="261" max="261" width="18.75" style="325" customWidth="1"/>
    <col min="262" max="262" width="17.5" style="325" customWidth="1"/>
    <col min="263" max="512" width="9" style="325"/>
    <col min="513" max="514" width="5" style="325" customWidth="1"/>
    <col min="515" max="515" width="18.75" style="325" customWidth="1"/>
    <col min="516" max="516" width="15.125" style="325" customWidth="1"/>
    <col min="517" max="517" width="18.75" style="325" customWidth="1"/>
    <col min="518" max="518" width="17.5" style="325" customWidth="1"/>
    <col min="519" max="768" width="9" style="325"/>
    <col min="769" max="770" width="5" style="325" customWidth="1"/>
    <col min="771" max="771" width="18.75" style="325" customWidth="1"/>
    <col min="772" max="772" width="15.125" style="325" customWidth="1"/>
    <col min="773" max="773" width="18.75" style="325" customWidth="1"/>
    <col min="774" max="774" width="17.5" style="325" customWidth="1"/>
    <col min="775" max="1024" width="9" style="325"/>
    <col min="1025" max="1026" width="5" style="325" customWidth="1"/>
    <col min="1027" max="1027" width="18.75" style="325" customWidth="1"/>
    <col min="1028" max="1028" width="15.125" style="325" customWidth="1"/>
    <col min="1029" max="1029" width="18.75" style="325" customWidth="1"/>
    <col min="1030" max="1030" width="17.5" style="325" customWidth="1"/>
    <col min="1031" max="1280" width="9" style="325"/>
    <col min="1281" max="1282" width="5" style="325" customWidth="1"/>
    <col min="1283" max="1283" width="18.75" style="325" customWidth="1"/>
    <col min="1284" max="1284" width="15.125" style="325" customWidth="1"/>
    <col min="1285" max="1285" width="18.75" style="325" customWidth="1"/>
    <col min="1286" max="1286" width="17.5" style="325" customWidth="1"/>
    <col min="1287" max="1536" width="9" style="325"/>
    <col min="1537" max="1538" width="5" style="325" customWidth="1"/>
    <col min="1539" max="1539" width="18.75" style="325" customWidth="1"/>
    <col min="1540" max="1540" width="15.125" style="325" customWidth="1"/>
    <col min="1541" max="1541" width="18.75" style="325" customWidth="1"/>
    <col min="1542" max="1542" width="17.5" style="325" customWidth="1"/>
    <col min="1543" max="1792" width="9" style="325"/>
    <col min="1793" max="1794" width="5" style="325" customWidth="1"/>
    <col min="1795" max="1795" width="18.75" style="325" customWidth="1"/>
    <col min="1796" max="1796" width="15.125" style="325" customWidth="1"/>
    <col min="1797" max="1797" width="18.75" style="325" customWidth="1"/>
    <col min="1798" max="1798" width="17.5" style="325" customWidth="1"/>
    <col min="1799" max="2048" width="9" style="325"/>
    <col min="2049" max="2050" width="5" style="325" customWidth="1"/>
    <col min="2051" max="2051" width="18.75" style="325" customWidth="1"/>
    <col min="2052" max="2052" width="15.125" style="325" customWidth="1"/>
    <col min="2053" max="2053" width="18.75" style="325" customWidth="1"/>
    <col min="2054" max="2054" width="17.5" style="325" customWidth="1"/>
    <col min="2055" max="2304" width="9" style="325"/>
    <col min="2305" max="2306" width="5" style="325" customWidth="1"/>
    <col min="2307" max="2307" width="18.75" style="325" customWidth="1"/>
    <col min="2308" max="2308" width="15.125" style="325" customWidth="1"/>
    <col min="2309" max="2309" width="18.75" style="325" customWidth="1"/>
    <col min="2310" max="2310" width="17.5" style="325" customWidth="1"/>
    <col min="2311" max="2560" width="9" style="325"/>
    <col min="2561" max="2562" width="5" style="325" customWidth="1"/>
    <col min="2563" max="2563" width="18.75" style="325" customWidth="1"/>
    <col min="2564" max="2564" width="15.125" style="325" customWidth="1"/>
    <col min="2565" max="2565" width="18.75" style="325" customWidth="1"/>
    <col min="2566" max="2566" width="17.5" style="325" customWidth="1"/>
    <col min="2567" max="2816" width="9" style="325"/>
    <col min="2817" max="2818" width="5" style="325" customWidth="1"/>
    <col min="2819" max="2819" width="18.75" style="325" customWidth="1"/>
    <col min="2820" max="2820" width="15.125" style="325" customWidth="1"/>
    <col min="2821" max="2821" width="18.75" style="325" customWidth="1"/>
    <col min="2822" max="2822" width="17.5" style="325" customWidth="1"/>
    <col min="2823" max="3072" width="9" style="325"/>
    <col min="3073" max="3074" width="5" style="325" customWidth="1"/>
    <col min="3075" max="3075" width="18.75" style="325" customWidth="1"/>
    <col min="3076" max="3076" width="15.125" style="325" customWidth="1"/>
    <col min="3077" max="3077" width="18.75" style="325" customWidth="1"/>
    <col min="3078" max="3078" width="17.5" style="325" customWidth="1"/>
    <col min="3079" max="3328" width="9" style="325"/>
    <col min="3329" max="3330" width="5" style="325" customWidth="1"/>
    <col min="3331" max="3331" width="18.75" style="325" customWidth="1"/>
    <col min="3332" max="3332" width="15.125" style="325" customWidth="1"/>
    <col min="3333" max="3333" width="18.75" style="325" customWidth="1"/>
    <col min="3334" max="3334" width="17.5" style="325" customWidth="1"/>
    <col min="3335" max="3584" width="9" style="325"/>
    <col min="3585" max="3586" width="5" style="325" customWidth="1"/>
    <col min="3587" max="3587" width="18.75" style="325" customWidth="1"/>
    <col min="3588" max="3588" width="15.125" style="325" customWidth="1"/>
    <col min="3589" max="3589" width="18.75" style="325" customWidth="1"/>
    <col min="3590" max="3590" width="17.5" style="325" customWidth="1"/>
    <col min="3591" max="3840" width="9" style="325"/>
    <col min="3841" max="3842" width="5" style="325" customWidth="1"/>
    <col min="3843" max="3843" width="18.75" style="325" customWidth="1"/>
    <col min="3844" max="3844" width="15.125" style="325" customWidth="1"/>
    <col min="3845" max="3845" width="18.75" style="325" customWidth="1"/>
    <col min="3846" max="3846" width="17.5" style="325" customWidth="1"/>
    <col min="3847" max="4096" width="9" style="325"/>
    <col min="4097" max="4098" width="5" style="325" customWidth="1"/>
    <col min="4099" max="4099" width="18.75" style="325" customWidth="1"/>
    <col min="4100" max="4100" width="15.125" style="325" customWidth="1"/>
    <col min="4101" max="4101" width="18.75" style="325" customWidth="1"/>
    <col min="4102" max="4102" width="17.5" style="325" customWidth="1"/>
    <col min="4103" max="4352" width="9" style="325"/>
    <col min="4353" max="4354" width="5" style="325" customWidth="1"/>
    <col min="4355" max="4355" width="18.75" style="325" customWidth="1"/>
    <col min="4356" max="4356" width="15.125" style="325" customWidth="1"/>
    <col min="4357" max="4357" width="18.75" style="325" customWidth="1"/>
    <col min="4358" max="4358" width="17.5" style="325" customWidth="1"/>
    <col min="4359" max="4608" width="9" style="325"/>
    <col min="4609" max="4610" width="5" style="325" customWidth="1"/>
    <col min="4611" max="4611" width="18.75" style="325" customWidth="1"/>
    <col min="4612" max="4612" width="15.125" style="325" customWidth="1"/>
    <col min="4613" max="4613" width="18.75" style="325" customWidth="1"/>
    <col min="4614" max="4614" width="17.5" style="325" customWidth="1"/>
    <col min="4615" max="4864" width="9" style="325"/>
    <col min="4865" max="4866" width="5" style="325" customWidth="1"/>
    <col min="4867" max="4867" width="18.75" style="325" customWidth="1"/>
    <col min="4868" max="4868" width="15.125" style="325" customWidth="1"/>
    <col min="4869" max="4869" width="18.75" style="325" customWidth="1"/>
    <col min="4870" max="4870" width="17.5" style="325" customWidth="1"/>
    <col min="4871" max="5120" width="9" style="325"/>
    <col min="5121" max="5122" width="5" style="325" customWidth="1"/>
    <col min="5123" max="5123" width="18.75" style="325" customWidth="1"/>
    <col min="5124" max="5124" width="15.125" style="325" customWidth="1"/>
    <col min="5125" max="5125" width="18.75" style="325" customWidth="1"/>
    <col min="5126" max="5126" width="17.5" style="325" customWidth="1"/>
    <col min="5127" max="5376" width="9" style="325"/>
    <col min="5377" max="5378" width="5" style="325" customWidth="1"/>
    <col min="5379" max="5379" width="18.75" style="325" customWidth="1"/>
    <col min="5380" max="5380" width="15.125" style="325" customWidth="1"/>
    <col min="5381" max="5381" width="18.75" style="325" customWidth="1"/>
    <col min="5382" max="5382" width="17.5" style="325" customWidth="1"/>
    <col min="5383" max="5632" width="9" style="325"/>
    <col min="5633" max="5634" width="5" style="325" customWidth="1"/>
    <col min="5635" max="5635" width="18.75" style="325" customWidth="1"/>
    <col min="5636" max="5636" width="15.125" style="325" customWidth="1"/>
    <col min="5637" max="5637" width="18.75" style="325" customWidth="1"/>
    <col min="5638" max="5638" width="17.5" style="325" customWidth="1"/>
    <col min="5639" max="5888" width="9" style="325"/>
    <col min="5889" max="5890" width="5" style="325" customWidth="1"/>
    <col min="5891" max="5891" width="18.75" style="325" customWidth="1"/>
    <col min="5892" max="5892" width="15.125" style="325" customWidth="1"/>
    <col min="5893" max="5893" width="18.75" style="325" customWidth="1"/>
    <col min="5894" max="5894" width="17.5" style="325" customWidth="1"/>
    <col min="5895" max="6144" width="9" style="325"/>
    <col min="6145" max="6146" width="5" style="325" customWidth="1"/>
    <col min="6147" max="6147" width="18.75" style="325" customWidth="1"/>
    <col min="6148" max="6148" width="15.125" style="325" customWidth="1"/>
    <col min="6149" max="6149" width="18.75" style="325" customWidth="1"/>
    <col min="6150" max="6150" width="17.5" style="325" customWidth="1"/>
    <col min="6151" max="6400" width="9" style="325"/>
    <col min="6401" max="6402" width="5" style="325" customWidth="1"/>
    <col min="6403" max="6403" width="18.75" style="325" customWidth="1"/>
    <col min="6404" max="6404" width="15.125" style="325" customWidth="1"/>
    <col min="6405" max="6405" width="18.75" style="325" customWidth="1"/>
    <col min="6406" max="6406" width="17.5" style="325" customWidth="1"/>
    <col min="6407" max="6656" width="9" style="325"/>
    <col min="6657" max="6658" width="5" style="325" customWidth="1"/>
    <col min="6659" max="6659" width="18.75" style="325" customWidth="1"/>
    <col min="6660" max="6660" width="15.125" style="325" customWidth="1"/>
    <col min="6661" max="6661" width="18.75" style="325" customWidth="1"/>
    <col min="6662" max="6662" width="17.5" style="325" customWidth="1"/>
    <col min="6663" max="6912" width="9" style="325"/>
    <col min="6913" max="6914" width="5" style="325" customWidth="1"/>
    <col min="6915" max="6915" width="18.75" style="325" customWidth="1"/>
    <col min="6916" max="6916" width="15.125" style="325" customWidth="1"/>
    <col min="6917" max="6917" width="18.75" style="325" customWidth="1"/>
    <col min="6918" max="6918" width="17.5" style="325" customWidth="1"/>
    <col min="6919" max="7168" width="9" style="325"/>
    <col min="7169" max="7170" width="5" style="325" customWidth="1"/>
    <col min="7171" max="7171" width="18.75" style="325" customWidth="1"/>
    <col min="7172" max="7172" width="15.125" style="325" customWidth="1"/>
    <col min="7173" max="7173" width="18.75" style="325" customWidth="1"/>
    <col min="7174" max="7174" width="17.5" style="325" customWidth="1"/>
    <col min="7175" max="7424" width="9" style="325"/>
    <col min="7425" max="7426" width="5" style="325" customWidth="1"/>
    <col min="7427" max="7427" width="18.75" style="325" customWidth="1"/>
    <col min="7428" max="7428" width="15.125" style="325" customWidth="1"/>
    <col min="7429" max="7429" width="18.75" style="325" customWidth="1"/>
    <col min="7430" max="7430" width="17.5" style="325" customWidth="1"/>
    <col min="7431" max="7680" width="9" style="325"/>
    <col min="7681" max="7682" width="5" style="325" customWidth="1"/>
    <col min="7683" max="7683" width="18.75" style="325" customWidth="1"/>
    <col min="7684" max="7684" width="15.125" style="325" customWidth="1"/>
    <col min="7685" max="7685" width="18.75" style="325" customWidth="1"/>
    <col min="7686" max="7686" width="17.5" style="325" customWidth="1"/>
    <col min="7687" max="7936" width="9" style="325"/>
    <col min="7937" max="7938" width="5" style="325" customWidth="1"/>
    <col min="7939" max="7939" width="18.75" style="325" customWidth="1"/>
    <col min="7940" max="7940" width="15.125" style="325" customWidth="1"/>
    <col min="7941" max="7941" width="18.75" style="325" customWidth="1"/>
    <col min="7942" max="7942" width="17.5" style="325" customWidth="1"/>
    <col min="7943" max="8192" width="9" style="325"/>
    <col min="8193" max="8194" width="5" style="325" customWidth="1"/>
    <col min="8195" max="8195" width="18.75" style="325" customWidth="1"/>
    <col min="8196" max="8196" width="15.125" style="325" customWidth="1"/>
    <col min="8197" max="8197" width="18.75" style="325" customWidth="1"/>
    <col min="8198" max="8198" width="17.5" style="325" customWidth="1"/>
    <col min="8199" max="8448" width="9" style="325"/>
    <col min="8449" max="8450" width="5" style="325" customWidth="1"/>
    <col min="8451" max="8451" width="18.75" style="325" customWidth="1"/>
    <col min="8452" max="8452" width="15.125" style="325" customWidth="1"/>
    <col min="8453" max="8453" width="18.75" style="325" customWidth="1"/>
    <col min="8454" max="8454" width="17.5" style="325" customWidth="1"/>
    <col min="8455" max="8704" width="9" style="325"/>
    <col min="8705" max="8706" width="5" style="325" customWidth="1"/>
    <col min="8707" max="8707" width="18.75" style="325" customWidth="1"/>
    <col min="8708" max="8708" width="15.125" style="325" customWidth="1"/>
    <col min="8709" max="8709" width="18.75" style="325" customWidth="1"/>
    <col min="8710" max="8710" width="17.5" style="325" customWidth="1"/>
    <col min="8711" max="8960" width="9" style="325"/>
    <col min="8961" max="8962" width="5" style="325" customWidth="1"/>
    <col min="8963" max="8963" width="18.75" style="325" customWidth="1"/>
    <col min="8964" max="8964" width="15.125" style="325" customWidth="1"/>
    <col min="8965" max="8965" width="18.75" style="325" customWidth="1"/>
    <col min="8966" max="8966" width="17.5" style="325" customWidth="1"/>
    <col min="8967" max="9216" width="9" style="325"/>
    <col min="9217" max="9218" width="5" style="325" customWidth="1"/>
    <col min="9219" max="9219" width="18.75" style="325" customWidth="1"/>
    <col min="9220" max="9220" width="15.125" style="325" customWidth="1"/>
    <col min="9221" max="9221" width="18.75" style="325" customWidth="1"/>
    <col min="9222" max="9222" width="17.5" style="325" customWidth="1"/>
    <col min="9223" max="9472" width="9" style="325"/>
    <col min="9473" max="9474" width="5" style="325" customWidth="1"/>
    <col min="9475" max="9475" width="18.75" style="325" customWidth="1"/>
    <col min="9476" max="9476" width="15.125" style="325" customWidth="1"/>
    <col min="9477" max="9477" width="18.75" style="325" customWidth="1"/>
    <col min="9478" max="9478" width="17.5" style="325" customWidth="1"/>
    <col min="9479" max="9728" width="9" style="325"/>
    <col min="9729" max="9730" width="5" style="325" customWidth="1"/>
    <col min="9731" max="9731" width="18.75" style="325" customWidth="1"/>
    <col min="9732" max="9732" width="15.125" style="325" customWidth="1"/>
    <col min="9733" max="9733" width="18.75" style="325" customWidth="1"/>
    <col min="9734" max="9734" width="17.5" style="325" customWidth="1"/>
    <col min="9735" max="9984" width="9" style="325"/>
    <col min="9985" max="9986" width="5" style="325" customWidth="1"/>
    <col min="9987" max="9987" width="18.75" style="325" customWidth="1"/>
    <col min="9988" max="9988" width="15.125" style="325" customWidth="1"/>
    <col min="9989" max="9989" width="18.75" style="325" customWidth="1"/>
    <col min="9990" max="9990" width="17.5" style="325" customWidth="1"/>
    <col min="9991" max="10240" width="9" style="325"/>
    <col min="10241" max="10242" width="5" style="325" customWidth="1"/>
    <col min="10243" max="10243" width="18.75" style="325" customWidth="1"/>
    <col min="10244" max="10244" width="15.125" style="325" customWidth="1"/>
    <col min="10245" max="10245" width="18.75" style="325" customWidth="1"/>
    <col min="10246" max="10246" width="17.5" style="325" customWidth="1"/>
    <col min="10247" max="10496" width="9" style="325"/>
    <col min="10497" max="10498" width="5" style="325" customWidth="1"/>
    <col min="10499" max="10499" width="18.75" style="325" customWidth="1"/>
    <col min="10500" max="10500" width="15.125" style="325" customWidth="1"/>
    <col min="10501" max="10501" width="18.75" style="325" customWidth="1"/>
    <col min="10502" max="10502" width="17.5" style="325" customWidth="1"/>
    <col min="10503" max="10752" width="9" style="325"/>
    <col min="10753" max="10754" width="5" style="325" customWidth="1"/>
    <col min="10755" max="10755" width="18.75" style="325" customWidth="1"/>
    <col min="10756" max="10756" width="15.125" style="325" customWidth="1"/>
    <col min="10757" max="10757" width="18.75" style="325" customWidth="1"/>
    <col min="10758" max="10758" width="17.5" style="325" customWidth="1"/>
    <col min="10759" max="11008" width="9" style="325"/>
    <col min="11009" max="11010" width="5" style="325" customWidth="1"/>
    <col min="11011" max="11011" width="18.75" style="325" customWidth="1"/>
    <col min="11012" max="11012" width="15.125" style="325" customWidth="1"/>
    <col min="11013" max="11013" width="18.75" style="325" customWidth="1"/>
    <col min="11014" max="11014" width="17.5" style="325" customWidth="1"/>
    <col min="11015" max="11264" width="9" style="325"/>
    <col min="11265" max="11266" width="5" style="325" customWidth="1"/>
    <col min="11267" max="11267" width="18.75" style="325" customWidth="1"/>
    <col min="11268" max="11268" width="15.125" style="325" customWidth="1"/>
    <col min="11269" max="11269" width="18.75" style="325" customWidth="1"/>
    <col min="11270" max="11270" width="17.5" style="325" customWidth="1"/>
    <col min="11271" max="11520" width="9" style="325"/>
    <col min="11521" max="11522" width="5" style="325" customWidth="1"/>
    <col min="11523" max="11523" width="18.75" style="325" customWidth="1"/>
    <col min="11524" max="11524" width="15.125" style="325" customWidth="1"/>
    <col min="11525" max="11525" width="18.75" style="325" customWidth="1"/>
    <col min="11526" max="11526" width="17.5" style="325" customWidth="1"/>
    <col min="11527" max="11776" width="9" style="325"/>
    <col min="11777" max="11778" width="5" style="325" customWidth="1"/>
    <col min="11779" max="11779" width="18.75" style="325" customWidth="1"/>
    <col min="11780" max="11780" width="15.125" style="325" customWidth="1"/>
    <col min="11781" max="11781" width="18.75" style="325" customWidth="1"/>
    <col min="11782" max="11782" width="17.5" style="325" customWidth="1"/>
    <col min="11783" max="12032" width="9" style="325"/>
    <col min="12033" max="12034" width="5" style="325" customWidth="1"/>
    <col min="12035" max="12035" width="18.75" style="325" customWidth="1"/>
    <col min="12036" max="12036" width="15.125" style="325" customWidth="1"/>
    <col min="12037" max="12037" width="18.75" style="325" customWidth="1"/>
    <col min="12038" max="12038" width="17.5" style="325" customWidth="1"/>
    <col min="12039" max="12288" width="9" style="325"/>
    <col min="12289" max="12290" width="5" style="325" customWidth="1"/>
    <col min="12291" max="12291" width="18.75" style="325" customWidth="1"/>
    <col min="12292" max="12292" width="15.125" style="325" customWidth="1"/>
    <col min="12293" max="12293" width="18.75" style="325" customWidth="1"/>
    <col min="12294" max="12294" width="17.5" style="325" customWidth="1"/>
    <col min="12295" max="12544" width="9" style="325"/>
    <col min="12545" max="12546" width="5" style="325" customWidth="1"/>
    <col min="12547" max="12547" width="18.75" style="325" customWidth="1"/>
    <col min="12548" max="12548" width="15.125" style="325" customWidth="1"/>
    <col min="12549" max="12549" width="18.75" style="325" customWidth="1"/>
    <col min="12550" max="12550" width="17.5" style="325" customWidth="1"/>
    <col min="12551" max="12800" width="9" style="325"/>
    <col min="12801" max="12802" width="5" style="325" customWidth="1"/>
    <col min="12803" max="12803" width="18.75" style="325" customWidth="1"/>
    <col min="12804" max="12804" width="15.125" style="325" customWidth="1"/>
    <col min="12805" max="12805" width="18.75" style="325" customWidth="1"/>
    <col min="12806" max="12806" width="17.5" style="325" customWidth="1"/>
    <col min="12807" max="13056" width="9" style="325"/>
    <col min="13057" max="13058" width="5" style="325" customWidth="1"/>
    <col min="13059" max="13059" width="18.75" style="325" customWidth="1"/>
    <col min="13060" max="13060" width="15.125" style="325" customWidth="1"/>
    <col min="13061" max="13061" width="18.75" style="325" customWidth="1"/>
    <col min="13062" max="13062" width="17.5" style="325" customWidth="1"/>
    <col min="13063" max="13312" width="9" style="325"/>
    <col min="13313" max="13314" width="5" style="325" customWidth="1"/>
    <col min="13315" max="13315" width="18.75" style="325" customWidth="1"/>
    <col min="13316" max="13316" width="15.125" style="325" customWidth="1"/>
    <col min="13317" max="13317" width="18.75" style="325" customWidth="1"/>
    <col min="13318" max="13318" width="17.5" style="325" customWidth="1"/>
    <col min="13319" max="13568" width="9" style="325"/>
    <col min="13569" max="13570" width="5" style="325" customWidth="1"/>
    <col min="13571" max="13571" width="18.75" style="325" customWidth="1"/>
    <col min="13572" max="13572" width="15.125" style="325" customWidth="1"/>
    <col min="13573" max="13573" width="18.75" style="325" customWidth="1"/>
    <col min="13574" max="13574" width="17.5" style="325" customWidth="1"/>
    <col min="13575" max="13824" width="9" style="325"/>
    <col min="13825" max="13826" width="5" style="325" customWidth="1"/>
    <col min="13827" max="13827" width="18.75" style="325" customWidth="1"/>
    <col min="13828" max="13828" width="15.125" style="325" customWidth="1"/>
    <col min="13829" max="13829" width="18.75" style="325" customWidth="1"/>
    <col min="13830" max="13830" width="17.5" style="325" customWidth="1"/>
    <col min="13831" max="14080" width="9" style="325"/>
    <col min="14081" max="14082" width="5" style="325" customWidth="1"/>
    <col min="14083" max="14083" width="18.75" style="325" customWidth="1"/>
    <col min="14084" max="14084" width="15.125" style="325" customWidth="1"/>
    <col min="14085" max="14085" width="18.75" style="325" customWidth="1"/>
    <col min="14086" max="14086" width="17.5" style="325" customWidth="1"/>
    <col min="14087" max="14336" width="9" style="325"/>
    <col min="14337" max="14338" width="5" style="325" customWidth="1"/>
    <col min="14339" max="14339" width="18.75" style="325" customWidth="1"/>
    <col min="14340" max="14340" width="15.125" style="325" customWidth="1"/>
    <col min="14341" max="14341" width="18.75" style="325" customWidth="1"/>
    <col min="14342" max="14342" width="17.5" style="325" customWidth="1"/>
    <col min="14343" max="14592" width="9" style="325"/>
    <col min="14593" max="14594" width="5" style="325" customWidth="1"/>
    <col min="14595" max="14595" width="18.75" style="325" customWidth="1"/>
    <col min="14596" max="14596" width="15.125" style="325" customWidth="1"/>
    <col min="14597" max="14597" width="18.75" style="325" customWidth="1"/>
    <col min="14598" max="14598" width="17.5" style="325" customWidth="1"/>
    <col min="14599" max="14848" width="9" style="325"/>
    <col min="14849" max="14850" width="5" style="325" customWidth="1"/>
    <col min="14851" max="14851" width="18.75" style="325" customWidth="1"/>
    <col min="14852" max="14852" width="15.125" style="325" customWidth="1"/>
    <col min="14853" max="14853" width="18.75" style="325" customWidth="1"/>
    <col min="14854" max="14854" width="17.5" style="325" customWidth="1"/>
    <col min="14855" max="15104" width="9" style="325"/>
    <col min="15105" max="15106" width="5" style="325" customWidth="1"/>
    <col min="15107" max="15107" width="18.75" style="325" customWidth="1"/>
    <col min="15108" max="15108" width="15.125" style="325" customWidth="1"/>
    <col min="15109" max="15109" width="18.75" style="325" customWidth="1"/>
    <col min="15110" max="15110" width="17.5" style="325" customWidth="1"/>
    <col min="15111" max="15360" width="9" style="325"/>
    <col min="15361" max="15362" width="5" style="325" customWidth="1"/>
    <col min="15363" max="15363" width="18.75" style="325" customWidth="1"/>
    <col min="15364" max="15364" width="15.125" style="325" customWidth="1"/>
    <col min="15365" max="15365" width="18.75" style="325" customWidth="1"/>
    <col min="15366" max="15366" width="17.5" style="325" customWidth="1"/>
    <col min="15367" max="15616" width="9" style="325"/>
    <col min="15617" max="15618" width="5" style="325" customWidth="1"/>
    <col min="15619" max="15619" width="18.75" style="325" customWidth="1"/>
    <col min="15620" max="15620" width="15.125" style="325" customWidth="1"/>
    <col min="15621" max="15621" width="18.75" style="325" customWidth="1"/>
    <col min="15622" max="15622" width="17.5" style="325" customWidth="1"/>
    <col min="15623" max="15872" width="9" style="325"/>
    <col min="15873" max="15874" width="5" style="325" customWidth="1"/>
    <col min="15875" max="15875" width="18.75" style="325" customWidth="1"/>
    <col min="15876" max="15876" width="15.125" style="325" customWidth="1"/>
    <col min="15877" max="15877" width="18.75" style="325" customWidth="1"/>
    <col min="15878" max="15878" width="17.5" style="325" customWidth="1"/>
    <col min="15879" max="16128" width="9" style="325"/>
    <col min="16129" max="16130" width="5" style="325" customWidth="1"/>
    <col min="16131" max="16131" width="18.75" style="325" customWidth="1"/>
    <col min="16132" max="16132" width="15.125" style="325" customWidth="1"/>
    <col min="16133" max="16133" width="18.75" style="325" customWidth="1"/>
    <col min="16134" max="16134" width="17.5" style="325" customWidth="1"/>
    <col min="16135" max="16384" width="9" style="325"/>
  </cols>
  <sheetData>
    <row r="1" spans="1:6" ht="22.5" customHeight="1">
      <c r="F1" s="352" t="s">
        <v>434</v>
      </c>
    </row>
    <row r="2" spans="1:6" ht="22.5" customHeight="1">
      <c r="A2" s="324" t="s">
        <v>420</v>
      </c>
      <c r="F2" s="352"/>
    </row>
    <row r="3" spans="1:6" ht="22.5" customHeight="1">
      <c r="A3" s="324"/>
      <c r="B3" s="325" t="s">
        <v>543</v>
      </c>
    </row>
    <row r="4" spans="1:6" ht="22.5" customHeight="1">
      <c r="A4" s="324"/>
      <c r="D4" s="327" t="s">
        <v>421</v>
      </c>
      <c r="E4" s="867"/>
      <c r="F4" s="867"/>
    </row>
    <row r="5" spans="1:6" ht="11.25" customHeight="1"/>
    <row r="6" spans="1:6" ht="22.5" customHeight="1">
      <c r="A6" s="351" t="s">
        <v>422</v>
      </c>
      <c r="B6" s="351" t="s">
        <v>391</v>
      </c>
      <c r="C6" s="351" t="s">
        <v>423</v>
      </c>
      <c r="D6" s="351" t="s">
        <v>424</v>
      </c>
      <c r="E6" s="351" t="s">
        <v>425</v>
      </c>
      <c r="F6" s="351" t="s">
        <v>426</v>
      </c>
    </row>
    <row r="7" spans="1:6" ht="22.5" customHeight="1">
      <c r="A7" s="338">
        <v>5</v>
      </c>
      <c r="B7" s="338" t="s">
        <v>427</v>
      </c>
      <c r="C7" s="353" t="s">
        <v>428</v>
      </c>
      <c r="D7" s="338" t="s">
        <v>429</v>
      </c>
      <c r="E7" s="354" t="s">
        <v>430</v>
      </c>
      <c r="F7" s="355"/>
    </row>
    <row r="8" spans="1:6" ht="22.5" customHeight="1">
      <c r="A8" s="341"/>
      <c r="B8" s="341"/>
      <c r="C8" s="356"/>
      <c r="D8" s="341"/>
      <c r="E8" s="357"/>
      <c r="F8" s="358"/>
    </row>
    <row r="9" spans="1:6" ht="22.5" customHeight="1">
      <c r="A9" s="341"/>
      <c r="B9" s="341"/>
      <c r="C9" s="356"/>
      <c r="D9" s="341"/>
      <c r="E9" s="357"/>
      <c r="F9" s="358"/>
    </row>
    <row r="10" spans="1:6" ht="22.5" customHeight="1">
      <c r="A10" s="341"/>
      <c r="B10" s="341"/>
      <c r="C10" s="356"/>
      <c r="D10" s="341"/>
      <c r="E10" s="357"/>
      <c r="F10" s="358"/>
    </row>
    <row r="11" spans="1:6" ht="22.5" customHeight="1">
      <c r="A11" s="341"/>
      <c r="B11" s="341"/>
      <c r="C11" s="356"/>
      <c r="D11" s="341"/>
      <c r="E11" s="357"/>
      <c r="F11" s="358"/>
    </row>
    <row r="12" spans="1:6" ht="22.5" customHeight="1">
      <c r="A12" s="341"/>
      <c r="B12" s="341"/>
      <c r="C12" s="356"/>
      <c r="D12" s="341"/>
      <c r="E12" s="357"/>
      <c r="F12" s="358"/>
    </row>
    <row r="13" spans="1:6" ht="22.5" customHeight="1">
      <c r="A13" s="341"/>
      <c r="B13" s="341"/>
      <c r="C13" s="356"/>
      <c r="D13" s="341"/>
      <c r="E13" s="357"/>
      <c r="F13" s="358"/>
    </row>
    <row r="14" spans="1:6" ht="22.5" customHeight="1">
      <c r="A14" s="341"/>
      <c r="B14" s="341"/>
      <c r="C14" s="356"/>
      <c r="D14" s="341"/>
      <c r="E14" s="357"/>
      <c r="F14" s="358"/>
    </row>
    <row r="15" spans="1:6" ht="22.5" customHeight="1">
      <c r="A15" s="341"/>
      <c r="B15" s="341"/>
      <c r="C15" s="356"/>
      <c r="D15" s="341"/>
      <c r="E15" s="357"/>
      <c r="F15" s="358"/>
    </row>
    <row r="16" spans="1:6" ht="22.5" customHeight="1">
      <c r="A16" s="341"/>
      <c r="B16" s="341"/>
      <c r="C16" s="356"/>
      <c r="D16" s="341"/>
      <c r="E16" s="357"/>
      <c r="F16" s="358"/>
    </row>
    <row r="17" spans="1:6" ht="22.5" customHeight="1">
      <c r="A17" s="341"/>
      <c r="B17" s="341"/>
      <c r="C17" s="356"/>
      <c r="D17" s="341"/>
      <c r="E17" s="357"/>
      <c r="F17" s="358"/>
    </row>
    <row r="18" spans="1:6" ht="22.5" customHeight="1">
      <c r="A18" s="341"/>
      <c r="B18" s="341"/>
      <c r="C18" s="356"/>
      <c r="D18" s="341"/>
      <c r="E18" s="357"/>
      <c r="F18" s="358"/>
    </row>
    <row r="19" spans="1:6" ht="22.5" customHeight="1">
      <c r="A19" s="341"/>
      <c r="B19" s="341"/>
      <c r="C19" s="356"/>
      <c r="D19" s="341"/>
      <c r="E19" s="357"/>
      <c r="F19" s="358"/>
    </row>
    <row r="20" spans="1:6" ht="22.5" customHeight="1">
      <c r="A20" s="341"/>
      <c r="B20" s="341"/>
      <c r="C20" s="356"/>
      <c r="D20" s="341"/>
      <c r="E20" s="357"/>
      <c r="F20" s="358"/>
    </row>
    <row r="21" spans="1:6" ht="22.5" customHeight="1">
      <c r="A21" s="341"/>
      <c r="B21" s="341"/>
      <c r="C21" s="356"/>
      <c r="D21" s="341"/>
      <c r="E21" s="357"/>
      <c r="F21" s="358"/>
    </row>
    <row r="22" spans="1:6" ht="22.5" customHeight="1">
      <c r="A22" s="341"/>
      <c r="B22" s="341"/>
      <c r="C22" s="356"/>
      <c r="D22" s="341"/>
      <c r="E22" s="357"/>
      <c r="F22" s="358"/>
    </row>
    <row r="23" spans="1:6" ht="22.5" customHeight="1">
      <c r="A23" s="341"/>
      <c r="B23" s="341"/>
      <c r="C23" s="356"/>
      <c r="D23" s="341"/>
      <c r="E23" s="357"/>
      <c r="F23" s="358"/>
    </row>
    <row r="24" spans="1:6" ht="22.5" customHeight="1">
      <c r="A24" s="341"/>
      <c r="B24" s="341"/>
      <c r="C24" s="356"/>
      <c r="D24" s="341"/>
      <c r="E24" s="357"/>
      <c r="F24" s="358"/>
    </row>
    <row r="25" spans="1:6" ht="22.5" customHeight="1">
      <c r="A25" s="341"/>
      <c r="B25" s="341"/>
      <c r="C25" s="356"/>
      <c r="D25" s="341"/>
      <c r="E25" s="357"/>
      <c r="F25" s="358"/>
    </row>
    <row r="26" spans="1:6" ht="22.5" customHeight="1">
      <c r="A26" s="341"/>
      <c r="B26" s="341"/>
      <c r="C26" s="356"/>
      <c r="D26" s="341"/>
      <c r="E26" s="357"/>
      <c r="F26" s="358"/>
    </row>
    <row r="27" spans="1:6" ht="22.5" customHeight="1">
      <c r="A27" s="341"/>
      <c r="B27" s="341"/>
      <c r="C27" s="356"/>
      <c r="D27" s="341"/>
      <c r="E27" s="357"/>
      <c r="F27" s="358"/>
    </row>
    <row r="28" spans="1:6" ht="22.5" customHeight="1">
      <c r="A28" s="341"/>
      <c r="B28" s="341"/>
      <c r="C28" s="356"/>
      <c r="D28" s="341"/>
      <c r="E28" s="357"/>
      <c r="F28" s="358"/>
    </row>
    <row r="29" spans="1:6" ht="22.5" customHeight="1">
      <c r="A29" s="341"/>
      <c r="B29" s="341"/>
      <c r="C29" s="356"/>
      <c r="D29" s="358"/>
      <c r="E29" s="356"/>
      <c r="F29" s="358"/>
    </row>
    <row r="30" spans="1:6" ht="22.5" customHeight="1">
      <c r="A30" s="335"/>
      <c r="B30" s="335"/>
      <c r="C30" s="359"/>
      <c r="D30" s="360"/>
      <c r="E30" s="359"/>
      <c r="F30" s="360"/>
    </row>
    <row r="31" spans="1:6" ht="22.5" customHeight="1">
      <c r="A31" s="361" t="s">
        <v>431</v>
      </c>
    </row>
    <row r="32" spans="1:6" ht="32.25" customHeight="1">
      <c r="A32" s="869" t="s">
        <v>432</v>
      </c>
      <c r="B32" s="870"/>
      <c r="C32" s="870"/>
      <c r="D32" s="870"/>
      <c r="E32" s="870"/>
      <c r="F32" s="870"/>
    </row>
    <row r="33" spans="1:1" ht="22.5" customHeight="1">
      <c r="A33" s="361" t="s">
        <v>433</v>
      </c>
    </row>
  </sheetData>
  <mergeCells count="2">
    <mergeCell ref="E4:F4"/>
    <mergeCell ref="A32:F32"/>
  </mergeCells>
  <phoneticPr fontId="4"/>
  <pageMargins left="0.70866141732283472" right="0.70866141732283472" top="0.74803149606299213" bottom="0.74803149606299213" header="0.31496062992125984" footer="0.31496062992125984"/>
  <pageSetup paperSize="9" orientation="portrait" r:id="rId1"/>
  <headerFooter>
    <oddHeader>&amp;R別紙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workbookViewId="0">
      <selection sqref="A1:G1"/>
    </sheetView>
  </sheetViews>
  <sheetFormatPr defaultRowHeight="13.5"/>
  <cols>
    <col min="1" max="1" width="1.25" style="397" customWidth="1"/>
    <col min="2" max="2" width="3.625" style="400" customWidth="1"/>
    <col min="3" max="3" width="25" style="399" customWidth="1"/>
    <col min="4" max="4" width="29.25" style="399" customWidth="1"/>
    <col min="5" max="5" width="22.875" style="397" customWidth="1"/>
    <col min="6" max="6" width="29" style="397" customWidth="1"/>
    <col min="7" max="7" width="1.375" style="397" customWidth="1"/>
    <col min="8" max="24" width="2.5" style="397" customWidth="1"/>
    <col min="25" max="256" width="9" style="397"/>
    <col min="257" max="257" width="1.25" style="397" customWidth="1"/>
    <col min="258" max="258" width="3.625" style="397" customWidth="1"/>
    <col min="259" max="259" width="25" style="397" customWidth="1"/>
    <col min="260" max="260" width="29.25" style="397" customWidth="1"/>
    <col min="261" max="261" width="22.875" style="397" customWidth="1"/>
    <col min="262" max="262" width="29" style="397" customWidth="1"/>
    <col min="263" max="263" width="1.375" style="397" customWidth="1"/>
    <col min="264" max="280" width="2.5" style="397" customWidth="1"/>
    <col min="281" max="512" width="9" style="397"/>
    <col min="513" max="513" width="1.25" style="397" customWidth="1"/>
    <col min="514" max="514" width="3.625" style="397" customWidth="1"/>
    <col min="515" max="515" width="25" style="397" customWidth="1"/>
    <col min="516" max="516" width="29.25" style="397" customWidth="1"/>
    <col min="517" max="517" width="22.875" style="397" customWidth="1"/>
    <col min="518" max="518" width="29" style="397" customWidth="1"/>
    <col min="519" max="519" width="1.375" style="397" customWidth="1"/>
    <col min="520" max="536" width="2.5" style="397" customWidth="1"/>
    <col min="537" max="768" width="9" style="397"/>
    <col min="769" max="769" width="1.25" style="397" customWidth="1"/>
    <col min="770" max="770" width="3.625" style="397" customWidth="1"/>
    <col min="771" max="771" width="25" style="397" customWidth="1"/>
    <col min="772" max="772" width="29.25" style="397" customWidth="1"/>
    <col min="773" max="773" width="22.875" style="397" customWidth="1"/>
    <col min="774" max="774" width="29" style="397" customWidth="1"/>
    <col min="775" max="775" width="1.375" style="397" customWidth="1"/>
    <col min="776" max="792" width="2.5" style="397" customWidth="1"/>
    <col min="793" max="1024" width="9" style="397"/>
    <col min="1025" max="1025" width="1.25" style="397" customWidth="1"/>
    <col min="1026" max="1026" width="3.625" style="397" customWidth="1"/>
    <col min="1027" max="1027" width="25" style="397" customWidth="1"/>
    <col min="1028" max="1028" width="29.25" style="397" customWidth="1"/>
    <col min="1029" max="1029" width="22.875" style="397" customWidth="1"/>
    <col min="1030" max="1030" width="29" style="397" customWidth="1"/>
    <col min="1031" max="1031" width="1.375" style="397" customWidth="1"/>
    <col min="1032" max="1048" width="2.5" style="397" customWidth="1"/>
    <col min="1049" max="1280" width="9" style="397"/>
    <col min="1281" max="1281" width="1.25" style="397" customWidth="1"/>
    <col min="1282" max="1282" width="3.625" style="397" customWidth="1"/>
    <col min="1283" max="1283" width="25" style="397" customWidth="1"/>
    <col min="1284" max="1284" width="29.25" style="397" customWidth="1"/>
    <col min="1285" max="1285" width="22.875" style="397" customWidth="1"/>
    <col min="1286" max="1286" width="29" style="397" customWidth="1"/>
    <col min="1287" max="1287" width="1.375" style="397" customWidth="1"/>
    <col min="1288" max="1304" width="2.5" style="397" customWidth="1"/>
    <col min="1305" max="1536" width="9" style="397"/>
    <col min="1537" max="1537" width="1.25" style="397" customWidth="1"/>
    <col min="1538" max="1538" width="3.625" style="397" customWidth="1"/>
    <col min="1539" max="1539" width="25" style="397" customWidth="1"/>
    <col min="1540" max="1540" width="29.25" style="397" customWidth="1"/>
    <col min="1541" max="1541" width="22.875" style="397" customWidth="1"/>
    <col min="1542" max="1542" width="29" style="397" customWidth="1"/>
    <col min="1543" max="1543" width="1.375" style="397" customWidth="1"/>
    <col min="1544" max="1560" width="2.5" style="397" customWidth="1"/>
    <col min="1561" max="1792" width="9" style="397"/>
    <col min="1793" max="1793" width="1.25" style="397" customWidth="1"/>
    <col min="1794" max="1794" width="3.625" style="397" customWidth="1"/>
    <col min="1795" max="1795" width="25" style="397" customWidth="1"/>
    <col min="1796" max="1796" width="29.25" style="397" customWidth="1"/>
    <col min="1797" max="1797" width="22.875" style="397" customWidth="1"/>
    <col min="1798" max="1798" width="29" style="397" customWidth="1"/>
    <col min="1799" max="1799" width="1.375" style="397" customWidth="1"/>
    <col min="1800" max="1816" width="2.5" style="397" customWidth="1"/>
    <col min="1817" max="2048" width="9" style="397"/>
    <col min="2049" max="2049" width="1.25" style="397" customWidth="1"/>
    <col min="2050" max="2050" width="3.625" style="397" customWidth="1"/>
    <col min="2051" max="2051" width="25" style="397" customWidth="1"/>
    <col min="2052" max="2052" width="29.25" style="397" customWidth="1"/>
    <col min="2053" max="2053" width="22.875" style="397" customWidth="1"/>
    <col min="2054" max="2054" width="29" style="397" customWidth="1"/>
    <col min="2055" max="2055" width="1.375" style="397" customWidth="1"/>
    <col min="2056" max="2072" width="2.5" style="397" customWidth="1"/>
    <col min="2073" max="2304" width="9" style="397"/>
    <col min="2305" max="2305" width="1.25" style="397" customWidth="1"/>
    <col min="2306" max="2306" width="3.625" style="397" customWidth="1"/>
    <col min="2307" max="2307" width="25" style="397" customWidth="1"/>
    <col min="2308" max="2308" width="29.25" style="397" customWidth="1"/>
    <col min="2309" max="2309" width="22.875" style="397" customWidth="1"/>
    <col min="2310" max="2310" width="29" style="397" customWidth="1"/>
    <col min="2311" max="2311" width="1.375" style="397" customWidth="1"/>
    <col min="2312" max="2328" width="2.5" style="397" customWidth="1"/>
    <col min="2329" max="2560" width="9" style="397"/>
    <col min="2561" max="2561" width="1.25" style="397" customWidth="1"/>
    <col min="2562" max="2562" width="3.625" style="397" customWidth="1"/>
    <col min="2563" max="2563" width="25" style="397" customWidth="1"/>
    <col min="2564" max="2564" width="29.25" style="397" customWidth="1"/>
    <col min="2565" max="2565" width="22.875" style="397" customWidth="1"/>
    <col min="2566" max="2566" width="29" style="397" customWidth="1"/>
    <col min="2567" max="2567" width="1.375" style="397" customWidth="1"/>
    <col min="2568" max="2584" width="2.5" style="397" customWidth="1"/>
    <col min="2585" max="2816" width="9" style="397"/>
    <col min="2817" max="2817" width="1.25" style="397" customWidth="1"/>
    <col min="2818" max="2818" width="3.625" style="397" customWidth="1"/>
    <col min="2819" max="2819" width="25" style="397" customWidth="1"/>
    <col min="2820" max="2820" width="29.25" style="397" customWidth="1"/>
    <col min="2821" max="2821" width="22.875" style="397" customWidth="1"/>
    <col min="2822" max="2822" width="29" style="397" customWidth="1"/>
    <col min="2823" max="2823" width="1.375" style="397" customWidth="1"/>
    <col min="2824" max="2840" width="2.5" style="397" customWidth="1"/>
    <col min="2841" max="3072" width="9" style="397"/>
    <col min="3073" max="3073" width="1.25" style="397" customWidth="1"/>
    <col min="3074" max="3074" width="3.625" style="397" customWidth="1"/>
    <col min="3075" max="3075" width="25" style="397" customWidth="1"/>
    <col min="3076" max="3076" width="29.25" style="397" customWidth="1"/>
    <col min="3077" max="3077" width="22.875" style="397" customWidth="1"/>
    <col min="3078" max="3078" width="29" style="397" customWidth="1"/>
    <col min="3079" max="3079" width="1.375" style="397" customWidth="1"/>
    <col min="3080" max="3096" width="2.5" style="397" customWidth="1"/>
    <col min="3097" max="3328" width="9" style="397"/>
    <col min="3329" max="3329" width="1.25" style="397" customWidth="1"/>
    <col min="3330" max="3330" width="3.625" style="397" customWidth="1"/>
    <col min="3331" max="3331" width="25" style="397" customWidth="1"/>
    <col min="3332" max="3332" width="29.25" style="397" customWidth="1"/>
    <col min="3333" max="3333" width="22.875" style="397" customWidth="1"/>
    <col min="3334" max="3334" width="29" style="397" customWidth="1"/>
    <col min="3335" max="3335" width="1.375" style="397" customWidth="1"/>
    <col min="3336" max="3352" width="2.5" style="397" customWidth="1"/>
    <col min="3353" max="3584" width="9" style="397"/>
    <col min="3585" max="3585" width="1.25" style="397" customWidth="1"/>
    <col min="3586" max="3586" width="3.625" style="397" customWidth="1"/>
    <col min="3587" max="3587" width="25" style="397" customWidth="1"/>
    <col min="3588" max="3588" width="29.25" style="397" customWidth="1"/>
    <col min="3589" max="3589" width="22.875" style="397" customWidth="1"/>
    <col min="3590" max="3590" width="29" style="397" customWidth="1"/>
    <col min="3591" max="3591" width="1.375" style="397" customWidth="1"/>
    <col min="3592" max="3608" width="2.5" style="397" customWidth="1"/>
    <col min="3609" max="3840" width="9" style="397"/>
    <col min="3841" max="3841" width="1.25" style="397" customWidth="1"/>
    <col min="3842" max="3842" width="3.625" style="397" customWidth="1"/>
    <col min="3843" max="3843" width="25" style="397" customWidth="1"/>
    <col min="3844" max="3844" width="29.25" style="397" customWidth="1"/>
    <col min="3845" max="3845" width="22.875" style="397" customWidth="1"/>
    <col min="3846" max="3846" width="29" style="397" customWidth="1"/>
    <col min="3847" max="3847" width="1.375" style="397" customWidth="1"/>
    <col min="3848" max="3864" width="2.5" style="397" customWidth="1"/>
    <col min="3865" max="4096" width="9" style="397"/>
    <col min="4097" max="4097" width="1.25" style="397" customWidth="1"/>
    <col min="4098" max="4098" width="3.625" style="397" customWidth="1"/>
    <col min="4099" max="4099" width="25" style="397" customWidth="1"/>
    <col min="4100" max="4100" width="29.25" style="397" customWidth="1"/>
    <col min="4101" max="4101" width="22.875" style="397" customWidth="1"/>
    <col min="4102" max="4102" width="29" style="397" customWidth="1"/>
    <col min="4103" max="4103" width="1.375" style="397" customWidth="1"/>
    <col min="4104" max="4120" width="2.5" style="397" customWidth="1"/>
    <col min="4121" max="4352" width="9" style="397"/>
    <col min="4353" max="4353" width="1.25" style="397" customWidth="1"/>
    <col min="4354" max="4354" width="3.625" style="397" customWidth="1"/>
    <col min="4355" max="4355" width="25" style="397" customWidth="1"/>
    <col min="4356" max="4356" width="29.25" style="397" customWidth="1"/>
    <col min="4357" max="4357" width="22.875" style="397" customWidth="1"/>
    <col min="4358" max="4358" width="29" style="397" customWidth="1"/>
    <col min="4359" max="4359" width="1.375" style="397" customWidth="1"/>
    <col min="4360" max="4376" width="2.5" style="397" customWidth="1"/>
    <col min="4377" max="4608" width="9" style="397"/>
    <col min="4609" max="4609" width="1.25" style="397" customWidth="1"/>
    <col min="4610" max="4610" width="3.625" style="397" customWidth="1"/>
    <col min="4611" max="4611" width="25" style="397" customWidth="1"/>
    <col min="4612" max="4612" width="29.25" style="397" customWidth="1"/>
    <col min="4613" max="4613" width="22.875" style="397" customWidth="1"/>
    <col min="4614" max="4614" width="29" style="397" customWidth="1"/>
    <col min="4615" max="4615" width="1.375" style="397" customWidth="1"/>
    <col min="4616" max="4632" width="2.5" style="397" customWidth="1"/>
    <col min="4633" max="4864" width="9" style="397"/>
    <col min="4865" max="4865" width="1.25" style="397" customWidth="1"/>
    <col min="4866" max="4866" width="3.625" style="397" customWidth="1"/>
    <col min="4867" max="4867" width="25" style="397" customWidth="1"/>
    <col min="4868" max="4868" width="29.25" style="397" customWidth="1"/>
    <col min="4869" max="4869" width="22.875" style="397" customWidth="1"/>
    <col min="4870" max="4870" width="29" style="397" customWidth="1"/>
    <col min="4871" max="4871" width="1.375" style="397" customWidth="1"/>
    <col min="4872" max="4888" width="2.5" style="397" customWidth="1"/>
    <col min="4889" max="5120" width="9" style="397"/>
    <col min="5121" max="5121" width="1.25" style="397" customWidth="1"/>
    <col min="5122" max="5122" width="3.625" style="397" customWidth="1"/>
    <col min="5123" max="5123" width="25" style="397" customWidth="1"/>
    <col min="5124" max="5124" width="29.25" style="397" customWidth="1"/>
    <col min="5125" max="5125" width="22.875" style="397" customWidth="1"/>
    <col min="5126" max="5126" width="29" style="397" customWidth="1"/>
    <col min="5127" max="5127" width="1.375" style="397" customWidth="1"/>
    <col min="5128" max="5144" width="2.5" style="397" customWidth="1"/>
    <col min="5145" max="5376" width="9" style="397"/>
    <col min="5377" max="5377" width="1.25" style="397" customWidth="1"/>
    <col min="5378" max="5378" width="3.625" style="397" customWidth="1"/>
    <col min="5379" max="5379" width="25" style="397" customWidth="1"/>
    <col min="5380" max="5380" width="29.25" style="397" customWidth="1"/>
    <col min="5381" max="5381" width="22.875" style="397" customWidth="1"/>
    <col min="5382" max="5382" width="29" style="397" customWidth="1"/>
    <col min="5383" max="5383" width="1.375" style="397" customWidth="1"/>
    <col min="5384" max="5400" width="2.5" style="397" customWidth="1"/>
    <col min="5401" max="5632" width="9" style="397"/>
    <col min="5633" max="5633" width="1.25" style="397" customWidth="1"/>
    <col min="5634" max="5634" width="3.625" style="397" customWidth="1"/>
    <col min="5635" max="5635" width="25" style="397" customWidth="1"/>
    <col min="5636" max="5636" width="29.25" style="397" customWidth="1"/>
    <col min="5637" max="5637" width="22.875" style="397" customWidth="1"/>
    <col min="5638" max="5638" width="29" style="397" customWidth="1"/>
    <col min="5639" max="5639" width="1.375" style="397" customWidth="1"/>
    <col min="5640" max="5656" width="2.5" style="397" customWidth="1"/>
    <col min="5657" max="5888" width="9" style="397"/>
    <col min="5889" max="5889" width="1.25" style="397" customWidth="1"/>
    <col min="5890" max="5890" width="3.625" style="397" customWidth="1"/>
    <col min="5891" max="5891" width="25" style="397" customWidth="1"/>
    <col min="5892" max="5892" width="29.25" style="397" customWidth="1"/>
    <col min="5893" max="5893" width="22.875" style="397" customWidth="1"/>
    <col min="5894" max="5894" width="29" style="397" customWidth="1"/>
    <col min="5895" max="5895" width="1.375" style="397" customWidth="1"/>
    <col min="5896" max="5912" width="2.5" style="397" customWidth="1"/>
    <col min="5913" max="6144" width="9" style="397"/>
    <col min="6145" max="6145" width="1.25" style="397" customWidth="1"/>
    <col min="6146" max="6146" width="3.625" style="397" customWidth="1"/>
    <col min="6147" max="6147" width="25" style="397" customWidth="1"/>
    <col min="6148" max="6148" width="29.25" style="397" customWidth="1"/>
    <col min="6149" max="6149" width="22.875" style="397" customWidth="1"/>
    <col min="6150" max="6150" width="29" style="397" customWidth="1"/>
    <col min="6151" max="6151" width="1.375" style="397" customWidth="1"/>
    <col min="6152" max="6168" width="2.5" style="397" customWidth="1"/>
    <col min="6169" max="6400" width="9" style="397"/>
    <col min="6401" max="6401" width="1.25" style="397" customWidth="1"/>
    <col min="6402" max="6402" width="3.625" style="397" customWidth="1"/>
    <col min="6403" max="6403" width="25" style="397" customWidth="1"/>
    <col min="6404" max="6404" width="29.25" style="397" customWidth="1"/>
    <col min="6405" max="6405" width="22.875" style="397" customWidth="1"/>
    <col min="6406" max="6406" width="29" style="397" customWidth="1"/>
    <col min="6407" max="6407" width="1.375" style="397" customWidth="1"/>
    <col min="6408" max="6424" width="2.5" style="397" customWidth="1"/>
    <col min="6425" max="6656" width="9" style="397"/>
    <col min="6657" max="6657" width="1.25" style="397" customWidth="1"/>
    <col min="6658" max="6658" width="3.625" style="397" customWidth="1"/>
    <col min="6659" max="6659" width="25" style="397" customWidth="1"/>
    <col min="6660" max="6660" width="29.25" style="397" customWidth="1"/>
    <col min="6661" max="6661" width="22.875" style="397" customWidth="1"/>
    <col min="6662" max="6662" width="29" style="397" customWidth="1"/>
    <col min="6663" max="6663" width="1.375" style="397" customWidth="1"/>
    <col min="6664" max="6680" width="2.5" style="397" customWidth="1"/>
    <col min="6681" max="6912" width="9" style="397"/>
    <col min="6913" max="6913" width="1.25" style="397" customWidth="1"/>
    <col min="6914" max="6914" width="3.625" style="397" customWidth="1"/>
    <col min="6915" max="6915" width="25" style="397" customWidth="1"/>
    <col min="6916" max="6916" width="29.25" style="397" customWidth="1"/>
    <col min="6917" max="6917" width="22.875" style="397" customWidth="1"/>
    <col min="6918" max="6918" width="29" style="397" customWidth="1"/>
    <col min="6919" max="6919" width="1.375" style="397" customWidth="1"/>
    <col min="6920" max="6936" width="2.5" style="397" customWidth="1"/>
    <col min="6937" max="7168" width="9" style="397"/>
    <col min="7169" max="7169" width="1.25" style="397" customWidth="1"/>
    <col min="7170" max="7170" width="3.625" style="397" customWidth="1"/>
    <col min="7171" max="7171" width="25" style="397" customWidth="1"/>
    <col min="7172" max="7172" width="29.25" style="397" customWidth="1"/>
    <col min="7173" max="7173" width="22.875" style="397" customWidth="1"/>
    <col min="7174" max="7174" width="29" style="397" customWidth="1"/>
    <col min="7175" max="7175" width="1.375" style="397" customWidth="1"/>
    <col min="7176" max="7192" width="2.5" style="397" customWidth="1"/>
    <col min="7193" max="7424" width="9" style="397"/>
    <col min="7425" max="7425" width="1.25" style="397" customWidth="1"/>
    <col min="7426" max="7426" width="3.625" style="397" customWidth="1"/>
    <col min="7427" max="7427" width="25" style="397" customWidth="1"/>
    <col min="7428" max="7428" width="29.25" style="397" customWidth="1"/>
    <col min="7429" max="7429" width="22.875" style="397" customWidth="1"/>
    <col min="7430" max="7430" width="29" style="397" customWidth="1"/>
    <col min="7431" max="7431" width="1.375" style="397" customWidth="1"/>
    <col min="7432" max="7448" width="2.5" style="397" customWidth="1"/>
    <col min="7449" max="7680" width="9" style="397"/>
    <col min="7681" max="7681" width="1.25" style="397" customWidth="1"/>
    <col min="7682" max="7682" width="3.625" style="397" customWidth="1"/>
    <col min="7683" max="7683" width="25" style="397" customWidth="1"/>
    <col min="7684" max="7684" width="29.25" style="397" customWidth="1"/>
    <col min="7685" max="7685" width="22.875" style="397" customWidth="1"/>
    <col min="7686" max="7686" width="29" style="397" customWidth="1"/>
    <col min="7687" max="7687" width="1.375" style="397" customWidth="1"/>
    <col min="7688" max="7704" width="2.5" style="397" customWidth="1"/>
    <col min="7705" max="7936" width="9" style="397"/>
    <col min="7937" max="7937" width="1.25" style="397" customWidth="1"/>
    <col min="7938" max="7938" width="3.625" style="397" customWidth="1"/>
    <col min="7939" max="7939" width="25" style="397" customWidth="1"/>
    <col min="7940" max="7940" width="29.25" style="397" customWidth="1"/>
    <col min="7941" max="7941" width="22.875" style="397" customWidth="1"/>
    <col min="7942" max="7942" width="29" style="397" customWidth="1"/>
    <col min="7943" max="7943" width="1.375" style="397" customWidth="1"/>
    <col min="7944" max="7960" width="2.5" style="397" customWidth="1"/>
    <col min="7961" max="8192" width="9" style="397"/>
    <col min="8193" max="8193" width="1.25" style="397" customWidth="1"/>
    <col min="8194" max="8194" width="3.625" style="397" customWidth="1"/>
    <col min="8195" max="8195" width="25" style="397" customWidth="1"/>
    <col min="8196" max="8196" width="29.25" style="397" customWidth="1"/>
    <col min="8197" max="8197" width="22.875" style="397" customWidth="1"/>
    <col min="8198" max="8198" width="29" style="397" customWidth="1"/>
    <col min="8199" max="8199" width="1.375" style="397" customWidth="1"/>
    <col min="8200" max="8216" width="2.5" style="397" customWidth="1"/>
    <col min="8217" max="8448" width="9" style="397"/>
    <col min="8449" max="8449" width="1.25" style="397" customWidth="1"/>
    <col min="8450" max="8450" width="3.625" style="397" customWidth="1"/>
    <col min="8451" max="8451" width="25" style="397" customWidth="1"/>
    <col min="8452" max="8452" width="29.25" style="397" customWidth="1"/>
    <col min="8453" max="8453" width="22.875" style="397" customWidth="1"/>
    <col min="8454" max="8454" width="29" style="397" customWidth="1"/>
    <col min="8455" max="8455" width="1.375" style="397" customWidth="1"/>
    <col min="8456" max="8472" width="2.5" style="397" customWidth="1"/>
    <col min="8473" max="8704" width="9" style="397"/>
    <col min="8705" max="8705" width="1.25" style="397" customWidth="1"/>
    <col min="8706" max="8706" width="3.625" style="397" customWidth="1"/>
    <col min="8707" max="8707" width="25" style="397" customWidth="1"/>
    <col min="8708" max="8708" width="29.25" style="397" customWidth="1"/>
    <col min="8709" max="8709" width="22.875" style="397" customWidth="1"/>
    <col min="8710" max="8710" width="29" style="397" customWidth="1"/>
    <col min="8711" max="8711" width="1.375" style="397" customWidth="1"/>
    <col min="8712" max="8728" width="2.5" style="397" customWidth="1"/>
    <col min="8729" max="8960" width="9" style="397"/>
    <col min="8961" max="8961" width="1.25" style="397" customWidth="1"/>
    <col min="8962" max="8962" width="3.625" style="397" customWidth="1"/>
    <col min="8963" max="8963" width="25" style="397" customWidth="1"/>
    <col min="8964" max="8964" width="29.25" style="397" customWidth="1"/>
    <col min="8965" max="8965" width="22.875" style="397" customWidth="1"/>
    <col min="8966" max="8966" width="29" style="397" customWidth="1"/>
    <col min="8967" max="8967" width="1.375" style="397" customWidth="1"/>
    <col min="8968" max="8984" width="2.5" style="397" customWidth="1"/>
    <col min="8985" max="9216" width="9" style="397"/>
    <col min="9217" max="9217" width="1.25" style="397" customWidth="1"/>
    <col min="9218" max="9218" width="3.625" style="397" customWidth="1"/>
    <col min="9219" max="9219" width="25" style="397" customWidth="1"/>
    <col min="9220" max="9220" width="29.25" style="397" customWidth="1"/>
    <col min="9221" max="9221" width="22.875" style="397" customWidth="1"/>
    <col min="9222" max="9222" width="29" style="397" customWidth="1"/>
    <col min="9223" max="9223" width="1.375" style="397" customWidth="1"/>
    <col min="9224" max="9240" width="2.5" style="397" customWidth="1"/>
    <col min="9241" max="9472" width="9" style="397"/>
    <col min="9473" max="9473" width="1.25" style="397" customWidth="1"/>
    <col min="9474" max="9474" width="3.625" style="397" customWidth="1"/>
    <col min="9475" max="9475" width="25" style="397" customWidth="1"/>
    <col min="9476" max="9476" width="29.25" style="397" customWidth="1"/>
    <col min="9477" max="9477" width="22.875" style="397" customWidth="1"/>
    <col min="9478" max="9478" width="29" style="397" customWidth="1"/>
    <col min="9479" max="9479" width="1.375" style="397" customWidth="1"/>
    <col min="9480" max="9496" width="2.5" style="397" customWidth="1"/>
    <col min="9497" max="9728" width="9" style="397"/>
    <col min="9729" max="9729" width="1.25" style="397" customWidth="1"/>
    <col min="9730" max="9730" width="3.625" style="397" customWidth="1"/>
    <col min="9731" max="9731" width="25" style="397" customWidth="1"/>
    <col min="9732" max="9732" width="29.25" style="397" customWidth="1"/>
    <col min="9733" max="9733" width="22.875" style="397" customWidth="1"/>
    <col min="9734" max="9734" width="29" style="397" customWidth="1"/>
    <col min="9735" max="9735" width="1.375" style="397" customWidth="1"/>
    <col min="9736" max="9752" width="2.5" style="397" customWidth="1"/>
    <col min="9753" max="9984" width="9" style="397"/>
    <col min="9985" max="9985" width="1.25" style="397" customWidth="1"/>
    <col min="9986" max="9986" width="3.625" style="397" customWidth="1"/>
    <col min="9987" max="9987" width="25" style="397" customWidth="1"/>
    <col min="9988" max="9988" width="29.25" style="397" customWidth="1"/>
    <col min="9989" max="9989" width="22.875" style="397" customWidth="1"/>
    <col min="9990" max="9990" width="29" style="397" customWidth="1"/>
    <col min="9991" max="9991" width="1.375" style="397" customWidth="1"/>
    <col min="9992" max="10008" width="2.5" style="397" customWidth="1"/>
    <col min="10009" max="10240" width="9" style="397"/>
    <col min="10241" max="10241" width="1.25" style="397" customWidth="1"/>
    <col min="10242" max="10242" width="3.625" style="397" customWidth="1"/>
    <col min="10243" max="10243" width="25" style="397" customWidth="1"/>
    <col min="10244" max="10244" width="29.25" style="397" customWidth="1"/>
    <col min="10245" max="10245" width="22.875" style="397" customWidth="1"/>
    <col min="10246" max="10246" width="29" style="397" customWidth="1"/>
    <col min="10247" max="10247" width="1.375" style="397" customWidth="1"/>
    <col min="10248" max="10264" width="2.5" style="397" customWidth="1"/>
    <col min="10265" max="10496" width="9" style="397"/>
    <col min="10497" max="10497" width="1.25" style="397" customWidth="1"/>
    <col min="10498" max="10498" width="3.625" style="397" customWidth="1"/>
    <col min="10499" max="10499" width="25" style="397" customWidth="1"/>
    <col min="10500" max="10500" width="29.25" style="397" customWidth="1"/>
    <col min="10501" max="10501" width="22.875" style="397" customWidth="1"/>
    <col min="10502" max="10502" width="29" style="397" customWidth="1"/>
    <col min="10503" max="10503" width="1.375" style="397" customWidth="1"/>
    <col min="10504" max="10520" width="2.5" style="397" customWidth="1"/>
    <col min="10521" max="10752" width="9" style="397"/>
    <col min="10753" max="10753" width="1.25" style="397" customWidth="1"/>
    <col min="10754" max="10754" width="3.625" style="397" customWidth="1"/>
    <col min="10755" max="10755" width="25" style="397" customWidth="1"/>
    <col min="10756" max="10756" width="29.25" style="397" customWidth="1"/>
    <col min="10757" max="10757" width="22.875" style="397" customWidth="1"/>
    <col min="10758" max="10758" width="29" style="397" customWidth="1"/>
    <col min="10759" max="10759" width="1.375" style="397" customWidth="1"/>
    <col min="10760" max="10776" width="2.5" style="397" customWidth="1"/>
    <col min="10777" max="11008" width="9" style="397"/>
    <col min="11009" max="11009" width="1.25" style="397" customWidth="1"/>
    <col min="11010" max="11010" width="3.625" style="397" customWidth="1"/>
    <col min="11011" max="11011" width="25" style="397" customWidth="1"/>
    <col min="11012" max="11012" width="29.25" style="397" customWidth="1"/>
    <col min="11013" max="11013" width="22.875" style="397" customWidth="1"/>
    <col min="11014" max="11014" width="29" style="397" customWidth="1"/>
    <col min="11015" max="11015" width="1.375" style="397" customWidth="1"/>
    <col min="11016" max="11032" width="2.5" style="397" customWidth="1"/>
    <col min="11033" max="11264" width="9" style="397"/>
    <col min="11265" max="11265" width="1.25" style="397" customWidth="1"/>
    <col min="11266" max="11266" width="3.625" style="397" customWidth="1"/>
    <col min="11267" max="11267" width="25" style="397" customWidth="1"/>
    <col min="11268" max="11268" width="29.25" style="397" customWidth="1"/>
    <col min="11269" max="11269" width="22.875" style="397" customWidth="1"/>
    <col min="11270" max="11270" width="29" style="397" customWidth="1"/>
    <col min="11271" max="11271" width="1.375" style="397" customWidth="1"/>
    <col min="11272" max="11288" width="2.5" style="397" customWidth="1"/>
    <col min="11289" max="11520" width="9" style="397"/>
    <col min="11521" max="11521" width="1.25" style="397" customWidth="1"/>
    <col min="11522" max="11522" width="3.625" style="397" customWidth="1"/>
    <col min="11523" max="11523" width="25" style="397" customWidth="1"/>
    <col min="11524" max="11524" width="29.25" style="397" customWidth="1"/>
    <col min="11525" max="11525" width="22.875" style="397" customWidth="1"/>
    <col min="11526" max="11526" width="29" style="397" customWidth="1"/>
    <col min="11527" max="11527" width="1.375" style="397" customWidth="1"/>
    <col min="11528" max="11544" width="2.5" style="397" customWidth="1"/>
    <col min="11545" max="11776" width="9" style="397"/>
    <col min="11777" max="11777" width="1.25" style="397" customWidth="1"/>
    <col min="11778" max="11778" width="3.625" style="397" customWidth="1"/>
    <col min="11779" max="11779" width="25" style="397" customWidth="1"/>
    <col min="11780" max="11780" width="29.25" style="397" customWidth="1"/>
    <col min="11781" max="11781" width="22.875" style="397" customWidth="1"/>
    <col min="11782" max="11782" width="29" style="397" customWidth="1"/>
    <col min="11783" max="11783" width="1.375" style="397" customWidth="1"/>
    <col min="11784" max="11800" width="2.5" style="397" customWidth="1"/>
    <col min="11801" max="12032" width="9" style="397"/>
    <col min="12033" max="12033" width="1.25" style="397" customWidth="1"/>
    <col min="12034" max="12034" width="3.625" style="397" customWidth="1"/>
    <col min="12035" max="12035" width="25" style="397" customWidth="1"/>
    <col min="12036" max="12036" width="29.25" style="397" customWidth="1"/>
    <col min="12037" max="12037" width="22.875" style="397" customWidth="1"/>
    <col min="12038" max="12038" width="29" style="397" customWidth="1"/>
    <col min="12039" max="12039" width="1.375" style="397" customWidth="1"/>
    <col min="12040" max="12056" width="2.5" style="397" customWidth="1"/>
    <col min="12057" max="12288" width="9" style="397"/>
    <col min="12289" max="12289" width="1.25" style="397" customWidth="1"/>
    <col min="12290" max="12290" width="3.625" style="397" customWidth="1"/>
    <col min="12291" max="12291" width="25" style="397" customWidth="1"/>
    <col min="12292" max="12292" width="29.25" style="397" customWidth="1"/>
    <col min="12293" max="12293" width="22.875" style="397" customWidth="1"/>
    <col min="12294" max="12294" width="29" style="397" customWidth="1"/>
    <col min="12295" max="12295" width="1.375" style="397" customWidth="1"/>
    <col min="12296" max="12312" width="2.5" style="397" customWidth="1"/>
    <col min="12313" max="12544" width="9" style="397"/>
    <col min="12545" max="12545" width="1.25" style="397" customWidth="1"/>
    <col min="12546" max="12546" width="3.625" style="397" customWidth="1"/>
    <col min="12547" max="12547" width="25" style="397" customWidth="1"/>
    <col min="12548" max="12548" width="29.25" style="397" customWidth="1"/>
    <col min="12549" max="12549" width="22.875" style="397" customWidth="1"/>
    <col min="12550" max="12550" width="29" style="397" customWidth="1"/>
    <col min="12551" max="12551" width="1.375" style="397" customWidth="1"/>
    <col min="12552" max="12568" width="2.5" style="397" customWidth="1"/>
    <col min="12569" max="12800" width="9" style="397"/>
    <col min="12801" max="12801" width="1.25" style="397" customWidth="1"/>
    <col min="12802" max="12802" width="3.625" style="397" customWidth="1"/>
    <col min="12803" max="12803" width="25" style="397" customWidth="1"/>
    <col min="12804" max="12804" width="29.25" style="397" customWidth="1"/>
    <col min="12805" max="12805" width="22.875" style="397" customWidth="1"/>
    <col min="12806" max="12806" width="29" style="397" customWidth="1"/>
    <col min="12807" max="12807" width="1.375" style="397" customWidth="1"/>
    <col min="12808" max="12824" width="2.5" style="397" customWidth="1"/>
    <col min="12825" max="13056" width="9" style="397"/>
    <col min="13057" max="13057" width="1.25" style="397" customWidth="1"/>
    <col min="13058" max="13058" width="3.625" style="397" customWidth="1"/>
    <col min="13059" max="13059" width="25" style="397" customWidth="1"/>
    <col min="13060" max="13060" width="29.25" style="397" customWidth="1"/>
    <col min="13061" max="13061" width="22.875" style="397" customWidth="1"/>
    <col min="13062" max="13062" width="29" style="397" customWidth="1"/>
    <col min="13063" max="13063" width="1.375" style="397" customWidth="1"/>
    <col min="13064" max="13080" width="2.5" style="397" customWidth="1"/>
    <col min="13081" max="13312" width="9" style="397"/>
    <col min="13313" max="13313" width="1.25" style="397" customWidth="1"/>
    <col min="13314" max="13314" width="3.625" style="397" customWidth="1"/>
    <col min="13315" max="13315" width="25" style="397" customWidth="1"/>
    <col min="13316" max="13316" width="29.25" style="397" customWidth="1"/>
    <col min="13317" max="13317" width="22.875" style="397" customWidth="1"/>
    <col min="13318" max="13318" width="29" style="397" customWidth="1"/>
    <col min="13319" max="13319" width="1.375" style="397" customWidth="1"/>
    <col min="13320" max="13336" width="2.5" style="397" customWidth="1"/>
    <col min="13337" max="13568" width="9" style="397"/>
    <col min="13569" max="13569" width="1.25" style="397" customWidth="1"/>
    <col min="13570" max="13570" width="3.625" style="397" customWidth="1"/>
    <col min="13571" max="13571" width="25" style="397" customWidth="1"/>
    <col min="13572" max="13572" width="29.25" style="397" customWidth="1"/>
    <col min="13573" max="13573" width="22.875" style="397" customWidth="1"/>
    <col min="13574" max="13574" width="29" style="397" customWidth="1"/>
    <col min="13575" max="13575" width="1.375" style="397" customWidth="1"/>
    <col min="13576" max="13592" width="2.5" style="397" customWidth="1"/>
    <col min="13593" max="13824" width="9" style="397"/>
    <col min="13825" max="13825" width="1.25" style="397" customWidth="1"/>
    <col min="13826" max="13826" width="3.625" style="397" customWidth="1"/>
    <col min="13827" max="13827" width="25" style="397" customWidth="1"/>
    <col min="13828" max="13828" width="29.25" style="397" customWidth="1"/>
    <col min="13829" max="13829" width="22.875" style="397" customWidth="1"/>
    <col min="13830" max="13830" width="29" style="397" customWidth="1"/>
    <col min="13831" max="13831" width="1.375" style="397" customWidth="1"/>
    <col min="13832" max="13848" width="2.5" style="397" customWidth="1"/>
    <col min="13849" max="14080" width="9" style="397"/>
    <col min="14081" max="14081" width="1.25" style="397" customWidth="1"/>
    <col min="14082" max="14082" width="3.625" style="397" customWidth="1"/>
    <col min="14083" max="14083" width="25" style="397" customWidth="1"/>
    <col min="14084" max="14084" width="29.25" style="397" customWidth="1"/>
    <col min="14085" max="14085" width="22.875" style="397" customWidth="1"/>
    <col min="14086" max="14086" width="29" style="397" customWidth="1"/>
    <col min="14087" max="14087" width="1.375" style="397" customWidth="1"/>
    <col min="14088" max="14104" width="2.5" style="397" customWidth="1"/>
    <col min="14105" max="14336" width="9" style="397"/>
    <col min="14337" max="14337" width="1.25" style="397" customWidth="1"/>
    <col min="14338" max="14338" width="3.625" style="397" customWidth="1"/>
    <col min="14339" max="14339" width="25" style="397" customWidth="1"/>
    <col min="14340" max="14340" width="29.25" style="397" customWidth="1"/>
    <col min="14341" max="14341" width="22.875" style="397" customWidth="1"/>
    <col min="14342" max="14342" width="29" style="397" customWidth="1"/>
    <col min="14343" max="14343" width="1.375" style="397" customWidth="1"/>
    <col min="14344" max="14360" width="2.5" style="397" customWidth="1"/>
    <col min="14361" max="14592" width="9" style="397"/>
    <col min="14593" max="14593" width="1.25" style="397" customWidth="1"/>
    <col min="14594" max="14594" width="3.625" style="397" customWidth="1"/>
    <col min="14595" max="14595" width="25" style="397" customWidth="1"/>
    <col min="14596" max="14596" width="29.25" style="397" customWidth="1"/>
    <col min="14597" max="14597" width="22.875" style="397" customWidth="1"/>
    <col min="14598" max="14598" width="29" style="397" customWidth="1"/>
    <col min="14599" max="14599" width="1.375" style="397" customWidth="1"/>
    <col min="14600" max="14616" width="2.5" style="397" customWidth="1"/>
    <col min="14617" max="14848" width="9" style="397"/>
    <col min="14849" max="14849" width="1.25" style="397" customWidth="1"/>
    <col min="14850" max="14850" width="3.625" style="397" customWidth="1"/>
    <col min="14851" max="14851" width="25" style="397" customWidth="1"/>
    <col min="14852" max="14852" width="29.25" style="397" customWidth="1"/>
    <col min="14853" max="14853" width="22.875" style="397" customWidth="1"/>
    <col min="14854" max="14854" width="29" style="397" customWidth="1"/>
    <col min="14855" max="14855" width="1.375" style="397" customWidth="1"/>
    <col min="14856" max="14872" width="2.5" style="397" customWidth="1"/>
    <col min="14873" max="15104" width="9" style="397"/>
    <col min="15105" max="15105" width="1.25" style="397" customWidth="1"/>
    <col min="15106" max="15106" width="3.625" style="397" customWidth="1"/>
    <col min="15107" max="15107" width="25" style="397" customWidth="1"/>
    <col min="15108" max="15108" width="29.25" style="397" customWidth="1"/>
    <col min="15109" max="15109" width="22.875" style="397" customWidth="1"/>
    <col min="15110" max="15110" width="29" style="397" customWidth="1"/>
    <col min="15111" max="15111" width="1.375" style="397" customWidth="1"/>
    <col min="15112" max="15128" width="2.5" style="397" customWidth="1"/>
    <col min="15129" max="15360" width="9" style="397"/>
    <col min="15361" max="15361" width="1.25" style="397" customWidth="1"/>
    <col min="15362" max="15362" width="3.625" style="397" customWidth="1"/>
    <col min="15363" max="15363" width="25" style="397" customWidth="1"/>
    <col min="15364" max="15364" width="29.25" style="397" customWidth="1"/>
    <col min="15365" max="15365" width="22.875" style="397" customWidth="1"/>
    <col min="15366" max="15366" width="29" style="397" customWidth="1"/>
    <col min="15367" max="15367" width="1.375" style="397" customWidth="1"/>
    <col min="15368" max="15384" width="2.5" style="397" customWidth="1"/>
    <col min="15385" max="15616" width="9" style="397"/>
    <col min="15617" max="15617" width="1.25" style="397" customWidth="1"/>
    <col min="15618" max="15618" width="3.625" style="397" customWidth="1"/>
    <col min="15619" max="15619" width="25" style="397" customWidth="1"/>
    <col min="15620" max="15620" width="29.25" style="397" customWidth="1"/>
    <col min="15621" max="15621" width="22.875" style="397" customWidth="1"/>
    <col min="15622" max="15622" width="29" style="397" customWidth="1"/>
    <col min="15623" max="15623" width="1.375" style="397" customWidth="1"/>
    <col min="15624" max="15640" width="2.5" style="397" customWidth="1"/>
    <col min="15641" max="15872" width="9" style="397"/>
    <col min="15873" max="15873" width="1.25" style="397" customWidth="1"/>
    <col min="15874" max="15874" width="3.625" style="397" customWidth="1"/>
    <col min="15875" max="15875" width="25" style="397" customWidth="1"/>
    <col min="15876" max="15876" width="29.25" style="397" customWidth="1"/>
    <col min="15877" max="15877" width="22.875" style="397" customWidth="1"/>
    <col min="15878" max="15878" width="29" style="397" customWidth="1"/>
    <col min="15879" max="15879" width="1.375" style="397" customWidth="1"/>
    <col min="15880" max="15896" width="2.5" style="397" customWidth="1"/>
    <col min="15897" max="16128" width="9" style="397"/>
    <col min="16129" max="16129" width="1.25" style="397" customWidth="1"/>
    <col min="16130" max="16130" width="3.625" style="397" customWidth="1"/>
    <col min="16131" max="16131" width="25" style="397" customWidth="1"/>
    <col min="16132" max="16132" width="29.25" style="397" customWidth="1"/>
    <col min="16133" max="16133" width="22.875" style="397" customWidth="1"/>
    <col min="16134" max="16134" width="29" style="397" customWidth="1"/>
    <col min="16135" max="16135" width="1.375" style="397" customWidth="1"/>
    <col min="16136" max="16152" width="2.5" style="397" customWidth="1"/>
    <col min="16153" max="16384" width="9" style="397"/>
  </cols>
  <sheetData>
    <row r="1" spans="1:7" ht="17.25">
      <c r="A1" s="904" t="s">
        <v>435</v>
      </c>
      <c r="B1" s="904"/>
      <c r="C1" s="904"/>
      <c r="D1" s="904"/>
      <c r="E1" s="904"/>
      <c r="F1" s="904"/>
      <c r="G1" s="904"/>
    </row>
    <row r="2" spans="1:7">
      <c r="A2" s="933" t="s">
        <v>561</v>
      </c>
      <c r="B2" s="515" t="s">
        <v>543</v>
      </c>
    </row>
    <row r="3" spans="1:7" ht="31.5" customHeight="1">
      <c r="B3" s="399" t="s">
        <v>492</v>
      </c>
      <c r="C3" s="905" t="s">
        <v>493</v>
      </c>
      <c r="D3" s="905"/>
      <c r="E3" s="905"/>
      <c r="F3" s="905"/>
    </row>
    <row r="4" spans="1:7">
      <c r="B4" s="398" t="s">
        <v>438</v>
      </c>
      <c r="C4" s="398"/>
      <c r="D4" s="398"/>
    </row>
    <row r="5" spans="1:7">
      <c r="B5" s="398" t="s">
        <v>439</v>
      </c>
      <c r="C5" s="398"/>
      <c r="D5" s="398"/>
    </row>
    <row r="7" spans="1:7" ht="18.75" customHeight="1">
      <c r="C7" s="401" t="s">
        <v>440</v>
      </c>
      <c r="D7" s="906" t="s">
        <v>494</v>
      </c>
      <c r="E7" s="907"/>
      <c r="F7" s="908"/>
    </row>
    <row r="8" spans="1:7" ht="18.75" customHeight="1">
      <c r="C8" s="401" t="s">
        <v>442</v>
      </c>
      <c r="D8" s="402" t="s">
        <v>495</v>
      </c>
      <c r="E8" s="403" t="s">
        <v>443</v>
      </c>
      <c r="F8" s="404" t="s">
        <v>496</v>
      </c>
    </row>
    <row r="9" spans="1:7" ht="18.75" customHeight="1">
      <c r="C9" s="401" t="s">
        <v>444</v>
      </c>
      <c r="D9" s="402" t="s">
        <v>497</v>
      </c>
      <c r="E9" s="403" t="s">
        <v>445</v>
      </c>
      <c r="F9" s="405" t="s">
        <v>498</v>
      </c>
    </row>
    <row r="10" spans="1:7" ht="18.75" customHeight="1">
      <c r="C10" s="401" t="s">
        <v>447</v>
      </c>
      <c r="D10" s="402" t="s">
        <v>499</v>
      </c>
      <c r="E10" s="403" t="s">
        <v>448</v>
      </c>
      <c r="F10" s="404" t="s">
        <v>499</v>
      </c>
    </row>
    <row r="11" spans="1:7" ht="18.75" customHeight="1">
      <c r="C11" s="401" t="s">
        <v>449</v>
      </c>
      <c r="D11" s="516" t="s">
        <v>559</v>
      </c>
      <c r="E11" s="403" t="s">
        <v>450</v>
      </c>
      <c r="F11" s="403" t="s">
        <v>500</v>
      </c>
    </row>
    <row r="12" spans="1:7" ht="15.75" customHeight="1">
      <c r="B12" s="406" t="s">
        <v>501</v>
      </c>
      <c r="C12" s="909" t="s">
        <v>453</v>
      </c>
      <c r="D12" s="909"/>
      <c r="E12" s="909"/>
      <c r="F12" s="909"/>
    </row>
    <row r="13" spans="1:7" ht="15" customHeight="1">
      <c r="B13" s="406" t="s">
        <v>502</v>
      </c>
      <c r="C13" s="910" t="s">
        <v>455</v>
      </c>
      <c r="D13" s="910"/>
      <c r="E13" s="910"/>
      <c r="F13" s="910"/>
    </row>
    <row r="14" spans="1:7" ht="18.75" customHeight="1" thickBot="1">
      <c r="C14" s="407"/>
      <c r="D14" s="407"/>
      <c r="E14" s="408"/>
      <c r="F14" s="408"/>
    </row>
    <row r="15" spans="1:7" ht="28.5" customHeight="1" thickBot="1">
      <c r="B15" s="902" t="s">
        <v>456</v>
      </c>
      <c r="C15" s="903"/>
      <c r="D15" s="903"/>
      <c r="E15" s="409" t="s">
        <v>457</v>
      </c>
      <c r="F15" s="410" t="s">
        <v>458</v>
      </c>
    </row>
    <row r="16" spans="1:7" ht="40.5" customHeight="1">
      <c r="B16" s="913" t="s">
        <v>459</v>
      </c>
      <c r="C16" s="914"/>
      <c r="D16" s="914"/>
      <c r="E16" s="411" t="s">
        <v>462</v>
      </c>
      <c r="F16" s="412"/>
    </row>
    <row r="17" spans="2:6" ht="46.5" customHeight="1">
      <c r="B17" s="915" t="s">
        <v>461</v>
      </c>
      <c r="C17" s="916"/>
      <c r="D17" s="916"/>
      <c r="E17" s="413" t="s">
        <v>462</v>
      </c>
      <c r="F17" s="414" t="s">
        <v>503</v>
      </c>
    </row>
    <row r="18" spans="2:6" ht="48" customHeight="1">
      <c r="B18" s="917" t="s">
        <v>464</v>
      </c>
      <c r="C18" s="918"/>
      <c r="D18" s="918"/>
      <c r="E18" s="415" t="s">
        <v>462</v>
      </c>
      <c r="F18" s="414"/>
    </row>
    <row r="19" spans="2:6" ht="45" customHeight="1">
      <c r="B19" s="917" t="s">
        <v>465</v>
      </c>
      <c r="C19" s="918"/>
      <c r="D19" s="918"/>
      <c r="E19" s="415" t="s">
        <v>462</v>
      </c>
      <c r="F19" s="414" t="s">
        <v>504</v>
      </c>
    </row>
    <row r="20" spans="2:6" ht="40.5" customHeight="1">
      <c r="B20" s="917" t="s">
        <v>466</v>
      </c>
      <c r="C20" s="918"/>
      <c r="D20" s="918"/>
      <c r="E20" s="415" t="s">
        <v>462</v>
      </c>
      <c r="F20" s="414" t="s">
        <v>505</v>
      </c>
    </row>
    <row r="21" spans="2:6" ht="40.5" customHeight="1">
      <c r="B21" s="919" t="s">
        <v>467</v>
      </c>
      <c r="C21" s="920"/>
      <c r="D21" s="920"/>
      <c r="E21" s="921"/>
      <c r="F21" s="922"/>
    </row>
    <row r="22" spans="2:6" s="418" customFormat="1" ht="45" customHeight="1">
      <c r="B22" s="416" t="s">
        <v>468</v>
      </c>
      <c r="C22" s="923" t="s">
        <v>469</v>
      </c>
      <c r="D22" s="924"/>
      <c r="E22" s="417" t="s">
        <v>462</v>
      </c>
      <c r="F22" s="414" t="s">
        <v>505</v>
      </c>
    </row>
    <row r="23" spans="2:6" s="418" customFormat="1" ht="39.75" customHeight="1">
      <c r="B23" s="419" t="s">
        <v>470</v>
      </c>
      <c r="C23" s="911" t="s">
        <v>471</v>
      </c>
      <c r="D23" s="912"/>
      <c r="E23" s="417" t="s">
        <v>462</v>
      </c>
      <c r="F23" s="420" t="s">
        <v>506</v>
      </c>
    </row>
    <row r="24" spans="2:6" ht="46.5" customHeight="1">
      <c r="B24" s="419" t="s">
        <v>473</v>
      </c>
      <c r="C24" s="911" t="s">
        <v>474</v>
      </c>
      <c r="D24" s="912"/>
      <c r="E24" s="417" t="s">
        <v>462</v>
      </c>
      <c r="F24" s="420" t="s">
        <v>507</v>
      </c>
    </row>
    <row r="25" spans="2:6" ht="43.5" customHeight="1">
      <c r="B25" s="419" t="s">
        <v>477</v>
      </c>
      <c r="C25" s="911" t="s">
        <v>478</v>
      </c>
      <c r="D25" s="912"/>
      <c r="E25" s="417" t="s">
        <v>462</v>
      </c>
      <c r="F25" s="420" t="s">
        <v>508</v>
      </c>
    </row>
    <row r="26" spans="2:6" ht="50.25" customHeight="1">
      <c r="B26" s="419" t="s">
        <v>480</v>
      </c>
      <c r="C26" s="911" t="s">
        <v>481</v>
      </c>
      <c r="D26" s="912"/>
      <c r="E26" s="417" t="s">
        <v>462</v>
      </c>
      <c r="F26" s="420" t="s">
        <v>509</v>
      </c>
    </row>
    <row r="27" spans="2:6" ht="41.25" customHeight="1">
      <c r="B27" s="419" t="s">
        <v>482</v>
      </c>
      <c r="C27" s="911" t="s">
        <v>483</v>
      </c>
      <c r="D27" s="912"/>
      <c r="E27" s="417" t="s">
        <v>462</v>
      </c>
      <c r="F27" s="420" t="s">
        <v>510</v>
      </c>
    </row>
    <row r="28" spans="2:6" ht="42.75" customHeight="1">
      <c r="B28" s="421" t="s">
        <v>485</v>
      </c>
      <c r="C28" s="925" t="s">
        <v>486</v>
      </c>
      <c r="D28" s="926"/>
      <c r="E28" s="422" t="s">
        <v>462</v>
      </c>
      <c r="F28" s="423"/>
    </row>
    <row r="29" spans="2:6" ht="45.75" customHeight="1" thickBot="1">
      <c r="B29" s="927" t="s">
        <v>487</v>
      </c>
      <c r="C29" s="928"/>
      <c r="D29" s="928"/>
      <c r="E29" s="424" t="s">
        <v>462</v>
      </c>
      <c r="F29" s="425" t="s">
        <v>511</v>
      </c>
    </row>
    <row r="30" spans="2:6" ht="21.75" customHeight="1">
      <c r="B30" s="929" t="s">
        <v>489</v>
      </c>
      <c r="C30" s="929"/>
      <c r="D30" s="929"/>
      <c r="E30" s="929"/>
      <c r="F30" s="929"/>
    </row>
    <row r="31" spans="2:6" ht="39" customHeight="1">
      <c r="B31" s="930" t="s">
        <v>490</v>
      </c>
      <c r="C31" s="931"/>
      <c r="D31" s="931"/>
      <c r="E31" s="426" t="s">
        <v>462</v>
      </c>
      <c r="F31" s="427"/>
    </row>
    <row r="32" spans="2:6" ht="38.25" customHeight="1">
      <c r="B32" s="932" t="s">
        <v>491</v>
      </c>
      <c r="C32" s="918"/>
      <c r="D32" s="918"/>
      <c r="E32" s="415" t="s">
        <v>512</v>
      </c>
      <c r="F32" s="428" t="s">
        <v>463</v>
      </c>
    </row>
    <row r="33" spans="2:6" ht="6.75" customHeight="1">
      <c r="B33" s="429"/>
      <c r="C33" s="407"/>
      <c r="D33" s="407"/>
      <c r="E33" s="430"/>
      <c r="F33" s="408"/>
    </row>
    <row r="34" spans="2:6">
      <c r="B34" s="431" t="s">
        <v>513</v>
      </c>
    </row>
  </sheetData>
  <mergeCells count="23">
    <mergeCell ref="C28:D28"/>
    <mergeCell ref="B29:D29"/>
    <mergeCell ref="B30:F30"/>
    <mergeCell ref="B31:D31"/>
    <mergeCell ref="B32:D32"/>
    <mergeCell ref="C27:D27"/>
    <mergeCell ref="B16:D16"/>
    <mergeCell ref="B17:D17"/>
    <mergeCell ref="B18:D18"/>
    <mergeCell ref="B19:D19"/>
    <mergeCell ref="B20:D20"/>
    <mergeCell ref="B21:F21"/>
    <mergeCell ref="C22:D22"/>
    <mergeCell ref="C23:D23"/>
    <mergeCell ref="C24:D24"/>
    <mergeCell ref="C25:D25"/>
    <mergeCell ref="C26:D26"/>
    <mergeCell ref="B15:D15"/>
    <mergeCell ref="A1:G1"/>
    <mergeCell ref="C3:F3"/>
    <mergeCell ref="D7:F7"/>
    <mergeCell ref="C12:F12"/>
    <mergeCell ref="C13:F13"/>
  </mergeCells>
  <phoneticPr fontId="4"/>
  <printOptions horizontalCentered="1" verticalCentered="1"/>
  <pageMargins left="0.19685039370078741" right="0.19685039370078741" top="0.59055118110236227" bottom="0.19685039370078741" header="0.31496062992125984" footer="0.11811023622047245"/>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39"/>
  <sheetViews>
    <sheetView view="pageBreakPreview" zoomScale="90" zoomScaleNormal="100" zoomScaleSheetLayoutView="90" workbookViewId="0">
      <selection activeCell="B1" sqref="B1"/>
    </sheetView>
  </sheetViews>
  <sheetFormatPr defaultRowHeight="21" customHeight="1"/>
  <cols>
    <col min="1" max="1" width="4.75" style="186" customWidth="1"/>
    <col min="2" max="2" width="14.125" style="185" customWidth="1"/>
    <col min="3" max="3" width="14.25" style="185" customWidth="1"/>
    <col min="4" max="4" width="14.875" style="185" customWidth="1"/>
    <col min="5" max="5" width="2.625" style="185" customWidth="1"/>
    <col min="6" max="35" width="2.625" style="186" customWidth="1"/>
    <col min="36" max="44" width="2.875" style="186" customWidth="1"/>
    <col min="45" max="45" width="10" style="186" customWidth="1"/>
    <col min="46" max="50" width="2.875" style="186" customWidth="1"/>
    <col min="51" max="53" width="2.25" style="186" customWidth="1"/>
    <col min="54" max="74" width="2.625" style="186" customWidth="1"/>
    <col min="75" max="256" width="9" style="186"/>
    <col min="257" max="257" width="4.75" style="186" customWidth="1"/>
    <col min="258" max="258" width="14.125" style="186" customWidth="1"/>
    <col min="259" max="259" width="14.25" style="186" customWidth="1"/>
    <col min="260" max="260" width="14.875" style="186" customWidth="1"/>
    <col min="261" max="291" width="2.625" style="186" customWidth="1"/>
    <col min="292" max="300" width="2.875" style="186" customWidth="1"/>
    <col min="301" max="301" width="10" style="186" customWidth="1"/>
    <col min="302" max="306" width="2.875" style="186" customWidth="1"/>
    <col min="307" max="309" width="2.25" style="186" customWidth="1"/>
    <col min="310" max="330" width="2.625" style="186" customWidth="1"/>
    <col min="331" max="512" width="9" style="186"/>
    <col min="513" max="513" width="4.75" style="186" customWidth="1"/>
    <col min="514" max="514" width="14.125" style="186" customWidth="1"/>
    <col min="515" max="515" width="14.25" style="186" customWidth="1"/>
    <col min="516" max="516" width="14.875" style="186" customWidth="1"/>
    <col min="517" max="547" width="2.625" style="186" customWidth="1"/>
    <col min="548" max="556" width="2.875" style="186" customWidth="1"/>
    <col min="557" max="557" width="10" style="186" customWidth="1"/>
    <col min="558" max="562" width="2.875" style="186" customWidth="1"/>
    <col min="563" max="565" width="2.25" style="186" customWidth="1"/>
    <col min="566" max="586" width="2.625" style="186" customWidth="1"/>
    <col min="587" max="768" width="9" style="186"/>
    <col min="769" max="769" width="4.75" style="186" customWidth="1"/>
    <col min="770" max="770" width="14.125" style="186" customWidth="1"/>
    <col min="771" max="771" width="14.25" style="186" customWidth="1"/>
    <col min="772" max="772" width="14.875" style="186" customWidth="1"/>
    <col min="773" max="803" width="2.625" style="186" customWidth="1"/>
    <col min="804" max="812" width="2.875" style="186" customWidth="1"/>
    <col min="813" max="813" width="10" style="186" customWidth="1"/>
    <col min="814" max="818" width="2.875" style="186" customWidth="1"/>
    <col min="819" max="821" width="2.25" style="186" customWidth="1"/>
    <col min="822" max="842" width="2.625" style="186" customWidth="1"/>
    <col min="843" max="1024" width="9" style="186"/>
    <col min="1025" max="1025" width="4.75" style="186" customWidth="1"/>
    <col min="1026" max="1026" width="14.125" style="186" customWidth="1"/>
    <col min="1027" max="1027" width="14.25" style="186" customWidth="1"/>
    <col min="1028" max="1028" width="14.875" style="186" customWidth="1"/>
    <col min="1029" max="1059" width="2.625" style="186" customWidth="1"/>
    <col min="1060" max="1068" width="2.875" style="186" customWidth="1"/>
    <col min="1069" max="1069" width="10" style="186" customWidth="1"/>
    <col min="1070" max="1074" width="2.875" style="186" customWidth="1"/>
    <col min="1075" max="1077" width="2.25" style="186" customWidth="1"/>
    <col min="1078" max="1098" width="2.625" style="186" customWidth="1"/>
    <col min="1099" max="1280" width="9" style="186"/>
    <col min="1281" max="1281" width="4.75" style="186" customWidth="1"/>
    <col min="1282" max="1282" width="14.125" style="186" customWidth="1"/>
    <col min="1283" max="1283" width="14.25" style="186" customWidth="1"/>
    <col min="1284" max="1284" width="14.875" style="186" customWidth="1"/>
    <col min="1285" max="1315" width="2.625" style="186" customWidth="1"/>
    <col min="1316" max="1324" width="2.875" style="186" customWidth="1"/>
    <col min="1325" max="1325" width="10" style="186" customWidth="1"/>
    <col min="1326" max="1330" width="2.875" style="186" customWidth="1"/>
    <col min="1331" max="1333" width="2.25" style="186" customWidth="1"/>
    <col min="1334" max="1354" width="2.625" style="186" customWidth="1"/>
    <col min="1355" max="1536" width="9" style="186"/>
    <col min="1537" max="1537" width="4.75" style="186" customWidth="1"/>
    <col min="1538" max="1538" width="14.125" style="186" customWidth="1"/>
    <col min="1539" max="1539" width="14.25" style="186" customWidth="1"/>
    <col min="1540" max="1540" width="14.875" style="186" customWidth="1"/>
    <col min="1541" max="1571" width="2.625" style="186" customWidth="1"/>
    <col min="1572" max="1580" width="2.875" style="186" customWidth="1"/>
    <col min="1581" max="1581" width="10" style="186" customWidth="1"/>
    <col min="1582" max="1586" width="2.875" style="186" customWidth="1"/>
    <col min="1587" max="1589" width="2.25" style="186" customWidth="1"/>
    <col min="1590" max="1610" width="2.625" style="186" customWidth="1"/>
    <col min="1611" max="1792" width="9" style="186"/>
    <col min="1793" max="1793" width="4.75" style="186" customWidth="1"/>
    <col min="1794" max="1794" width="14.125" style="186" customWidth="1"/>
    <col min="1795" max="1795" width="14.25" style="186" customWidth="1"/>
    <col min="1796" max="1796" width="14.875" style="186" customWidth="1"/>
    <col min="1797" max="1827" width="2.625" style="186" customWidth="1"/>
    <col min="1828" max="1836" width="2.875" style="186" customWidth="1"/>
    <col min="1837" max="1837" width="10" style="186" customWidth="1"/>
    <col min="1838" max="1842" width="2.875" style="186" customWidth="1"/>
    <col min="1843" max="1845" width="2.25" style="186" customWidth="1"/>
    <col min="1846" max="1866" width="2.625" style="186" customWidth="1"/>
    <col min="1867" max="2048" width="9" style="186"/>
    <col min="2049" max="2049" width="4.75" style="186" customWidth="1"/>
    <col min="2050" max="2050" width="14.125" style="186" customWidth="1"/>
    <col min="2051" max="2051" width="14.25" style="186" customWidth="1"/>
    <col min="2052" max="2052" width="14.875" style="186" customWidth="1"/>
    <col min="2053" max="2083" width="2.625" style="186" customWidth="1"/>
    <col min="2084" max="2092" width="2.875" style="186" customWidth="1"/>
    <col min="2093" max="2093" width="10" style="186" customWidth="1"/>
    <col min="2094" max="2098" width="2.875" style="186" customWidth="1"/>
    <col min="2099" max="2101" width="2.25" style="186" customWidth="1"/>
    <col min="2102" max="2122" width="2.625" style="186" customWidth="1"/>
    <col min="2123" max="2304" width="9" style="186"/>
    <col min="2305" max="2305" width="4.75" style="186" customWidth="1"/>
    <col min="2306" max="2306" width="14.125" style="186" customWidth="1"/>
    <col min="2307" max="2307" width="14.25" style="186" customWidth="1"/>
    <col min="2308" max="2308" width="14.875" style="186" customWidth="1"/>
    <col min="2309" max="2339" width="2.625" style="186" customWidth="1"/>
    <col min="2340" max="2348" width="2.875" style="186" customWidth="1"/>
    <col min="2349" max="2349" width="10" style="186" customWidth="1"/>
    <col min="2350" max="2354" width="2.875" style="186" customWidth="1"/>
    <col min="2355" max="2357" width="2.25" style="186" customWidth="1"/>
    <col min="2358" max="2378" width="2.625" style="186" customWidth="1"/>
    <col min="2379" max="2560" width="9" style="186"/>
    <col min="2561" max="2561" width="4.75" style="186" customWidth="1"/>
    <col min="2562" max="2562" width="14.125" style="186" customWidth="1"/>
    <col min="2563" max="2563" width="14.25" style="186" customWidth="1"/>
    <col min="2564" max="2564" width="14.875" style="186" customWidth="1"/>
    <col min="2565" max="2595" width="2.625" style="186" customWidth="1"/>
    <col min="2596" max="2604" width="2.875" style="186" customWidth="1"/>
    <col min="2605" max="2605" width="10" style="186" customWidth="1"/>
    <col min="2606" max="2610" width="2.875" style="186" customWidth="1"/>
    <col min="2611" max="2613" width="2.25" style="186" customWidth="1"/>
    <col min="2614" max="2634" width="2.625" style="186" customWidth="1"/>
    <col min="2635" max="2816" width="9" style="186"/>
    <col min="2817" max="2817" width="4.75" style="186" customWidth="1"/>
    <col min="2818" max="2818" width="14.125" style="186" customWidth="1"/>
    <col min="2819" max="2819" width="14.25" style="186" customWidth="1"/>
    <col min="2820" max="2820" width="14.875" style="186" customWidth="1"/>
    <col min="2821" max="2851" width="2.625" style="186" customWidth="1"/>
    <col min="2852" max="2860" width="2.875" style="186" customWidth="1"/>
    <col min="2861" max="2861" width="10" style="186" customWidth="1"/>
    <col min="2862" max="2866" width="2.875" style="186" customWidth="1"/>
    <col min="2867" max="2869" width="2.25" style="186" customWidth="1"/>
    <col min="2870" max="2890" width="2.625" style="186" customWidth="1"/>
    <col min="2891" max="3072" width="9" style="186"/>
    <col min="3073" max="3073" width="4.75" style="186" customWidth="1"/>
    <col min="3074" max="3074" width="14.125" style="186" customWidth="1"/>
    <col min="3075" max="3075" width="14.25" style="186" customWidth="1"/>
    <col min="3076" max="3076" width="14.875" style="186" customWidth="1"/>
    <col min="3077" max="3107" width="2.625" style="186" customWidth="1"/>
    <col min="3108" max="3116" width="2.875" style="186" customWidth="1"/>
    <col min="3117" max="3117" width="10" style="186" customWidth="1"/>
    <col min="3118" max="3122" width="2.875" style="186" customWidth="1"/>
    <col min="3123" max="3125" width="2.25" style="186" customWidth="1"/>
    <col min="3126" max="3146" width="2.625" style="186" customWidth="1"/>
    <col min="3147" max="3328" width="9" style="186"/>
    <col min="3329" max="3329" width="4.75" style="186" customWidth="1"/>
    <col min="3330" max="3330" width="14.125" style="186" customWidth="1"/>
    <col min="3331" max="3331" width="14.25" style="186" customWidth="1"/>
    <col min="3332" max="3332" width="14.875" style="186" customWidth="1"/>
    <col min="3333" max="3363" width="2.625" style="186" customWidth="1"/>
    <col min="3364" max="3372" width="2.875" style="186" customWidth="1"/>
    <col min="3373" max="3373" width="10" style="186" customWidth="1"/>
    <col min="3374" max="3378" width="2.875" style="186" customWidth="1"/>
    <col min="3379" max="3381" width="2.25" style="186" customWidth="1"/>
    <col min="3382" max="3402" width="2.625" style="186" customWidth="1"/>
    <col min="3403" max="3584" width="9" style="186"/>
    <col min="3585" max="3585" width="4.75" style="186" customWidth="1"/>
    <col min="3586" max="3586" width="14.125" style="186" customWidth="1"/>
    <col min="3587" max="3587" width="14.25" style="186" customWidth="1"/>
    <col min="3588" max="3588" width="14.875" style="186" customWidth="1"/>
    <col min="3589" max="3619" width="2.625" style="186" customWidth="1"/>
    <col min="3620" max="3628" width="2.875" style="186" customWidth="1"/>
    <col min="3629" max="3629" width="10" style="186" customWidth="1"/>
    <col min="3630" max="3634" width="2.875" style="186" customWidth="1"/>
    <col min="3635" max="3637" width="2.25" style="186" customWidth="1"/>
    <col min="3638" max="3658" width="2.625" style="186" customWidth="1"/>
    <col min="3659" max="3840" width="9" style="186"/>
    <col min="3841" max="3841" width="4.75" style="186" customWidth="1"/>
    <col min="3842" max="3842" width="14.125" style="186" customWidth="1"/>
    <col min="3843" max="3843" width="14.25" style="186" customWidth="1"/>
    <col min="3844" max="3844" width="14.875" style="186" customWidth="1"/>
    <col min="3845" max="3875" width="2.625" style="186" customWidth="1"/>
    <col min="3876" max="3884" width="2.875" style="186" customWidth="1"/>
    <col min="3885" max="3885" width="10" style="186" customWidth="1"/>
    <col min="3886" max="3890" width="2.875" style="186" customWidth="1"/>
    <col min="3891" max="3893" width="2.25" style="186" customWidth="1"/>
    <col min="3894" max="3914" width="2.625" style="186" customWidth="1"/>
    <col min="3915" max="4096" width="9" style="186"/>
    <col min="4097" max="4097" width="4.75" style="186" customWidth="1"/>
    <col min="4098" max="4098" width="14.125" style="186" customWidth="1"/>
    <col min="4099" max="4099" width="14.25" style="186" customWidth="1"/>
    <col min="4100" max="4100" width="14.875" style="186" customWidth="1"/>
    <col min="4101" max="4131" width="2.625" style="186" customWidth="1"/>
    <col min="4132" max="4140" width="2.875" style="186" customWidth="1"/>
    <col min="4141" max="4141" width="10" style="186" customWidth="1"/>
    <col min="4142" max="4146" width="2.875" style="186" customWidth="1"/>
    <col min="4147" max="4149" width="2.25" style="186" customWidth="1"/>
    <col min="4150" max="4170" width="2.625" style="186" customWidth="1"/>
    <col min="4171" max="4352" width="9" style="186"/>
    <col min="4353" max="4353" width="4.75" style="186" customWidth="1"/>
    <col min="4354" max="4354" width="14.125" style="186" customWidth="1"/>
    <col min="4355" max="4355" width="14.25" style="186" customWidth="1"/>
    <col min="4356" max="4356" width="14.875" style="186" customWidth="1"/>
    <col min="4357" max="4387" width="2.625" style="186" customWidth="1"/>
    <col min="4388" max="4396" width="2.875" style="186" customWidth="1"/>
    <col min="4397" max="4397" width="10" style="186" customWidth="1"/>
    <col min="4398" max="4402" width="2.875" style="186" customWidth="1"/>
    <col min="4403" max="4405" width="2.25" style="186" customWidth="1"/>
    <col min="4406" max="4426" width="2.625" style="186" customWidth="1"/>
    <col min="4427" max="4608" width="9" style="186"/>
    <col min="4609" max="4609" width="4.75" style="186" customWidth="1"/>
    <col min="4610" max="4610" width="14.125" style="186" customWidth="1"/>
    <col min="4611" max="4611" width="14.25" style="186" customWidth="1"/>
    <col min="4612" max="4612" width="14.875" style="186" customWidth="1"/>
    <col min="4613" max="4643" width="2.625" style="186" customWidth="1"/>
    <col min="4644" max="4652" width="2.875" style="186" customWidth="1"/>
    <col min="4653" max="4653" width="10" style="186" customWidth="1"/>
    <col min="4654" max="4658" width="2.875" style="186" customWidth="1"/>
    <col min="4659" max="4661" width="2.25" style="186" customWidth="1"/>
    <col min="4662" max="4682" width="2.625" style="186" customWidth="1"/>
    <col min="4683" max="4864" width="9" style="186"/>
    <col min="4865" max="4865" width="4.75" style="186" customWidth="1"/>
    <col min="4866" max="4866" width="14.125" style="186" customWidth="1"/>
    <col min="4867" max="4867" width="14.25" style="186" customWidth="1"/>
    <col min="4868" max="4868" width="14.875" style="186" customWidth="1"/>
    <col min="4869" max="4899" width="2.625" style="186" customWidth="1"/>
    <col min="4900" max="4908" width="2.875" style="186" customWidth="1"/>
    <col min="4909" max="4909" width="10" style="186" customWidth="1"/>
    <col min="4910" max="4914" width="2.875" style="186" customWidth="1"/>
    <col min="4915" max="4917" width="2.25" style="186" customWidth="1"/>
    <col min="4918" max="4938" width="2.625" style="186" customWidth="1"/>
    <col min="4939" max="5120" width="9" style="186"/>
    <col min="5121" max="5121" width="4.75" style="186" customWidth="1"/>
    <col min="5122" max="5122" width="14.125" style="186" customWidth="1"/>
    <col min="5123" max="5123" width="14.25" style="186" customWidth="1"/>
    <col min="5124" max="5124" width="14.875" style="186" customWidth="1"/>
    <col min="5125" max="5155" width="2.625" style="186" customWidth="1"/>
    <col min="5156" max="5164" width="2.875" style="186" customWidth="1"/>
    <col min="5165" max="5165" width="10" style="186" customWidth="1"/>
    <col min="5166" max="5170" width="2.875" style="186" customWidth="1"/>
    <col min="5171" max="5173" width="2.25" style="186" customWidth="1"/>
    <col min="5174" max="5194" width="2.625" style="186" customWidth="1"/>
    <col min="5195" max="5376" width="9" style="186"/>
    <col min="5377" max="5377" width="4.75" style="186" customWidth="1"/>
    <col min="5378" max="5378" width="14.125" style="186" customWidth="1"/>
    <col min="5379" max="5379" width="14.25" style="186" customWidth="1"/>
    <col min="5380" max="5380" width="14.875" style="186" customWidth="1"/>
    <col min="5381" max="5411" width="2.625" style="186" customWidth="1"/>
    <col min="5412" max="5420" width="2.875" style="186" customWidth="1"/>
    <col min="5421" max="5421" width="10" style="186" customWidth="1"/>
    <col min="5422" max="5426" width="2.875" style="186" customWidth="1"/>
    <col min="5427" max="5429" width="2.25" style="186" customWidth="1"/>
    <col min="5430" max="5450" width="2.625" style="186" customWidth="1"/>
    <col min="5451" max="5632" width="9" style="186"/>
    <col min="5633" max="5633" width="4.75" style="186" customWidth="1"/>
    <col min="5634" max="5634" width="14.125" style="186" customWidth="1"/>
    <col min="5635" max="5635" width="14.25" style="186" customWidth="1"/>
    <col min="5636" max="5636" width="14.875" style="186" customWidth="1"/>
    <col min="5637" max="5667" width="2.625" style="186" customWidth="1"/>
    <col min="5668" max="5676" width="2.875" style="186" customWidth="1"/>
    <col min="5677" max="5677" width="10" style="186" customWidth="1"/>
    <col min="5678" max="5682" width="2.875" style="186" customWidth="1"/>
    <col min="5683" max="5685" width="2.25" style="186" customWidth="1"/>
    <col min="5686" max="5706" width="2.625" style="186" customWidth="1"/>
    <col min="5707" max="5888" width="9" style="186"/>
    <col min="5889" max="5889" width="4.75" style="186" customWidth="1"/>
    <col min="5890" max="5890" width="14.125" style="186" customWidth="1"/>
    <col min="5891" max="5891" width="14.25" style="186" customWidth="1"/>
    <col min="5892" max="5892" width="14.875" style="186" customWidth="1"/>
    <col min="5893" max="5923" width="2.625" style="186" customWidth="1"/>
    <col min="5924" max="5932" width="2.875" style="186" customWidth="1"/>
    <col min="5933" max="5933" width="10" style="186" customWidth="1"/>
    <col min="5934" max="5938" width="2.875" style="186" customWidth="1"/>
    <col min="5939" max="5941" width="2.25" style="186" customWidth="1"/>
    <col min="5942" max="5962" width="2.625" style="186" customWidth="1"/>
    <col min="5963" max="6144" width="9" style="186"/>
    <col min="6145" max="6145" width="4.75" style="186" customWidth="1"/>
    <col min="6146" max="6146" width="14.125" style="186" customWidth="1"/>
    <col min="6147" max="6147" width="14.25" style="186" customWidth="1"/>
    <col min="6148" max="6148" width="14.875" style="186" customWidth="1"/>
    <col min="6149" max="6179" width="2.625" style="186" customWidth="1"/>
    <col min="6180" max="6188" width="2.875" style="186" customWidth="1"/>
    <col min="6189" max="6189" width="10" style="186" customWidth="1"/>
    <col min="6190" max="6194" width="2.875" style="186" customWidth="1"/>
    <col min="6195" max="6197" width="2.25" style="186" customWidth="1"/>
    <col min="6198" max="6218" width="2.625" style="186" customWidth="1"/>
    <col min="6219" max="6400" width="9" style="186"/>
    <col min="6401" max="6401" width="4.75" style="186" customWidth="1"/>
    <col min="6402" max="6402" width="14.125" style="186" customWidth="1"/>
    <col min="6403" max="6403" width="14.25" style="186" customWidth="1"/>
    <col min="6404" max="6404" width="14.875" style="186" customWidth="1"/>
    <col min="6405" max="6435" width="2.625" style="186" customWidth="1"/>
    <col min="6436" max="6444" width="2.875" style="186" customWidth="1"/>
    <col min="6445" max="6445" width="10" style="186" customWidth="1"/>
    <col min="6446" max="6450" width="2.875" style="186" customWidth="1"/>
    <col min="6451" max="6453" width="2.25" style="186" customWidth="1"/>
    <col min="6454" max="6474" width="2.625" style="186" customWidth="1"/>
    <col min="6475" max="6656" width="9" style="186"/>
    <col min="6657" max="6657" width="4.75" style="186" customWidth="1"/>
    <col min="6658" max="6658" width="14.125" style="186" customWidth="1"/>
    <col min="6659" max="6659" width="14.25" style="186" customWidth="1"/>
    <col min="6660" max="6660" width="14.875" style="186" customWidth="1"/>
    <col min="6661" max="6691" width="2.625" style="186" customWidth="1"/>
    <col min="6692" max="6700" width="2.875" style="186" customWidth="1"/>
    <col min="6701" max="6701" width="10" style="186" customWidth="1"/>
    <col min="6702" max="6706" width="2.875" style="186" customWidth="1"/>
    <col min="6707" max="6709" width="2.25" style="186" customWidth="1"/>
    <col min="6710" max="6730" width="2.625" style="186" customWidth="1"/>
    <col min="6731" max="6912" width="9" style="186"/>
    <col min="6913" max="6913" width="4.75" style="186" customWidth="1"/>
    <col min="6914" max="6914" width="14.125" style="186" customWidth="1"/>
    <col min="6915" max="6915" width="14.25" style="186" customWidth="1"/>
    <col min="6916" max="6916" width="14.875" style="186" customWidth="1"/>
    <col min="6917" max="6947" width="2.625" style="186" customWidth="1"/>
    <col min="6948" max="6956" width="2.875" style="186" customWidth="1"/>
    <col min="6957" max="6957" width="10" style="186" customWidth="1"/>
    <col min="6958" max="6962" width="2.875" style="186" customWidth="1"/>
    <col min="6963" max="6965" width="2.25" style="186" customWidth="1"/>
    <col min="6966" max="6986" width="2.625" style="186" customWidth="1"/>
    <col min="6987" max="7168" width="9" style="186"/>
    <col min="7169" max="7169" width="4.75" style="186" customWidth="1"/>
    <col min="7170" max="7170" width="14.125" style="186" customWidth="1"/>
    <col min="7171" max="7171" width="14.25" style="186" customWidth="1"/>
    <col min="7172" max="7172" width="14.875" style="186" customWidth="1"/>
    <col min="7173" max="7203" width="2.625" style="186" customWidth="1"/>
    <col min="7204" max="7212" width="2.875" style="186" customWidth="1"/>
    <col min="7213" max="7213" width="10" style="186" customWidth="1"/>
    <col min="7214" max="7218" width="2.875" style="186" customWidth="1"/>
    <col min="7219" max="7221" width="2.25" style="186" customWidth="1"/>
    <col min="7222" max="7242" width="2.625" style="186" customWidth="1"/>
    <col min="7243" max="7424" width="9" style="186"/>
    <col min="7425" max="7425" width="4.75" style="186" customWidth="1"/>
    <col min="7426" max="7426" width="14.125" style="186" customWidth="1"/>
    <col min="7427" max="7427" width="14.25" style="186" customWidth="1"/>
    <col min="7428" max="7428" width="14.875" style="186" customWidth="1"/>
    <col min="7429" max="7459" width="2.625" style="186" customWidth="1"/>
    <col min="7460" max="7468" width="2.875" style="186" customWidth="1"/>
    <col min="7469" max="7469" width="10" style="186" customWidth="1"/>
    <col min="7470" max="7474" width="2.875" style="186" customWidth="1"/>
    <col min="7475" max="7477" width="2.25" style="186" customWidth="1"/>
    <col min="7478" max="7498" width="2.625" style="186" customWidth="1"/>
    <col min="7499" max="7680" width="9" style="186"/>
    <col min="7681" max="7681" width="4.75" style="186" customWidth="1"/>
    <col min="7682" max="7682" width="14.125" style="186" customWidth="1"/>
    <col min="7683" max="7683" width="14.25" style="186" customWidth="1"/>
    <col min="7684" max="7684" width="14.875" style="186" customWidth="1"/>
    <col min="7685" max="7715" width="2.625" style="186" customWidth="1"/>
    <col min="7716" max="7724" width="2.875" style="186" customWidth="1"/>
    <col min="7725" max="7725" width="10" style="186" customWidth="1"/>
    <col min="7726" max="7730" width="2.875" style="186" customWidth="1"/>
    <col min="7731" max="7733" width="2.25" style="186" customWidth="1"/>
    <col min="7734" max="7754" width="2.625" style="186" customWidth="1"/>
    <col min="7755" max="7936" width="9" style="186"/>
    <col min="7937" max="7937" width="4.75" style="186" customWidth="1"/>
    <col min="7938" max="7938" width="14.125" style="186" customWidth="1"/>
    <col min="7939" max="7939" width="14.25" style="186" customWidth="1"/>
    <col min="7940" max="7940" width="14.875" style="186" customWidth="1"/>
    <col min="7941" max="7971" width="2.625" style="186" customWidth="1"/>
    <col min="7972" max="7980" width="2.875" style="186" customWidth="1"/>
    <col min="7981" max="7981" width="10" style="186" customWidth="1"/>
    <col min="7982" max="7986" width="2.875" style="186" customWidth="1"/>
    <col min="7987" max="7989" width="2.25" style="186" customWidth="1"/>
    <col min="7990" max="8010" width="2.625" style="186" customWidth="1"/>
    <col min="8011" max="8192" width="9" style="186"/>
    <col min="8193" max="8193" width="4.75" style="186" customWidth="1"/>
    <col min="8194" max="8194" width="14.125" style="186" customWidth="1"/>
    <col min="8195" max="8195" width="14.25" style="186" customWidth="1"/>
    <col min="8196" max="8196" width="14.875" style="186" customWidth="1"/>
    <col min="8197" max="8227" width="2.625" style="186" customWidth="1"/>
    <col min="8228" max="8236" width="2.875" style="186" customWidth="1"/>
    <col min="8237" max="8237" width="10" style="186" customWidth="1"/>
    <col min="8238" max="8242" width="2.875" style="186" customWidth="1"/>
    <col min="8243" max="8245" width="2.25" style="186" customWidth="1"/>
    <col min="8246" max="8266" width="2.625" style="186" customWidth="1"/>
    <col min="8267" max="8448" width="9" style="186"/>
    <col min="8449" max="8449" width="4.75" style="186" customWidth="1"/>
    <col min="8450" max="8450" width="14.125" style="186" customWidth="1"/>
    <col min="8451" max="8451" width="14.25" style="186" customWidth="1"/>
    <col min="8452" max="8452" width="14.875" style="186" customWidth="1"/>
    <col min="8453" max="8483" width="2.625" style="186" customWidth="1"/>
    <col min="8484" max="8492" width="2.875" style="186" customWidth="1"/>
    <col min="8493" max="8493" width="10" style="186" customWidth="1"/>
    <col min="8494" max="8498" width="2.875" style="186" customWidth="1"/>
    <col min="8499" max="8501" width="2.25" style="186" customWidth="1"/>
    <col min="8502" max="8522" width="2.625" style="186" customWidth="1"/>
    <col min="8523" max="8704" width="9" style="186"/>
    <col min="8705" max="8705" width="4.75" style="186" customWidth="1"/>
    <col min="8706" max="8706" width="14.125" style="186" customWidth="1"/>
    <col min="8707" max="8707" width="14.25" style="186" customWidth="1"/>
    <col min="8708" max="8708" width="14.875" style="186" customWidth="1"/>
    <col min="8709" max="8739" width="2.625" style="186" customWidth="1"/>
    <col min="8740" max="8748" width="2.875" style="186" customWidth="1"/>
    <col min="8749" max="8749" width="10" style="186" customWidth="1"/>
    <col min="8750" max="8754" width="2.875" style="186" customWidth="1"/>
    <col min="8755" max="8757" width="2.25" style="186" customWidth="1"/>
    <col min="8758" max="8778" width="2.625" style="186" customWidth="1"/>
    <col min="8779" max="8960" width="9" style="186"/>
    <col min="8961" max="8961" width="4.75" style="186" customWidth="1"/>
    <col min="8962" max="8962" width="14.125" style="186" customWidth="1"/>
    <col min="8963" max="8963" width="14.25" style="186" customWidth="1"/>
    <col min="8964" max="8964" width="14.875" style="186" customWidth="1"/>
    <col min="8965" max="8995" width="2.625" style="186" customWidth="1"/>
    <col min="8996" max="9004" width="2.875" style="186" customWidth="1"/>
    <col min="9005" max="9005" width="10" style="186" customWidth="1"/>
    <col min="9006" max="9010" width="2.875" style="186" customWidth="1"/>
    <col min="9011" max="9013" width="2.25" style="186" customWidth="1"/>
    <col min="9014" max="9034" width="2.625" style="186" customWidth="1"/>
    <col min="9035" max="9216" width="9" style="186"/>
    <col min="9217" max="9217" width="4.75" style="186" customWidth="1"/>
    <col min="9218" max="9218" width="14.125" style="186" customWidth="1"/>
    <col min="9219" max="9219" width="14.25" style="186" customWidth="1"/>
    <col min="9220" max="9220" width="14.875" style="186" customWidth="1"/>
    <col min="9221" max="9251" width="2.625" style="186" customWidth="1"/>
    <col min="9252" max="9260" width="2.875" style="186" customWidth="1"/>
    <col min="9261" max="9261" width="10" style="186" customWidth="1"/>
    <col min="9262" max="9266" width="2.875" style="186" customWidth="1"/>
    <col min="9267" max="9269" width="2.25" style="186" customWidth="1"/>
    <col min="9270" max="9290" width="2.625" style="186" customWidth="1"/>
    <col min="9291" max="9472" width="9" style="186"/>
    <col min="9473" max="9473" width="4.75" style="186" customWidth="1"/>
    <col min="9474" max="9474" width="14.125" style="186" customWidth="1"/>
    <col min="9475" max="9475" width="14.25" style="186" customWidth="1"/>
    <col min="9476" max="9476" width="14.875" style="186" customWidth="1"/>
    <col min="9477" max="9507" width="2.625" style="186" customWidth="1"/>
    <col min="9508" max="9516" width="2.875" style="186" customWidth="1"/>
    <col min="9517" max="9517" width="10" style="186" customWidth="1"/>
    <col min="9518" max="9522" width="2.875" style="186" customWidth="1"/>
    <col min="9523" max="9525" width="2.25" style="186" customWidth="1"/>
    <col min="9526" max="9546" width="2.625" style="186" customWidth="1"/>
    <col min="9547" max="9728" width="9" style="186"/>
    <col min="9729" max="9729" width="4.75" style="186" customWidth="1"/>
    <col min="9730" max="9730" width="14.125" style="186" customWidth="1"/>
    <col min="9731" max="9731" width="14.25" style="186" customWidth="1"/>
    <col min="9732" max="9732" width="14.875" style="186" customWidth="1"/>
    <col min="9733" max="9763" width="2.625" style="186" customWidth="1"/>
    <col min="9764" max="9772" width="2.875" style="186" customWidth="1"/>
    <col min="9773" max="9773" width="10" style="186" customWidth="1"/>
    <col min="9774" max="9778" width="2.875" style="186" customWidth="1"/>
    <col min="9779" max="9781" width="2.25" style="186" customWidth="1"/>
    <col min="9782" max="9802" width="2.625" style="186" customWidth="1"/>
    <col min="9803" max="9984" width="9" style="186"/>
    <col min="9985" max="9985" width="4.75" style="186" customWidth="1"/>
    <col min="9986" max="9986" width="14.125" style="186" customWidth="1"/>
    <col min="9987" max="9987" width="14.25" style="186" customWidth="1"/>
    <col min="9988" max="9988" width="14.875" style="186" customWidth="1"/>
    <col min="9989" max="10019" width="2.625" style="186" customWidth="1"/>
    <col min="10020" max="10028" width="2.875" style="186" customWidth="1"/>
    <col min="10029" max="10029" width="10" style="186" customWidth="1"/>
    <col min="10030" max="10034" width="2.875" style="186" customWidth="1"/>
    <col min="10035" max="10037" width="2.25" style="186" customWidth="1"/>
    <col min="10038" max="10058" width="2.625" style="186" customWidth="1"/>
    <col min="10059" max="10240" width="9" style="186"/>
    <col min="10241" max="10241" width="4.75" style="186" customWidth="1"/>
    <col min="10242" max="10242" width="14.125" style="186" customWidth="1"/>
    <col min="10243" max="10243" width="14.25" style="186" customWidth="1"/>
    <col min="10244" max="10244" width="14.875" style="186" customWidth="1"/>
    <col min="10245" max="10275" width="2.625" style="186" customWidth="1"/>
    <col min="10276" max="10284" width="2.875" style="186" customWidth="1"/>
    <col min="10285" max="10285" width="10" style="186" customWidth="1"/>
    <col min="10286" max="10290" width="2.875" style="186" customWidth="1"/>
    <col min="10291" max="10293" width="2.25" style="186" customWidth="1"/>
    <col min="10294" max="10314" width="2.625" style="186" customWidth="1"/>
    <col min="10315" max="10496" width="9" style="186"/>
    <col min="10497" max="10497" width="4.75" style="186" customWidth="1"/>
    <col min="10498" max="10498" width="14.125" style="186" customWidth="1"/>
    <col min="10499" max="10499" width="14.25" style="186" customWidth="1"/>
    <col min="10500" max="10500" width="14.875" style="186" customWidth="1"/>
    <col min="10501" max="10531" width="2.625" style="186" customWidth="1"/>
    <col min="10532" max="10540" width="2.875" style="186" customWidth="1"/>
    <col min="10541" max="10541" width="10" style="186" customWidth="1"/>
    <col min="10542" max="10546" width="2.875" style="186" customWidth="1"/>
    <col min="10547" max="10549" width="2.25" style="186" customWidth="1"/>
    <col min="10550" max="10570" width="2.625" style="186" customWidth="1"/>
    <col min="10571" max="10752" width="9" style="186"/>
    <col min="10753" max="10753" width="4.75" style="186" customWidth="1"/>
    <col min="10754" max="10754" width="14.125" style="186" customWidth="1"/>
    <col min="10755" max="10755" width="14.25" style="186" customWidth="1"/>
    <col min="10756" max="10756" width="14.875" style="186" customWidth="1"/>
    <col min="10757" max="10787" width="2.625" style="186" customWidth="1"/>
    <col min="10788" max="10796" width="2.875" style="186" customWidth="1"/>
    <col min="10797" max="10797" width="10" style="186" customWidth="1"/>
    <col min="10798" max="10802" width="2.875" style="186" customWidth="1"/>
    <col min="10803" max="10805" width="2.25" style="186" customWidth="1"/>
    <col min="10806" max="10826" width="2.625" style="186" customWidth="1"/>
    <col min="10827" max="11008" width="9" style="186"/>
    <col min="11009" max="11009" width="4.75" style="186" customWidth="1"/>
    <col min="11010" max="11010" width="14.125" style="186" customWidth="1"/>
    <col min="11011" max="11011" width="14.25" style="186" customWidth="1"/>
    <col min="11012" max="11012" width="14.875" style="186" customWidth="1"/>
    <col min="11013" max="11043" width="2.625" style="186" customWidth="1"/>
    <col min="11044" max="11052" width="2.875" style="186" customWidth="1"/>
    <col min="11053" max="11053" width="10" style="186" customWidth="1"/>
    <col min="11054" max="11058" width="2.875" style="186" customWidth="1"/>
    <col min="11059" max="11061" width="2.25" style="186" customWidth="1"/>
    <col min="11062" max="11082" width="2.625" style="186" customWidth="1"/>
    <col min="11083" max="11264" width="9" style="186"/>
    <col min="11265" max="11265" width="4.75" style="186" customWidth="1"/>
    <col min="11266" max="11266" width="14.125" style="186" customWidth="1"/>
    <col min="11267" max="11267" width="14.25" style="186" customWidth="1"/>
    <col min="11268" max="11268" width="14.875" style="186" customWidth="1"/>
    <col min="11269" max="11299" width="2.625" style="186" customWidth="1"/>
    <col min="11300" max="11308" width="2.875" style="186" customWidth="1"/>
    <col min="11309" max="11309" width="10" style="186" customWidth="1"/>
    <col min="11310" max="11314" width="2.875" style="186" customWidth="1"/>
    <col min="11315" max="11317" width="2.25" style="186" customWidth="1"/>
    <col min="11318" max="11338" width="2.625" style="186" customWidth="1"/>
    <col min="11339" max="11520" width="9" style="186"/>
    <col min="11521" max="11521" width="4.75" style="186" customWidth="1"/>
    <col min="11522" max="11522" width="14.125" style="186" customWidth="1"/>
    <col min="11523" max="11523" width="14.25" style="186" customWidth="1"/>
    <col min="11524" max="11524" width="14.875" style="186" customWidth="1"/>
    <col min="11525" max="11555" width="2.625" style="186" customWidth="1"/>
    <col min="11556" max="11564" width="2.875" style="186" customWidth="1"/>
    <col min="11565" max="11565" width="10" style="186" customWidth="1"/>
    <col min="11566" max="11570" width="2.875" style="186" customWidth="1"/>
    <col min="11571" max="11573" width="2.25" style="186" customWidth="1"/>
    <col min="11574" max="11594" width="2.625" style="186" customWidth="1"/>
    <col min="11595" max="11776" width="9" style="186"/>
    <col min="11777" max="11777" width="4.75" style="186" customWidth="1"/>
    <col min="11778" max="11778" width="14.125" style="186" customWidth="1"/>
    <col min="11779" max="11779" width="14.25" style="186" customWidth="1"/>
    <col min="11780" max="11780" width="14.875" style="186" customWidth="1"/>
    <col min="11781" max="11811" width="2.625" style="186" customWidth="1"/>
    <col min="11812" max="11820" width="2.875" style="186" customWidth="1"/>
    <col min="11821" max="11821" width="10" style="186" customWidth="1"/>
    <col min="11822" max="11826" width="2.875" style="186" customWidth="1"/>
    <col min="11827" max="11829" width="2.25" style="186" customWidth="1"/>
    <col min="11830" max="11850" width="2.625" style="186" customWidth="1"/>
    <col min="11851" max="12032" width="9" style="186"/>
    <col min="12033" max="12033" width="4.75" style="186" customWidth="1"/>
    <col min="12034" max="12034" width="14.125" style="186" customWidth="1"/>
    <col min="12035" max="12035" width="14.25" style="186" customWidth="1"/>
    <col min="12036" max="12036" width="14.875" style="186" customWidth="1"/>
    <col min="12037" max="12067" width="2.625" style="186" customWidth="1"/>
    <col min="12068" max="12076" width="2.875" style="186" customWidth="1"/>
    <col min="12077" max="12077" width="10" style="186" customWidth="1"/>
    <col min="12078" max="12082" width="2.875" style="186" customWidth="1"/>
    <col min="12083" max="12085" width="2.25" style="186" customWidth="1"/>
    <col min="12086" max="12106" width="2.625" style="186" customWidth="1"/>
    <col min="12107" max="12288" width="9" style="186"/>
    <col min="12289" max="12289" width="4.75" style="186" customWidth="1"/>
    <col min="12290" max="12290" width="14.125" style="186" customWidth="1"/>
    <col min="12291" max="12291" width="14.25" style="186" customWidth="1"/>
    <col min="12292" max="12292" width="14.875" style="186" customWidth="1"/>
    <col min="12293" max="12323" width="2.625" style="186" customWidth="1"/>
    <col min="12324" max="12332" width="2.875" style="186" customWidth="1"/>
    <col min="12333" max="12333" width="10" style="186" customWidth="1"/>
    <col min="12334" max="12338" width="2.875" style="186" customWidth="1"/>
    <col min="12339" max="12341" width="2.25" style="186" customWidth="1"/>
    <col min="12342" max="12362" width="2.625" style="186" customWidth="1"/>
    <col min="12363" max="12544" width="9" style="186"/>
    <col min="12545" max="12545" width="4.75" style="186" customWidth="1"/>
    <col min="12546" max="12546" width="14.125" style="186" customWidth="1"/>
    <col min="12547" max="12547" width="14.25" style="186" customWidth="1"/>
    <col min="12548" max="12548" width="14.875" style="186" customWidth="1"/>
    <col min="12549" max="12579" width="2.625" style="186" customWidth="1"/>
    <col min="12580" max="12588" width="2.875" style="186" customWidth="1"/>
    <col min="12589" max="12589" width="10" style="186" customWidth="1"/>
    <col min="12590" max="12594" width="2.875" style="186" customWidth="1"/>
    <col min="12595" max="12597" width="2.25" style="186" customWidth="1"/>
    <col min="12598" max="12618" width="2.625" style="186" customWidth="1"/>
    <col min="12619" max="12800" width="9" style="186"/>
    <col min="12801" max="12801" width="4.75" style="186" customWidth="1"/>
    <col min="12802" max="12802" width="14.125" style="186" customWidth="1"/>
    <col min="12803" max="12803" width="14.25" style="186" customWidth="1"/>
    <col min="12804" max="12804" width="14.875" style="186" customWidth="1"/>
    <col min="12805" max="12835" width="2.625" style="186" customWidth="1"/>
    <col min="12836" max="12844" width="2.875" style="186" customWidth="1"/>
    <col min="12845" max="12845" width="10" style="186" customWidth="1"/>
    <col min="12846" max="12850" width="2.875" style="186" customWidth="1"/>
    <col min="12851" max="12853" width="2.25" style="186" customWidth="1"/>
    <col min="12854" max="12874" width="2.625" style="186" customWidth="1"/>
    <col min="12875" max="13056" width="9" style="186"/>
    <col min="13057" max="13057" width="4.75" style="186" customWidth="1"/>
    <col min="13058" max="13058" width="14.125" style="186" customWidth="1"/>
    <col min="13059" max="13059" width="14.25" style="186" customWidth="1"/>
    <col min="13060" max="13060" width="14.875" style="186" customWidth="1"/>
    <col min="13061" max="13091" width="2.625" style="186" customWidth="1"/>
    <col min="13092" max="13100" width="2.875" style="186" customWidth="1"/>
    <col min="13101" max="13101" width="10" style="186" customWidth="1"/>
    <col min="13102" max="13106" width="2.875" style="186" customWidth="1"/>
    <col min="13107" max="13109" width="2.25" style="186" customWidth="1"/>
    <col min="13110" max="13130" width="2.625" style="186" customWidth="1"/>
    <col min="13131" max="13312" width="9" style="186"/>
    <col min="13313" max="13313" width="4.75" style="186" customWidth="1"/>
    <col min="13314" max="13314" width="14.125" style="186" customWidth="1"/>
    <col min="13315" max="13315" width="14.25" style="186" customWidth="1"/>
    <col min="13316" max="13316" width="14.875" style="186" customWidth="1"/>
    <col min="13317" max="13347" width="2.625" style="186" customWidth="1"/>
    <col min="13348" max="13356" width="2.875" style="186" customWidth="1"/>
    <col min="13357" max="13357" width="10" style="186" customWidth="1"/>
    <col min="13358" max="13362" width="2.875" style="186" customWidth="1"/>
    <col min="13363" max="13365" width="2.25" style="186" customWidth="1"/>
    <col min="13366" max="13386" width="2.625" style="186" customWidth="1"/>
    <col min="13387" max="13568" width="9" style="186"/>
    <col min="13569" max="13569" width="4.75" style="186" customWidth="1"/>
    <col min="13570" max="13570" width="14.125" style="186" customWidth="1"/>
    <col min="13571" max="13571" width="14.25" style="186" customWidth="1"/>
    <col min="13572" max="13572" width="14.875" style="186" customWidth="1"/>
    <col min="13573" max="13603" width="2.625" style="186" customWidth="1"/>
    <col min="13604" max="13612" width="2.875" style="186" customWidth="1"/>
    <col min="13613" max="13613" width="10" style="186" customWidth="1"/>
    <col min="13614" max="13618" width="2.875" style="186" customWidth="1"/>
    <col min="13619" max="13621" width="2.25" style="186" customWidth="1"/>
    <col min="13622" max="13642" width="2.625" style="186" customWidth="1"/>
    <col min="13643" max="13824" width="9" style="186"/>
    <col min="13825" max="13825" width="4.75" style="186" customWidth="1"/>
    <col min="13826" max="13826" width="14.125" style="186" customWidth="1"/>
    <col min="13827" max="13827" width="14.25" style="186" customWidth="1"/>
    <col min="13828" max="13828" width="14.875" style="186" customWidth="1"/>
    <col min="13829" max="13859" width="2.625" style="186" customWidth="1"/>
    <col min="13860" max="13868" width="2.875" style="186" customWidth="1"/>
    <col min="13869" max="13869" width="10" style="186" customWidth="1"/>
    <col min="13870" max="13874" width="2.875" style="186" customWidth="1"/>
    <col min="13875" max="13877" width="2.25" style="186" customWidth="1"/>
    <col min="13878" max="13898" width="2.625" style="186" customWidth="1"/>
    <col min="13899" max="14080" width="9" style="186"/>
    <col min="14081" max="14081" width="4.75" style="186" customWidth="1"/>
    <col min="14082" max="14082" width="14.125" style="186" customWidth="1"/>
    <col min="14083" max="14083" width="14.25" style="186" customWidth="1"/>
    <col min="14084" max="14084" width="14.875" style="186" customWidth="1"/>
    <col min="14085" max="14115" width="2.625" style="186" customWidth="1"/>
    <col min="14116" max="14124" width="2.875" style="186" customWidth="1"/>
    <col min="14125" max="14125" width="10" style="186" customWidth="1"/>
    <col min="14126" max="14130" width="2.875" style="186" customWidth="1"/>
    <col min="14131" max="14133" width="2.25" style="186" customWidth="1"/>
    <col min="14134" max="14154" width="2.625" style="186" customWidth="1"/>
    <col min="14155" max="14336" width="9" style="186"/>
    <col min="14337" max="14337" width="4.75" style="186" customWidth="1"/>
    <col min="14338" max="14338" width="14.125" style="186" customWidth="1"/>
    <col min="14339" max="14339" width="14.25" style="186" customWidth="1"/>
    <col min="14340" max="14340" width="14.875" style="186" customWidth="1"/>
    <col min="14341" max="14371" width="2.625" style="186" customWidth="1"/>
    <col min="14372" max="14380" width="2.875" style="186" customWidth="1"/>
    <col min="14381" max="14381" width="10" style="186" customWidth="1"/>
    <col min="14382" max="14386" width="2.875" style="186" customWidth="1"/>
    <col min="14387" max="14389" width="2.25" style="186" customWidth="1"/>
    <col min="14390" max="14410" width="2.625" style="186" customWidth="1"/>
    <col min="14411" max="14592" width="9" style="186"/>
    <col min="14593" max="14593" width="4.75" style="186" customWidth="1"/>
    <col min="14594" max="14594" width="14.125" style="186" customWidth="1"/>
    <col min="14595" max="14595" width="14.25" style="186" customWidth="1"/>
    <col min="14596" max="14596" width="14.875" style="186" customWidth="1"/>
    <col min="14597" max="14627" width="2.625" style="186" customWidth="1"/>
    <col min="14628" max="14636" width="2.875" style="186" customWidth="1"/>
    <col min="14637" max="14637" width="10" style="186" customWidth="1"/>
    <col min="14638" max="14642" width="2.875" style="186" customWidth="1"/>
    <col min="14643" max="14645" width="2.25" style="186" customWidth="1"/>
    <col min="14646" max="14666" width="2.625" style="186" customWidth="1"/>
    <col min="14667" max="14848" width="9" style="186"/>
    <col min="14849" max="14849" width="4.75" style="186" customWidth="1"/>
    <col min="14850" max="14850" width="14.125" style="186" customWidth="1"/>
    <col min="14851" max="14851" width="14.25" style="186" customWidth="1"/>
    <col min="14852" max="14852" width="14.875" style="186" customWidth="1"/>
    <col min="14853" max="14883" width="2.625" style="186" customWidth="1"/>
    <col min="14884" max="14892" width="2.875" style="186" customWidth="1"/>
    <col min="14893" max="14893" width="10" style="186" customWidth="1"/>
    <col min="14894" max="14898" width="2.875" style="186" customWidth="1"/>
    <col min="14899" max="14901" width="2.25" style="186" customWidth="1"/>
    <col min="14902" max="14922" width="2.625" style="186" customWidth="1"/>
    <col min="14923" max="15104" width="9" style="186"/>
    <col min="15105" max="15105" width="4.75" style="186" customWidth="1"/>
    <col min="15106" max="15106" width="14.125" style="186" customWidth="1"/>
    <col min="15107" max="15107" width="14.25" style="186" customWidth="1"/>
    <col min="15108" max="15108" width="14.875" style="186" customWidth="1"/>
    <col min="15109" max="15139" width="2.625" style="186" customWidth="1"/>
    <col min="15140" max="15148" width="2.875" style="186" customWidth="1"/>
    <col min="15149" max="15149" width="10" style="186" customWidth="1"/>
    <col min="15150" max="15154" width="2.875" style="186" customWidth="1"/>
    <col min="15155" max="15157" width="2.25" style="186" customWidth="1"/>
    <col min="15158" max="15178" width="2.625" style="186" customWidth="1"/>
    <col min="15179" max="15360" width="9" style="186"/>
    <col min="15361" max="15361" width="4.75" style="186" customWidth="1"/>
    <col min="15362" max="15362" width="14.125" style="186" customWidth="1"/>
    <col min="15363" max="15363" width="14.25" style="186" customWidth="1"/>
    <col min="15364" max="15364" width="14.875" style="186" customWidth="1"/>
    <col min="15365" max="15395" width="2.625" style="186" customWidth="1"/>
    <col min="15396" max="15404" width="2.875" style="186" customWidth="1"/>
    <col min="15405" max="15405" width="10" style="186" customWidth="1"/>
    <col min="15406" max="15410" width="2.875" style="186" customWidth="1"/>
    <col min="15411" max="15413" width="2.25" style="186" customWidth="1"/>
    <col min="15414" max="15434" width="2.625" style="186" customWidth="1"/>
    <col min="15435" max="15616" width="9" style="186"/>
    <col min="15617" max="15617" width="4.75" style="186" customWidth="1"/>
    <col min="15618" max="15618" width="14.125" style="186" customWidth="1"/>
    <col min="15619" max="15619" width="14.25" style="186" customWidth="1"/>
    <col min="15620" max="15620" width="14.875" style="186" customWidth="1"/>
    <col min="15621" max="15651" width="2.625" style="186" customWidth="1"/>
    <col min="15652" max="15660" width="2.875" style="186" customWidth="1"/>
    <col min="15661" max="15661" width="10" style="186" customWidth="1"/>
    <col min="15662" max="15666" width="2.875" style="186" customWidth="1"/>
    <col min="15667" max="15669" width="2.25" style="186" customWidth="1"/>
    <col min="15670" max="15690" width="2.625" style="186" customWidth="1"/>
    <col min="15691" max="15872" width="9" style="186"/>
    <col min="15873" max="15873" width="4.75" style="186" customWidth="1"/>
    <col min="15874" max="15874" width="14.125" style="186" customWidth="1"/>
    <col min="15875" max="15875" width="14.25" style="186" customWidth="1"/>
    <col min="15876" max="15876" width="14.875" style="186" customWidth="1"/>
    <col min="15877" max="15907" width="2.625" style="186" customWidth="1"/>
    <col min="15908" max="15916" width="2.875" style="186" customWidth="1"/>
    <col min="15917" max="15917" width="10" style="186" customWidth="1"/>
    <col min="15918" max="15922" width="2.875" style="186" customWidth="1"/>
    <col min="15923" max="15925" width="2.25" style="186" customWidth="1"/>
    <col min="15926" max="15946" width="2.625" style="186" customWidth="1"/>
    <col min="15947" max="16128" width="9" style="186"/>
    <col min="16129" max="16129" width="4.75" style="186" customWidth="1"/>
    <col min="16130" max="16130" width="14.125" style="186" customWidth="1"/>
    <col min="16131" max="16131" width="14.25" style="186" customWidth="1"/>
    <col min="16132" max="16132" width="14.875" style="186" customWidth="1"/>
    <col min="16133" max="16163" width="2.625" style="186" customWidth="1"/>
    <col min="16164" max="16172" width="2.875" style="186" customWidth="1"/>
    <col min="16173" max="16173" width="10" style="186" customWidth="1"/>
    <col min="16174" max="16178" width="2.875" style="186" customWidth="1"/>
    <col min="16179" max="16181" width="2.25" style="186" customWidth="1"/>
    <col min="16182" max="16202" width="2.625" style="186" customWidth="1"/>
    <col min="16203" max="16384" width="9" style="186"/>
  </cols>
  <sheetData>
    <row r="1" spans="1:59" s="110" customFormat="1" ht="21" customHeight="1">
      <c r="A1" s="108" t="s">
        <v>545</v>
      </c>
      <c r="B1" s="109" t="s">
        <v>560</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t="s">
        <v>217</v>
      </c>
      <c r="AT1" s="109"/>
      <c r="AU1" s="109"/>
      <c r="AV1" s="109"/>
      <c r="AW1" s="109"/>
      <c r="AX1" s="109"/>
      <c r="AY1" s="109"/>
      <c r="AZ1" s="109"/>
    </row>
    <row r="2" spans="1:59" s="110" customFormat="1" ht="21" customHeight="1" thickBot="1">
      <c r="A2" s="517" t="s">
        <v>125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108"/>
      <c r="AU2" s="108"/>
      <c r="AV2" s="108"/>
      <c r="AW2" s="108"/>
      <c r="AX2" s="108"/>
      <c r="AY2" s="108"/>
      <c r="AZ2" s="108"/>
      <c r="BA2" s="108"/>
      <c r="BB2" s="108"/>
      <c r="BC2" s="108"/>
      <c r="BD2" s="108"/>
      <c r="BE2" s="108"/>
      <c r="BF2" s="108"/>
      <c r="BG2" s="108"/>
    </row>
    <row r="3" spans="1:59" s="110" customFormat="1" ht="18.75" customHeight="1" thickBot="1">
      <c r="B3" s="111"/>
      <c r="C3" s="111"/>
      <c r="D3" s="111"/>
      <c r="E3" s="111"/>
      <c r="F3" s="111"/>
      <c r="AC3" s="518" t="s">
        <v>126</v>
      </c>
      <c r="AD3" s="519"/>
      <c r="AE3" s="519"/>
      <c r="AF3" s="519"/>
      <c r="AG3" s="519"/>
      <c r="AH3" s="519"/>
      <c r="AI3" s="519"/>
      <c r="AJ3" s="519"/>
      <c r="AK3" s="519"/>
      <c r="AL3" s="520"/>
      <c r="AM3" s="112" t="s">
        <v>127</v>
      </c>
      <c r="AN3" s="113"/>
      <c r="AO3" s="113"/>
      <c r="AP3" s="113"/>
      <c r="AQ3" s="113"/>
      <c r="AR3" s="113"/>
      <c r="AS3" s="114"/>
    </row>
    <row r="4" spans="1:59" s="110" customFormat="1" ht="18.75" customHeight="1" thickBot="1">
      <c r="A4" s="521" t="s">
        <v>13</v>
      </c>
      <c r="B4" s="522"/>
      <c r="C4" s="522"/>
      <c r="D4" s="522"/>
      <c r="E4" s="523" t="s">
        <v>128</v>
      </c>
      <c r="F4" s="522"/>
      <c r="G4" s="522"/>
      <c r="H4" s="522"/>
      <c r="I4" s="522"/>
      <c r="J4" s="522"/>
      <c r="K4" s="522"/>
      <c r="L4" s="522"/>
      <c r="M4" s="522"/>
      <c r="N4" s="522"/>
      <c r="O4" s="522"/>
      <c r="P4" s="521" t="s">
        <v>15</v>
      </c>
      <c r="Q4" s="522"/>
      <c r="R4" s="522"/>
      <c r="S4" s="522"/>
      <c r="T4" s="522"/>
      <c r="U4" s="522"/>
      <c r="V4" s="522"/>
      <c r="W4" s="522"/>
      <c r="X4" s="522"/>
      <c r="Y4" s="524"/>
      <c r="Z4" s="523" t="s">
        <v>14</v>
      </c>
      <c r="AA4" s="522"/>
      <c r="AB4" s="522"/>
      <c r="AC4" s="522"/>
      <c r="AD4" s="522"/>
      <c r="AE4" s="522"/>
      <c r="AF4" s="522"/>
      <c r="AG4" s="522"/>
      <c r="AH4" s="522"/>
      <c r="AI4" s="522"/>
      <c r="AJ4" s="522"/>
      <c r="AK4" s="522"/>
      <c r="AL4" s="522"/>
      <c r="AM4" s="522"/>
      <c r="AN4" s="522"/>
      <c r="AO4" s="522"/>
      <c r="AP4" s="522"/>
      <c r="AQ4" s="522"/>
      <c r="AR4" s="522"/>
      <c r="AS4" s="525"/>
    </row>
    <row r="5" spans="1:59" s="110" customFormat="1" ht="18.75" customHeight="1" thickBot="1">
      <c r="A5" s="526"/>
      <c r="B5" s="527"/>
      <c r="C5" s="527"/>
      <c r="D5" s="527"/>
      <c r="E5" s="528" t="s">
        <v>16</v>
      </c>
      <c r="F5" s="529"/>
      <c r="G5" s="529"/>
      <c r="H5" s="529"/>
      <c r="I5" s="529"/>
      <c r="J5" s="529"/>
      <c r="K5" s="529"/>
      <c r="L5" s="529"/>
      <c r="M5" s="529"/>
      <c r="N5" s="529"/>
      <c r="O5" s="529"/>
      <c r="P5" s="529"/>
      <c r="Q5" s="529"/>
      <c r="R5" s="529"/>
      <c r="S5" s="529"/>
      <c r="T5" s="529"/>
      <c r="U5" s="529"/>
      <c r="V5" s="529"/>
      <c r="W5" s="529"/>
      <c r="X5" s="529"/>
      <c r="Y5" s="529"/>
      <c r="Z5" s="529"/>
      <c r="AA5" s="530"/>
      <c r="AB5" s="523" t="s">
        <v>128</v>
      </c>
      <c r="AC5" s="522"/>
      <c r="AD5" s="522"/>
      <c r="AE5" s="522"/>
      <c r="AF5" s="522"/>
      <c r="AG5" s="522"/>
      <c r="AH5" s="522"/>
      <c r="AI5" s="522"/>
      <c r="AJ5" s="522"/>
      <c r="AK5" s="522"/>
      <c r="AL5" s="522"/>
      <c r="AM5" s="522"/>
      <c r="AN5" s="522"/>
      <c r="AO5" s="522"/>
      <c r="AP5" s="522"/>
      <c r="AQ5" s="522"/>
      <c r="AR5" s="522"/>
      <c r="AS5" s="525"/>
    </row>
    <row r="6" spans="1:59" s="110" customFormat="1" ht="18.75" customHeight="1" thickBot="1">
      <c r="A6" s="521" t="s">
        <v>6</v>
      </c>
      <c r="B6" s="522"/>
      <c r="C6" s="522"/>
      <c r="D6" s="115" t="s">
        <v>129</v>
      </c>
      <c r="E6" s="531" t="s">
        <v>17</v>
      </c>
      <c r="F6" s="529"/>
      <c r="G6" s="529"/>
      <c r="H6" s="529"/>
      <c r="I6" s="529"/>
      <c r="J6" s="529"/>
      <c r="K6" s="529"/>
      <c r="L6" s="530"/>
      <c r="M6" s="531" t="s">
        <v>130</v>
      </c>
      <c r="N6" s="529"/>
      <c r="O6" s="529"/>
      <c r="P6" s="529"/>
      <c r="Q6" s="529"/>
      <c r="R6" s="529"/>
      <c r="S6" s="529"/>
      <c r="T6" s="529"/>
      <c r="U6" s="529"/>
      <c r="V6" s="530"/>
      <c r="W6" s="531" t="s">
        <v>18</v>
      </c>
      <c r="X6" s="529"/>
      <c r="Y6" s="529"/>
      <c r="Z6" s="529"/>
      <c r="AA6" s="529"/>
      <c r="AB6" s="529"/>
      <c r="AC6" s="529"/>
      <c r="AD6" s="529"/>
      <c r="AE6" s="530"/>
      <c r="AF6" s="532"/>
      <c r="AG6" s="533"/>
      <c r="AH6" s="533"/>
      <c r="AI6" s="533"/>
      <c r="AJ6" s="533"/>
      <c r="AK6" s="533"/>
      <c r="AL6" s="533"/>
      <c r="AM6" s="533"/>
      <c r="AN6" s="533"/>
      <c r="AO6" s="533"/>
      <c r="AP6" s="533"/>
      <c r="AQ6" s="533"/>
      <c r="AR6" s="533"/>
      <c r="AS6" s="534"/>
    </row>
    <row r="7" spans="1:59" s="110" customFormat="1" ht="18.75" customHeight="1" thickBot="1">
      <c r="A7" s="521" t="s">
        <v>131</v>
      </c>
      <c r="B7" s="522"/>
      <c r="C7" s="522"/>
      <c r="D7" s="522"/>
      <c r="E7" s="522"/>
      <c r="F7" s="522"/>
      <c r="G7" s="522"/>
      <c r="H7" s="522"/>
      <c r="I7" s="522"/>
      <c r="J7" s="522"/>
      <c r="K7" s="522"/>
      <c r="L7" s="524"/>
      <c r="M7" s="531" t="s">
        <v>128</v>
      </c>
      <c r="N7" s="529"/>
      <c r="O7" s="529"/>
      <c r="P7" s="529"/>
      <c r="Q7" s="529"/>
      <c r="R7" s="529"/>
      <c r="S7" s="529"/>
      <c r="T7" s="529"/>
      <c r="U7" s="529"/>
      <c r="V7" s="530"/>
      <c r="W7" s="531" t="s">
        <v>0</v>
      </c>
      <c r="X7" s="529"/>
      <c r="Y7" s="529"/>
      <c r="Z7" s="529"/>
      <c r="AA7" s="529"/>
      <c r="AB7" s="529"/>
      <c r="AC7" s="529"/>
      <c r="AD7" s="529"/>
      <c r="AE7" s="530"/>
      <c r="AF7" s="535"/>
      <c r="AG7" s="536"/>
      <c r="AH7" s="536"/>
      <c r="AI7" s="536"/>
      <c r="AJ7" s="536"/>
      <c r="AK7" s="536"/>
      <c r="AL7" s="536"/>
      <c r="AM7" s="536"/>
      <c r="AN7" s="536"/>
      <c r="AO7" s="536"/>
      <c r="AP7" s="536"/>
      <c r="AQ7" s="536"/>
      <c r="AR7" s="536"/>
      <c r="AS7" s="537"/>
    </row>
    <row r="8" spans="1:59" s="110" customFormat="1" ht="18.75" customHeight="1">
      <c r="A8" s="538" t="s">
        <v>19</v>
      </c>
      <c r="B8" s="541" t="s">
        <v>10</v>
      </c>
      <c r="C8" s="543" t="s">
        <v>20</v>
      </c>
      <c r="D8" s="545" t="s">
        <v>9</v>
      </c>
      <c r="E8" s="541" t="s">
        <v>21</v>
      </c>
      <c r="F8" s="545"/>
      <c r="G8" s="545"/>
      <c r="H8" s="545"/>
      <c r="I8" s="545"/>
      <c r="J8" s="545"/>
      <c r="K8" s="547"/>
      <c r="L8" s="541" t="s">
        <v>22</v>
      </c>
      <c r="M8" s="545"/>
      <c r="N8" s="545"/>
      <c r="O8" s="545"/>
      <c r="P8" s="545"/>
      <c r="Q8" s="545"/>
      <c r="R8" s="547"/>
      <c r="S8" s="541" t="s">
        <v>23</v>
      </c>
      <c r="T8" s="545"/>
      <c r="U8" s="545"/>
      <c r="V8" s="545"/>
      <c r="W8" s="545"/>
      <c r="X8" s="545"/>
      <c r="Y8" s="547"/>
      <c r="Z8" s="548" t="s">
        <v>24</v>
      </c>
      <c r="AA8" s="545"/>
      <c r="AB8" s="545"/>
      <c r="AC8" s="545"/>
      <c r="AD8" s="545"/>
      <c r="AE8" s="545"/>
      <c r="AF8" s="547"/>
      <c r="AG8" s="549"/>
      <c r="AH8" s="550"/>
      <c r="AI8" s="551"/>
      <c r="AJ8" s="552" t="s">
        <v>132</v>
      </c>
      <c r="AK8" s="543"/>
      <c r="AL8" s="543"/>
      <c r="AM8" s="543" t="s">
        <v>25</v>
      </c>
      <c r="AN8" s="543"/>
      <c r="AO8" s="543"/>
      <c r="AP8" s="543" t="s">
        <v>26</v>
      </c>
      <c r="AQ8" s="543"/>
      <c r="AR8" s="543"/>
      <c r="AS8" s="554" t="s">
        <v>49</v>
      </c>
    </row>
    <row r="9" spans="1:59" s="110" customFormat="1" ht="18.75" customHeight="1">
      <c r="A9" s="539"/>
      <c r="B9" s="542"/>
      <c r="C9" s="544"/>
      <c r="D9" s="546"/>
      <c r="E9" s="116">
        <v>1</v>
      </c>
      <c r="F9" s="117">
        <v>2</v>
      </c>
      <c r="G9" s="117">
        <v>3</v>
      </c>
      <c r="H9" s="118">
        <v>4</v>
      </c>
      <c r="I9" s="117">
        <v>5</v>
      </c>
      <c r="J9" s="117">
        <v>6</v>
      </c>
      <c r="K9" s="119">
        <v>7</v>
      </c>
      <c r="L9" s="116">
        <v>8</v>
      </c>
      <c r="M9" s="117">
        <v>9</v>
      </c>
      <c r="N9" s="117">
        <v>10</v>
      </c>
      <c r="O9" s="117">
        <v>11</v>
      </c>
      <c r="P9" s="117">
        <v>12</v>
      </c>
      <c r="Q9" s="117">
        <v>13</v>
      </c>
      <c r="R9" s="119">
        <v>14</v>
      </c>
      <c r="S9" s="116">
        <v>15</v>
      </c>
      <c r="T9" s="117">
        <v>16</v>
      </c>
      <c r="U9" s="117">
        <v>17</v>
      </c>
      <c r="V9" s="117">
        <v>18</v>
      </c>
      <c r="W9" s="117">
        <v>19</v>
      </c>
      <c r="X9" s="117">
        <v>20</v>
      </c>
      <c r="Y9" s="119">
        <v>21</v>
      </c>
      <c r="Z9" s="118">
        <v>22</v>
      </c>
      <c r="AA9" s="117">
        <v>23</v>
      </c>
      <c r="AB9" s="117">
        <v>24</v>
      </c>
      <c r="AC9" s="117">
        <v>25</v>
      </c>
      <c r="AD9" s="117">
        <v>26</v>
      </c>
      <c r="AE9" s="117">
        <v>27</v>
      </c>
      <c r="AF9" s="119">
        <v>28</v>
      </c>
      <c r="AG9" s="120">
        <v>29</v>
      </c>
      <c r="AH9" s="121">
        <v>30</v>
      </c>
      <c r="AI9" s="122">
        <v>31</v>
      </c>
      <c r="AJ9" s="553"/>
      <c r="AK9" s="544"/>
      <c r="AL9" s="544"/>
      <c r="AM9" s="544"/>
      <c r="AN9" s="544"/>
      <c r="AO9" s="544"/>
      <c r="AP9" s="544"/>
      <c r="AQ9" s="544"/>
      <c r="AR9" s="544"/>
      <c r="AS9" s="555"/>
    </row>
    <row r="10" spans="1:59" s="110" customFormat="1" ht="18.75" customHeight="1">
      <c r="A10" s="539"/>
      <c r="B10" s="542"/>
      <c r="C10" s="544"/>
      <c r="D10" s="546"/>
      <c r="E10" s="123" t="s">
        <v>191</v>
      </c>
      <c r="F10" s="117"/>
      <c r="G10" s="117"/>
      <c r="H10" s="117"/>
      <c r="I10" s="117"/>
      <c r="J10" s="117"/>
      <c r="K10" s="119"/>
      <c r="L10" s="116"/>
      <c r="M10" s="117"/>
      <c r="N10" s="117"/>
      <c r="O10" s="117"/>
      <c r="P10" s="117"/>
      <c r="Q10" s="117"/>
      <c r="R10" s="119"/>
      <c r="S10" s="116"/>
      <c r="T10" s="117"/>
      <c r="U10" s="117"/>
      <c r="V10" s="117"/>
      <c r="W10" s="117"/>
      <c r="X10" s="117"/>
      <c r="Y10" s="119"/>
      <c r="Z10" s="118"/>
      <c r="AA10" s="117"/>
      <c r="AB10" s="117"/>
      <c r="AC10" s="117"/>
      <c r="AD10" s="117"/>
      <c r="AE10" s="117"/>
      <c r="AF10" s="119"/>
      <c r="AG10" s="120"/>
      <c r="AH10" s="121"/>
      <c r="AI10" s="122"/>
      <c r="AJ10" s="553"/>
      <c r="AK10" s="544"/>
      <c r="AL10" s="544"/>
      <c r="AM10" s="544"/>
      <c r="AN10" s="544"/>
      <c r="AO10" s="544"/>
      <c r="AP10" s="544"/>
      <c r="AQ10" s="544"/>
      <c r="AR10" s="544"/>
      <c r="AS10" s="555"/>
    </row>
    <row r="11" spans="1:59" s="110" customFormat="1" ht="17.25" customHeight="1">
      <c r="A11" s="539"/>
      <c r="B11" s="123"/>
      <c r="C11" s="124"/>
      <c r="D11" s="124"/>
      <c r="E11" s="123"/>
      <c r="F11" s="125"/>
      <c r="G11" s="125"/>
      <c r="H11" s="126"/>
      <c r="I11" s="125"/>
      <c r="J11" s="124"/>
      <c r="K11" s="127"/>
      <c r="L11" s="123"/>
      <c r="M11" s="125"/>
      <c r="N11" s="125"/>
      <c r="O11" s="125"/>
      <c r="P11" s="125"/>
      <c r="Q11" s="124"/>
      <c r="R11" s="127"/>
      <c r="S11" s="123"/>
      <c r="T11" s="125"/>
      <c r="U11" s="125"/>
      <c r="V11" s="125"/>
      <c r="W11" s="125"/>
      <c r="X11" s="124"/>
      <c r="Y11" s="127"/>
      <c r="Z11" s="123"/>
      <c r="AA11" s="125"/>
      <c r="AB11" s="125"/>
      <c r="AC11" s="125"/>
      <c r="AD11" s="125"/>
      <c r="AE11" s="124"/>
      <c r="AF11" s="127"/>
      <c r="AG11" s="128"/>
      <c r="AH11" s="129"/>
      <c r="AI11" s="130"/>
      <c r="AJ11" s="556">
        <f>SUM(E11:AF11)</f>
        <v>0</v>
      </c>
      <c r="AK11" s="556"/>
      <c r="AL11" s="557"/>
      <c r="AM11" s="558">
        <f>AJ11/4</f>
        <v>0</v>
      </c>
      <c r="AN11" s="559"/>
      <c r="AO11" s="560"/>
      <c r="AP11" s="558">
        <f>IF($AG$19=0,0,ROUNDDOWN(AM11/$AG$19,1))</f>
        <v>0</v>
      </c>
      <c r="AQ11" s="559"/>
      <c r="AR11" s="560"/>
      <c r="AS11" s="131"/>
    </row>
    <row r="12" spans="1:59" s="110" customFormat="1" ht="17.25" customHeight="1">
      <c r="A12" s="539"/>
      <c r="B12" s="123"/>
      <c r="C12" s="124"/>
      <c r="D12" s="124"/>
      <c r="E12" s="123"/>
      <c r="F12" s="125"/>
      <c r="G12" s="125"/>
      <c r="H12" s="125"/>
      <c r="I12" s="125"/>
      <c r="J12" s="124"/>
      <c r="K12" s="127"/>
      <c r="L12" s="123"/>
      <c r="M12" s="125"/>
      <c r="N12" s="125"/>
      <c r="O12" s="125"/>
      <c r="P12" s="125"/>
      <c r="Q12" s="124"/>
      <c r="R12" s="127"/>
      <c r="S12" s="123"/>
      <c r="T12" s="125"/>
      <c r="U12" s="125"/>
      <c r="V12" s="125"/>
      <c r="W12" s="125"/>
      <c r="X12" s="124"/>
      <c r="Y12" s="127"/>
      <c r="Z12" s="123"/>
      <c r="AA12" s="125"/>
      <c r="AB12" s="125"/>
      <c r="AC12" s="125"/>
      <c r="AD12" s="125"/>
      <c r="AE12" s="124"/>
      <c r="AF12" s="127"/>
      <c r="AG12" s="128"/>
      <c r="AH12" s="129"/>
      <c r="AI12" s="130"/>
      <c r="AJ12" s="556">
        <f t="shared" ref="AJ12:AJ17" si="0">SUM(E12:AF12)</f>
        <v>0</v>
      </c>
      <c r="AK12" s="556"/>
      <c r="AL12" s="557"/>
      <c r="AM12" s="558">
        <f t="shared" ref="AM12:AM17" si="1">AJ12/4</f>
        <v>0</v>
      </c>
      <c r="AN12" s="559"/>
      <c r="AO12" s="560"/>
      <c r="AP12" s="558">
        <f t="shared" ref="AP12:AP17" si="2">IF($AG$19=0,0,ROUNDDOWN(AM12/$AG$19,1))</f>
        <v>0</v>
      </c>
      <c r="AQ12" s="559"/>
      <c r="AR12" s="560"/>
      <c r="AS12" s="131"/>
    </row>
    <row r="13" spans="1:59" s="110" customFormat="1" ht="17.25" customHeight="1">
      <c r="A13" s="539"/>
      <c r="B13" s="123"/>
      <c r="C13" s="124"/>
      <c r="D13" s="124"/>
      <c r="E13" s="123"/>
      <c r="F13" s="125"/>
      <c r="G13" s="125"/>
      <c r="H13" s="125"/>
      <c r="I13" s="125"/>
      <c r="J13" s="124"/>
      <c r="K13" s="127"/>
      <c r="L13" s="123"/>
      <c r="M13" s="125"/>
      <c r="N13" s="125"/>
      <c r="O13" s="125"/>
      <c r="P13" s="125"/>
      <c r="Q13" s="124"/>
      <c r="R13" s="127"/>
      <c r="S13" s="123"/>
      <c r="T13" s="125"/>
      <c r="U13" s="125"/>
      <c r="V13" s="125"/>
      <c r="W13" s="125"/>
      <c r="X13" s="124"/>
      <c r="Y13" s="127"/>
      <c r="Z13" s="123"/>
      <c r="AA13" s="125"/>
      <c r="AB13" s="125"/>
      <c r="AC13" s="125"/>
      <c r="AD13" s="125"/>
      <c r="AE13" s="124"/>
      <c r="AF13" s="127"/>
      <c r="AG13" s="128"/>
      <c r="AH13" s="129"/>
      <c r="AI13" s="130"/>
      <c r="AJ13" s="556">
        <f t="shared" si="0"/>
        <v>0</v>
      </c>
      <c r="AK13" s="556"/>
      <c r="AL13" s="557"/>
      <c r="AM13" s="558">
        <f t="shared" si="1"/>
        <v>0</v>
      </c>
      <c r="AN13" s="559"/>
      <c r="AO13" s="560"/>
      <c r="AP13" s="558">
        <f t="shared" si="2"/>
        <v>0</v>
      </c>
      <c r="AQ13" s="559"/>
      <c r="AR13" s="560"/>
      <c r="AS13" s="131"/>
    </row>
    <row r="14" spans="1:59" s="110" customFormat="1" ht="17.25" customHeight="1">
      <c r="A14" s="539"/>
      <c r="B14" s="123"/>
      <c r="C14" s="124"/>
      <c r="D14" s="124"/>
      <c r="E14" s="123"/>
      <c r="F14" s="125"/>
      <c r="G14" s="125"/>
      <c r="H14" s="125"/>
      <c r="I14" s="125"/>
      <c r="J14" s="124"/>
      <c r="K14" s="127"/>
      <c r="L14" s="123"/>
      <c r="M14" s="125"/>
      <c r="N14" s="125"/>
      <c r="O14" s="125"/>
      <c r="P14" s="125"/>
      <c r="Q14" s="124"/>
      <c r="R14" s="127"/>
      <c r="S14" s="123"/>
      <c r="T14" s="125"/>
      <c r="U14" s="125"/>
      <c r="V14" s="125"/>
      <c r="W14" s="125"/>
      <c r="X14" s="124"/>
      <c r="Y14" s="127"/>
      <c r="Z14" s="123"/>
      <c r="AA14" s="125"/>
      <c r="AB14" s="125"/>
      <c r="AC14" s="125"/>
      <c r="AD14" s="125"/>
      <c r="AE14" s="124"/>
      <c r="AF14" s="127"/>
      <c r="AG14" s="128"/>
      <c r="AH14" s="129"/>
      <c r="AI14" s="130"/>
      <c r="AJ14" s="556">
        <f t="shared" si="0"/>
        <v>0</v>
      </c>
      <c r="AK14" s="556"/>
      <c r="AL14" s="557"/>
      <c r="AM14" s="558">
        <f t="shared" si="1"/>
        <v>0</v>
      </c>
      <c r="AN14" s="559"/>
      <c r="AO14" s="560"/>
      <c r="AP14" s="558">
        <f t="shared" si="2"/>
        <v>0</v>
      </c>
      <c r="AQ14" s="559"/>
      <c r="AR14" s="560"/>
      <c r="AS14" s="131"/>
    </row>
    <row r="15" spans="1:59" s="110" customFormat="1" ht="17.25" customHeight="1">
      <c r="A15" s="539"/>
      <c r="B15" s="123"/>
      <c r="C15" s="124"/>
      <c r="D15" s="124"/>
      <c r="E15" s="123"/>
      <c r="F15" s="125"/>
      <c r="G15" s="125"/>
      <c r="H15" s="125"/>
      <c r="I15" s="125"/>
      <c r="J15" s="124"/>
      <c r="K15" s="127"/>
      <c r="L15" s="123"/>
      <c r="M15" s="125"/>
      <c r="N15" s="125"/>
      <c r="O15" s="125"/>
      <c r="P15" s="125"/>
      <c r="Q15" s="124"/>
      <c r="R15" s="127"/>
      <c r="S15" s="123"/>
      <c r="T15" s="125"/>
      <c r="U15" s="125"/>
      <c r="V15" s="125"/>
      <c r="W15" s="125"/>
      <c r="X15" s="124"/>
      <c r="Y15" s="127"/>
      <c r="Z15" s="123"/>
      <c r="AA15" s="125"/>
      <c r="AB15" s="125"/>
      <c r="AC15" s="125"/>
      <c r="AD15" s="125"/>
      <c r="AE15" s="124"/>
      <c r="AF15" s="127"/>
      <c r="AG15" s="128"/>
      <c r="AH15" s="129"/>
      <c r="AI15" s="130"/>
      <c r="AJ15" s="556">
        <f t="shared" si="0"/>
        <v>0</v>
      </c>
      <c r="AK15" s="556"/>
      <c r="AL15" s="557"/>
      <c r="AM15" s="558">
        <f t="shared" si="1"/>
        <v>0</v>
      </c>
      <c r="AN15" s="559"/>
      <c r="AO15" s="560"/>
      <c r="AP15" s="558">
        <f t="shared" si="2"/>
        <v>0</v>
      </c>
      <c r="AQ15" s="559"/>
      <c r="AR15" s="560"/>
      <c r="AS15" s="131"/>
    </row>
    <row r="16" spans="1:59" s="110" customFormat="1" ht="17.25" customHeight="1">
      <c r="A16" s="539"/>
      <c r="B16" s="123"/>
      <c r="C16" s="124"/>
      <c r="D16" s="124"/>
      <c r="E16" s="123"/>
      <c r="F16" s="125"/>
      <c r="G16" s="125"/>
      <c r="H16" s="125"/>
      <c r="I16" s="125"/>
      <c r="J16" s="124"/>
      <c r="K16" s="127"/>
      <c r="L16" s="123"/>
      <c r="M16" s="125"/>
      <c r="N16" s="125"/>
      <c r="O16" s="125"/>
      <c r="P16" s="125"/>
      <c r="Q16" s="124"/>
      <c r="R16" s="127"/>
      <c r="S16" s="123"/>
      <c r="T16" s="125"/>
      <c r="U16" s="125"/>
      <c r="V16" s="125"/>
      <c r="W16" s="125"/>
      <c r="X16" s="124"/>
      <c r="Y16" s="127"/>
      <c r="Z16" s="123"/>
      <c r="AA16" s="125"/>
      <c r="AB16" s="125"/>
      <c r="AC16" s="125"/>
      <c r="AD16" s="125"/>
      <c r="AE16" s="124"/>
      <c r="AF16" s="127"/>
      <c r="AG16" s="128"/>
      <c r="AH16" s="129"/>
      <c r="AI16" s="130"/>
      <c r="AJ16" s="556">
        <f t="shared" si="0"/>
        <v>0</v>
      </c>
      <c r="AK16" s="556"/>
      <c r="AL16" s="557"/>
      <c r="AM16" s="558">
        <f t="shared" si="1"/>
        <v>0</v>
      </c>
      <c r="AN16" s="559"/>
      <c r="AO16" s="560"/>
      <c r="AP16" s="558">
        <f t="shared" si="2"/>
        <v>0</v>
      </c>
      <c r="AQ16" s="559"/>
      <c r="AR16" s="560"/>
      <c r="AS16" s="131"/>
    </row>
    <row r="17" spans="1:59" s="110" customFormat="1" ht="17.25" customHeight="1" thickBot="1">
      <c r="A17" s="539"/>
      <c r="B17" s="123"/>
      <c r="C17" s="124"/>
      <c r="D17" s="124"/>
      <c r="E17" s="123"/>
      <c r="F17" s="124"/>
      <c r="G17" s="125"/>
      <c r="H17" s="125"/>
      <c r="I17" s="125"/>
      <c r="J17" s="124"/>
      <c r="K17" s="127"/>
      <c r="L17" s="123"/>
      <c r="M17" s="125"/>
      <c r="N17" s="125"/>
      <c r="O17" s="125"/>
      <c r="P17" s="125"/>
      <c r="Q17" s="124"/>
      <c r="R17" s="127"/>
      <c r="S17" s="123"/>
      <c r="T17" s="125"/>
      <c r="U17" s="125"/>
      <c r="V17" s="125"/>
      <c r="W17" s="125"/>
      <c r="X17" s="124"/>
      <c r="Y17" s="127"/>
      <c r="Z17" s="123"/>
      <c r="AA17" s="125"/>
      <c r="AB17" s="125"/>
      <c r="AC17" s="125"/>
      <c r="AD17" s="125"/>
      <c r="AE17" s="124"/>
      <c r="AF17" s="127"/>
      <c r="AG17" s="128"/>
      <c r="AH17" s="129"/>
      <c r="AI17" s="130"/>
      <c r="AJ17" s="556">
        <f t="shared" si="0"/>
        <v>0</v>
      </c>
      <c r="AK17" s="556"/>
      <c r="AL17" s="557"/>
      <c r="AM17" s="558">
        <f t="shared" si="1"/>
        <v>0</v>
      </c>
      <c r="AN17" s="559"/>
      <c r="AO17" s="560"/>
      <c r="AP17" s="558">
        <f t="shared" si="2"/>
        <v>0</v>
      </c>
      <c r="AQ17" s="559"/>
      <c r="AR17" s="560"/>
      <c r="AS17" s="132"/>
    </row>
    <row r="18" spans="1:59" s="110" customFormat="1" ht="17.25" customHeight="1" thickBot="1">
      <c r="A18" s="539"/>
      <c r="B18" s="521" t="s">
        <v>27</v>
      </c>
      <c r="C18" s="522"/>
      <c r="D18" s="522"/>
      <c r="E18" s="133"/>
      <c r="F18" s="115"/>
      <c r="G18" s="115"/>
      <c r="H18" s="115"/>
      <c r="I18" s="115"/>
      <c r="J18" s="115"/>
      <c r="K18" s="134"/>
      <c r="L18" s="135"/>
      <c r="M18" s="115"/>
      <c r="N18" s="115"/>
      <c r="O18" s="115"/>
      <c r="P18" s="115"/>
      <c r="Q18" s="115"/>
      <c r="R18" s="134"/>
      <c r="S18" s="135"/>
      <c r="T18" s="115"/>
      <c r="U18" s="115"/>
      <c r="V18" s="115"/>
      <c r="W18" s="115"/>
      <c r="X18" s="115"/>
      <c r="Y18" s="134"/>
      <c r="Z18" s="135"/>
      <c r="AA18" s="115"/>
      <c r="AB18" s="115"/>
      <c r="AC18" s="115"/>
      <c r="AD18" s="136"/>
      <c r="AE18" s="136"/>
      <c r="AF18" s="137"/>
      <c r="AG18" s="138"/>
      <c r="AH18" s="139"/>
      <c r="AI18" s="140"/>
      <c r="AJ18" s="561">
        <f>SUM(AJ11:AL17)</f>
        <v>0</v>
      </c>
      <c r="AK18" s="561"/>
      <c r="AL18" s="562"/>
      <c r="AM18" s="563">
        <f>SUM(AM11:AO17)</f>
        <v>0</v>
      </c>
      <c r="AN18" s="561"/>
      <c r="AO18" s="562"/>
      <c r="AP18" s="563">
        <f>SUM(AP11:AR17)</f>
        <v>0</v>
      </c>
      <c r="AQ18" s="561"/>
      <c r="AR18" s="562"/>
      <c r="AS18" s="141"/>
    </row>
    <row r="19" spans="1:59" s="110" customFormat="1" ht="17.25" customHeight="1" thickTop="1" thickBot="1">
      <c r="A19" s="539"/>
      <c r="B19" s="521" t="s">
        <v>28</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t="s">
        <v>128</v>
      </c>
      <c r="AE19" s="522"/>
      <c r="AF19" s="564"/>
      <c r="AG19" s="565"/>
      <c r="AH19" s="566"/>
      <c r="AI19" s="567"/>
      <c r="AJ19" s="568" t="s">
        <v>32</v>
      </c>
      <c r="AK19" s="569"/>
      <c r="AL19" s="569"/>
      <c r="AM19" s="569"/>
      <c r="AN19" s="569"/>
      <c r="AO19" s="569"/>
      <c r="AP19" s="569"/>
      <c r="AQ19" s="569"/>
      <c r="AR19" s="570"/>
      <c r="AS19" s="141"/>
    </row>
    <row r="20" spans="1:59" s="110" customFormat="1" ht="17.25" customHeight="1" thickBot="1">
      <c r="A20" s="540"/>
      <c r="B20" s="571" t="s">
        <v>29</v>
      </c>
      <c r="C20" s="572"/>
      <c r="D20" s="572"/>
      <c r="E20" s="142"/>
      <c r="F20" s="143"/>
      <c r="G20" s="143"/>
      <c r="H20" s="143"/>
      <c r="I20" s="143"/>
      <c r="J20" s="143"/>
      <c r="K20" s="144"/>
      <c r="L20" s="142"/>
      <c r="M20" s="143"/>
      <c r="N20" s="143"/>
      <c r="O20" s="143"/>
      <c r="P20" s="143"/>
      <c r="Q20" s="143"/>
      <c r="R20" s="144"/>
      <c r="S20" s="142"/>
      <c r="T20" s="143"/>
      <c r="U20" s="143"/>
      <c r="V20" s="143"/>
      <c r="W20" s="143"/>
      <c r="X20" s="143"/>
      <c r="Y20" s="144"/>
      <c r="Z20" s="142"/>
      <c r="AA20" s="143"/>
      <c r="AB20" s="143"/>
      <c r="AC20" s="143"/>
      <c r="AD20" s="145"/>
      <c r="AE20" s="145"/>
      <c r="AF20" s="146"/>
      <c r="AG20" s="143"/>
      <c r="AH20" s="143"/>
      <c r="AI20" s="144"/>
      <c r="AJ20" s="526"/>
      <c r="AK20" s="527"/>
      <c r="AL20" s="573"/>
      <c r="AM20" s="574"/>
      <c r="AN20" s="527"/>
      <c r="AO20" s="573"/>
      <c r="AP20" s="574"/>
      <c r="AQ20" s="527"/>
      <c r="AR20" s="573"/>
      <c r="AS20" s="141"/>
    </row>
    <row r="21" spans="1:59" s="110" customFormat="1" ht="17.25" customHeight="1" thickBot="1">
      <c r="B21" s="147"/>
      <c r="C21" s="147"/>
      <c r="D21" s="147"/>
      <c r="E21" s="148"/>
      <c r="F21" s="148"/>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0"/>
      <c r="AJ21" s="151"/>
      <c r="AK21" s="152"/>
      <c r="AL21" s="152"/>
      <c r="AM21" s="152"/>
      <c r="AN21" s="152"/>
      <c r="AO21" s="152"/>
      <c r="AP21" s="152"/>
      <c r="AQ21" s="152"/>
      <c r="AR21" s="152"/>
      <c r="AS21" s="153"/>
    </row>
    <row r="22" spans="1:59" s="110" customFormat="1" ht="17.25" customHeight="1">
      <c r="A22" s="581" t="s">
        <v>30</v>
      </c>
      <c r="B22" s="154"/>
      <c r="C22" s="136"/>
      <c r="D22" s="155"/>
      <c r="E22" s="156"/>
      <c r="F22" s="157"/>
      <c r="G22" s="125"/>
      <c r="H22" s="125"/>
      <c r="I22" s="125"/>
      <c r="J22" s="125"/>
      <c r="K22" s="158"/>
      <c r="L22" s="159"/>
      <c r="M22" s="160"/>
      <c r="N22" s="125"/>
      <c r="O22" s="125"/>
      <c r="P22" s="125"/>
      <c r="Q22" s="125"/>
      <c r="R22" s="158"/>
      <c r="S22" s="159"/>
      <c r="T22" s="160"/>
      <c r="U22" s="125"/>
      <c r="V22" s="125"/>
      <c r="W22" s="125"/>
      <c r="X22" s="125"/>
      <c r="Y22" s="158"/>
      <c r="Z22" s="159"/>
      <c r="AA22" s="160"/>
      <c r="AB22" s="125"/>
      <c r="AC22" s="125"/>
      <c r="AD22" s="125"/>
      <c r="AE22" s="125"/>
      <c r="AF22" s="158"/>
      <c r="AG22" s="161"/>
      <c r="AH22" s="161"/>
      <c r="AI22" s="162"/>
      <c r="AJ22" s="584">
        <f>SUM(E22:AF22)</f>
        <v>0</v>
      </c>
      <c r="AK22" s="585"/>
      <c r="AL22" s="586"/>
      <c r="AM22" s="587">
        <f>AJ22/4</f>
        <v>0</v>
      </c>
      <c r="AN22" s="588"/>
      <c r="AO22" s="589"/>
      <c r="AP22" s="587">
        <f>IF($AG$19=0,0,ROUNDDOWN(AM22/$AG$19,1))</f>
        <v>0</v>
      </c>
      <c r="AQ22" s="588"/>
      <c r="AR22" s="589"/>
      <c r="AS22" s="163"/>
    </row>
    <row r="23" spans="1:59" s="110" customFormat="1" ht="17.25" customHeight="1">
      <c r="A23" s="582"/>
      <c r="B23" s="123"/>
      <c r="C23" s="124"/>
      <c r="D23" s="164"/>
      <c r="E23" s="165"/>
      <c r="F23" s="160"/>
      <c r="G23" s="160"/>
      <c r="H23" s="160"/>
      <c r="I23" s="160"/>
      <c r="J23" s="164"/>
      <c r="K23" s="166"/>
      <c r="L23" s="165"/>
      <c r="M23" s="160"/>
      <c r="N23" s="160"/>
      <c r="O23" s="160"/>
      <c r="P23" s="160"/>
      <c r="Q23" s="164"/>
      <c r="R23" s="166"/>
      <c r="S23" s="165"/>
      <c r="T23" s="160"/>
      <c r="U23" s="160"/>
      <c r="V23" s="160"/>
      <c r="W23" s="160"/>
      <c r="X23" s="164"/>
      <c r="Y23" s="166"/>
      <c r="Z23" s="165"/>
      <c r="AA23" s="160"/>
      <c r="AB23" s="160"/>
      <c r="AC23" s="160"/>
      <c r="AD23" s="160"/>
      <c r="AE23" s="164"/>
      <c r="AF23" s="166"/>
      <c r="AG23" s="167"/>
      <c r="AH23" s="168"/>
      <c r="AI23" s="169"/>
      <c r="AJ23" s="590">
        <f>SUM(E23:AF23)</f>
        <v>0</v>
      </c>
      <c r="AK23" s="556"/>
      <c r="AL23" s="557"/>
      <c r="AM23" s="558">
        <f>AJ23/4</f>
        <v>0</v>
      </c>
      <c r="AN23" s="559"/>
      <c r="AO23" s="560"/>
      <c r="AP23" s="558">
        <f>IF($AG$19=0,0,ROUNDDOWN(AM23/$AG$19,1))</f>
        <v>0</v>
      </c>
      <c r="AQ23" s="559"/>
      <c r="AR23" s="560"/>
      <c r="AS23" s="131"/>
    </row>
    <row r="24" spans="1:59" s="110" customFormat="1" ht="17.25" customHeight="1">
      <c r="A24" s="582"/>
      <c r="B24" s="123"/>
      <c r="C24" s="124"/>
      <c r="D24" s="164"/>
      <c r="E24" s="165"/>
      <c r="F24" s="160"/>
      <c r="G24" s="160"/>
      <c r="H24" s="160"/>
      <c r="I24" s="160"/>
      <c r="J24" s="164"/>
      <c r="K24" s="166"/>
      <c r="L24" s="165"/>
      <c r="M24" s="160"/>
      <c r="N24" s="160"/>
      <c r="O24" s="160"/>
      <c r="P24" s="160"/>
      <c r="Q24" s="164"/>
      <c r="R24" s="166"/>
      <c r="S24" s="165"/>
      <c r="T24" s="160"/>
      <c r="U24" s="160"/>
      <c r="V24" s="160"/>
      <c r="W24" s="160"/>
      <c r="X24" s="164"/>
      <c r="Y24" s="166"/>
      <c r="Z24" s="165"/>
      <c r="AA24" s="160"/>
      <c r="AB24" s="160"/>
      <c r="AC24" s="160"/>
      <c r="AD24" s="160"/>
      <c r="AE24" s="164"/>
      <c r="AF24" s="166"/>
      <c r="AG24" s="167"/>
      <c r="AH24" s="168"/>
      <c r="AI24" s="169"/>
      <c r="AJ24" s="590">
        <f>SUM(E24:AF24)</f>
        <v>0</v>
      </c>
      <c r="AK24" s="556"/>
      <c r="AL24" s="557"/>
      <c r="AM24" s="558">
        <f>AJ24/4</f>
        <v>0</v>
      </c>
      <c r="AN24" s="559"/>
      <c r="AO24" s="560"/>
      <c r="AP24" s="558">
        <f>IF($AG$19=0,0,ROUNDDOWN(AM24/$AG$19,1))</f>
        <v>0</v>
      </c>
      <c r="AQ24" s="559"/>
      <c r="AR24" s="560"/>
      <c r="AS24" s="131"/>
    </row>
    <row r="25" spans="1:59" s="110" customFormat="1" ht="17.25" customHeight="1" thickBot="1">
      <c r="A25" s="583"/>
      <c r="B25" s="170"/>
      <c r="C25" s="171"/>
      <c r="D25" s="172"/>
      <c r="E25" s="173"/>
      <c r="F25" s="172"/>
      <c r="G25" s="171"/>
      <c r="H25" s="171"/>
      <c r="I25" s="171"/>
      <c r="J25" s="171"/>
      <c r="K25" s="174"/>
      <c r="L25" s="175"/>
      <c r="M25" s="171"/>
      <c r="N25" s="171"/>
      <c r="O25" s="171"/>
      <c r="P25" s="171"/>
      <c r="Q25" s="171"/>
      <c r="R25" s="174"/>
      <c r="S25" s="175"/>
      <c r="T25" s="171"/>
      <c r="U25" s="171"/>
      <c r="V25" s="171"/>
      <c r="W25" s="171"/>
      <c r="X25" s="171"/>
      <c r="Y25" s="174"/>
      <c r="Z25" s="175"/>
      <c r="AA25" s="171"/>
      <c r="AB25" s="171"/>
      <c r="AC25" s="171"/>
      <c r="AD25" s="171"/>
      <c r="AE25" s="171"/>
      <c r="AF25" s="174"/>
      <c r="AG25" s="176"/>
      <c r="AH25" s="176"/>
      <c r="AI25" s="177"/>
      <c r="AJ25" s="575">
        <f>SUM(E25:AF25)</f>
        <v>0</v>
      </c>
      <c r="AK25" s="576"/>
      <c r="AL25" s="577"/>
      <c r="AM25" s="578">
        <f>AJ25/4</f>
        <v>0</v>
      </c>
      <c r="AN25" s="579"/>
      <c r="AO25" s="580"/>
      <c r="AP25" s="578">
        <f>IF($AG$19=0,0,ROUNDDOWN(AM25/$AG$19,1))</f>
        <v>0</v>
      </c>
      <c r="AQ25" s="579"/>
      <c r="AR25" s="580"/>
      <c r="AS25" s="132"/>
    </row>
    <row r="26" spans="1:59" s="110" customFormat="1" ht="17.25" customHeight="1">
      <c r="A26" s="178"/>
      <c r="B26" s="147"/>
      <c r="C26" s="147"/>
      <c r="D26" s="147"/>
      <c r="E26" s="147"/>
      <c r="F26" s="147"/>
      <c r="G26" s="147"/>
      <c r="H26" s="147"/>
      <c r="I26" s="147"/>
      <c r="J26" s="147"/>
      <c r="K26" s="147"/>
      <c r="L26" s="147"/>
      <c r="M26" s="152"/>
      <c r="N26" s="152"/>
      <c r="O26" s="152"/>
      <c r="P26" s="152"/>
      <c r="Q26" s="152"/>
      <c r="R26" s="152"/>
      <c r="S26" s="152"/>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52"/>
      <c r="AZ26" s="152"/>
      <c r="BA26" s="152"/>
      <c r="BB26" s="179"/>
      <c r="BC26" s="179"/>
      <c r="BD26" s="179"/>
      <c r="BE26" s="179"/>
      <c r="BF26" s="179"/>
      <c r="BG26" s="179"/>
    </row>
    <row r="27" spans="1:59" s="181" customFormat="1" ht="11.25" customHeight="1">
      <c r="A27" s="180" t="s">
        <v>133</v>
      </c>
      <c r="B27" s="180" t="s">
        <v>260</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row>
    <row r="28" spans="1:59" s="181" customFormat="1" ht="11.25" customHeight="1">
      <c r="A28" s="180" t="s">
        <v>134</v>
      </c>
      <c r="B28" s="180" t="s">
        <v>135</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row>
    <row r="29" spans="1:59" s="181" customFormat="1" ht="11.25" customHeight="1">
      <c r="A29" s="182" t="s">
        <v>136</v>
      </c>
      <c r="B29" s="180" t="s">
        <v>261</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row>
    <row r="30" spans="1:59" s="181" customFormat="1" ht="11.25" customHeight="1">
      <c r="A30" s="180" t="s">
        <v>137</v>
      </c>
      <c r="B30" s="180" t="s">
        <v>138</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row>
    <row r="31" spans="1:59" s="181" customFormat="1" ht="11.25" customHeight="1">
      <c r="A31" s="183"/>
      <c r="B31" s="180" t="s">
        <v>262</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row>
    <row r="32" spans="1:59" s="181" customFormat="1" ht="11.25" customHeight="1">
      <c r="A32" s="180" t="s">
        <v>139</v>
      </c>
      <c r="B32" s="180" t="s">
        <v>263</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row>
    <row r="33" spans="1:59" s="181" customFormat="1" ht="11.25" customHeight="1">
      <c r="A33" s="180" t="s">
        <v>140</v>
      </c>
      <c r="B33" s="180" t="s">
        <v>141</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row>
    <row r="34" spans="1:59" s="181" customFormat="1" ht="11.25" customHeight="1">
      <c r="A34" s="184"/>
      <c r="B34" s="184" t="s">
        <v>264</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row>
    <row r="35" spans="1:59" s="181" customFormat="1" ht="11.25" customHeight="1">
      <c r="A35" s="180" t="s">
        <v>142</v>
      </c>
      <c r="B35" s="180" t="s">
        <v>143</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row>
    <row r="36" spans="1:59" s="181" customFormat="1" ht="11.25" customHeight="1">
      <c r="A36" s="183"/>
      <c r="B36" s="180" t="s">
        <v>144</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row>
    <row r="37" spans="1:59" ht="11.25" customHeight="1">
      <c r="A37" s="180" t="s">
        <v>145</v>
      </c>
      <c r="B37" s="180" t="s">
        <v>265</v>
      </c>
    </row>
    <row r="38" spans="1:59" ht="11.25" customHeight="1">
      <c r="A38" s="180" t="s">
        <v>146</v>
      </c>
      <c r="B38" s="180" t="s">
        <v>266</v>
      </c>
    </row>
    <row r="39" spans="1:59" ht="11.25" customHeight="1">
      <c r="A39" s="180" t="s">
        <v>147</v>
      </c>
      <c r="B39" s="180" t="s">
        <v>267</v>
      </c>
    </row>
  </sheetData>
  <mergeCells count="77">
    <mergeCell ref="AJ25:AL25"/>
    <mergeCell ref="AM25:AO25"/>
    <mergeCell ref="AP25:AR25"/>
    <mergeCell ref="A22:A25"/>
    <mergeCell ref="AJ22:AL22"/>
    <mergeCell ref="AM22:AO22"/>
    <mergeCell ref="AP22:AR22"/>
    <mergeCell ref="AJ23:AL23"/>
    <mergeCell ref="AM23:AO23"/>
    <mergeCell ref="AP23:AR23"/>
    <mergeCell ref="AJ24:AL24"/>
    <mergeCell ref="AM24:AO24"/>
    <mergeCell ref="AP24:AR24"/>
    <mergeCell ref="B19:AC19"/>
    <mergeCell ref="AD19:AF19"/>
    <mergeCell ref="AG19:AI19"/>
    <mergeCell ref="AJ19:AR19"/>
    <mergeCell ref="B20:D20"/>
    <mergeCell ref="AJ20:AL20"/>
    <mergeCell ref="AM20:AO20"/>
    <mergeCell ref="AP20:AR20"/>
    <mergeCell ref="AJ17:AL17"/>
    <mergeCell ref="AM17:AO17"/>
    <mergeCell ref="AP17:AR17"/>
    <mergeCell ref="B18:D18"/>
    <mergeCell ref="AJ18:AL18"/>
    <mergeCell ref="AM18:AO18"/>
    <mergeCell ref="AP18:AR18"/>
    <mergeCell ref="AJ15:AL15"/>
    <mergeCell ref="AM15:AO15"/>
    <mergeCell ref="AP15:AR15"/>
    <mergeCell ref="AJ16:AL16"/>
    <mergeCell ref="AM16:AO16"/>
    <mergeCell ref="AP16:AR16"/>
    <mergeCell ref="AP8:AR10"/>
    <mergeCell ref="AJ13:AL13"/>
    <mergeCell ref="AM13:AO13"/>
    <mergeCell ref="AP13:AR13"/>
    <mergeCell ref="AJ14:AL14"/>
    <mergeCell ref="AM14:AO14"/>
    <mergeCell ref="AP14:AR14"/>
    <mergeCell ref="AJ11:AL11"/>
    <mergeCell ref="AM11:AO11"/>
    <mergeCell ref="AP11:AR11"/>
    <mergeCell ref="AJ12:AL12"/>
    <mergeCell ref="AM12:AO12"/>
    <mergeCell ref="AP12:AR12"/>
    <mergeCell ref="A7:L7"/>
    <mergeCell ref="M7:V7"/>
    <mergeCell ref="W7:AE7"/>
    <mergeCell ref="AF7:AS7"/>
    <mergeCell ref="A8:A20"/>
    <mergeCell ref="B8:B10"/>
    <mergeCell ref="C8:C10"/>
    <mergeCell ref="D8:D10"/>
    <mergeCell ref="E8:K8"/>
    <mergeCell ref="L8:R8"/>
    <mergeCell ref="S8:Y8"/>
    <mergeCell ref="Z8:AF8"/>
    <mergeCell ref="AG8:AI8"/>
    <mergeCell ref="AJ8:AL10"/>
    <mergeCell ref="AM8:AO10"/>
    <mergeCell ref="AS8:AS10"/>
    <mergeCell ref="A5:D5"/>
    <mergeCell ref="E5:AA5"/>
    <mergeCell ref="AB5:AS5"/>
    <mergeCell ref="A6:C6"/>
    <mergeCell ref="E6:L6"/>
    <mergeCell ref="M6:V6"/>
    <mergeCell ref="W6:AE6"/>
    <mergeCell ref="AF6:AS6"/>
    <mergeCell ref="A2:AS2"/>
    <mergeCell ref="AC3:AL3"/>
    <mergeCell ref="A4:D4"/>
    <mergeCell ref="E4:O4"/>
    <mergeCell ref="P4:Y4"/>
    <mergeCell ref="Z4:AS4"/>
  </mergeCells>
  <phoneticPr fontId="4"/>
  <pageMargins left="0.59055118110236227" right="0.39370078740157483" top="0.98425196850393704" bottom="0.98425196850393704"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46"/>
  <sheetViews>
    <sheetView view="pageBreakPreview" zoomScale="90" zoomScaleNormal="100" zoomScaleSheetLayoutView="90" workbookViewId="0">
      <selection activeCell="A6" sqref="A6:D6"/>
    </sheetView>
  </sheetViews>
  <sheetFormatPr defaultRowHeight="21" customHeight="1"/>
  <cols>
    <col min="1" max="1" width="4.75" style="186" customWidth="1"/>
    <col min="2" max="2" width="14.125" style="185" customWidth="1"/>
    <col min="3" max="3" width="14.25" style="185" customWidth="1"/>
    <col min="4" max="4" width="14.875" style="185" customWidth="1"/>
    <col min="5" max="5" width="2.625" style="185" customWidth="1"/>
    <col min="6" max="35" width="2.625" style="186" customWidth="1"/>
    <col min="36" max="44" width="2.875" style="186" customWidth="1"/>
    <col min="45" max="45" width="10" style="186" customWidth="1"/>
    <col min="46" max="50" width="2.875" style="186" customWidth="1"/>
    <col min="51" max="53" width="2.25" style="186" customWidth="1"/>
    <col min="54" max="74" width="2.625" style="186" customWidth="1"/>
    <col min="75" max="256" width="9" style="186"/>
    <col min="257" max="257" width="4.75" style="186" customWidth="1"/>
    <col min="258" max="258" width="14.125" style="186" customWidth="1"/>
    <col min="259" max="259" width="14.25" style="186" customWidth="1"/>
    <col min="260" max="260" width="14.875" style="186" customWidth="1"/>
    <col min="261" max="291" width="2.625" style="186" customWidth="1"/>
    <col min="292" max="300" width="2.875" style="186" customWidth="1"/>
    <col min="301" max="301" width="10" style="186" customWidth="1"/>
    <col min="302" max="306" width="2.875" style="186" customWidth="1"/>
    <col min="307" max="309" width="2.25" style="186" customWidth="1"/>
    <col min="310" max="330" width="2.625" style="186" customWidth="1"/>
    <col min="331" max="512" width="9" style="186"/>
    <col min="513" max="513" width="4.75" style="186" customWidth="1"/>
    <col min="514" max="514" width="14.125" style="186" customWidth="1"/>
    <col min="515" max="515" width="14.25" style="186" customWidth="1"/>
    <col min="516" max="516" width="14.875" style="186" customWidth="1"/>
    <col min="517" max="547" width="2.625" style="186" customWidth="1"/>
    <col min="548" max="556" width="2.875" style="186" customWidth="1"/>
    <col min="557" max="557" width="10" style="186" customWidth="1"/>
    <col min="558" max="562" width="2.875" style="186" customWidth="1"/>
    <col min="563" max="565" width="2.25" style="186" customWidth="1"/>
    <col min="566" max="586" width="2.625" style="186" customWidth="1"/>
    <col min="587" max="768" width="9" style="186"/>
    <col min="769" max="769" width="4.75" style="186" customWidth="1"/>
    <col min="770" max="770" width="14.125" style="186" customWidth="1"/>
    <col min="771" max="771" width="14.25" style="186" customWidth="1"/>
    <col min="772" max="772" width="14.875" style="186" customWidth="1"/>
    <col min="773" max="803" width="2.625" style="186" customWidth="1"/>
    <col min="804" max="812" width="2.875" style="186" customWidth="1"/>
    <col min="813" max="813" width="10" style="186" customWidth="1"/>
    <col min="814" max="818" width="2.875" style="186" customWidth="1"/>
    <col min="819" max="821" width="2.25" style="186" customWidth="1"/>
    <col min="822" max="842" width="2.625" style="186" customWidth="1"/>
    <col min="843" max="1024" width="9" style="186"/>
    <col min="1025" max="1025" width="4.75" style="186" customWidth="1"/>
    <col min="1026" max="1026" width="14.125" style="186" customWidth="1"/>
    <col min="1027" max="1027" width="14.25" style="186" customWidth="1"/>
    <col min="1028" max="1028" width="14.875" style="186" customWidth="1"/>
    <col min="1029" max="1059" width="2.625" style="186" customWidth="1"/>
    <col min="1060" max="1068" width="2.875" style="186" customWidth="1"/>
    <col min="1069" max="1069" width="10" style="186" customWidth="1"/>
    <col min="1070" max="1074" width="2.875" style="186" customWidth="1"/>
    <col min="1075" max="1077" width="2.25" style="186" customWidth="1"/>
    <col min="1078" max="1098" width="2.625" style="186" customWidth="1"/>
    <col min="1099" max="1280" width="9" style="186"/>
    <col min="1281" max="1281" width="4.75" style="186" customWidth="1"/>
    <col min="1282" max="1282" width="14.125" style="186" customWidth="1"/>
    <col min="1283" max="1283" width="14.25" style="186" customWidth="1"/>
    <col min="1284" max="1284" width="14.875" style="186" customWidth="1"/>
    <col min="1285" max="1315" width="2.625" style="186" customWidth="1"/>
    <col min="1316" max="1324" width="2.875" style="186" customWidth="1"/>
    <col min="1325" max="1325" width="10" style="186" customWidth="1"/>
    <col min="1326" max="1330" width="2.875" style="186" customWidth="1"/>
    <col min="1331" max="1333" width="2.25" style="186" customWidth="1"/>
    <col min="1334" max="1354" width="2.625" style="186" customWidth="1"/>
    <col min="1355" max="1536" width="9" style="186"/>
    <col min="1537" max="1537" width="4.75" style="186" customWidth="1"/>
    <col min="1538" max="1538" width="14.125" style="186" customWidth="1"/>
    <col min="1539" max="1539" width="14.25" style="186" customWidth="1"/>
    <col min="1540" max="1540" width="14.875" style="186" customWidth="1"/>
    <col min="1541" max="1571" width="2.625" style="186" customWidth="1"/>
    <col min="1572" max="1580" width="2.875" style="186" customWidth="1"/>
    <col min="1581" max="1581" width="10" style="186" customWidth="1"/>
    <col min="1582" max="1586" width="2.875" style="186" customWidth="1"/>
    <col min="1587" max="1589" width="2.25" style="186" customWidth="1"/>
    <col min="1590" max="1610" width="2.625" style="186" customWidth="1"/>
    <col min="1611" max="1792" width="9" style="186"/>
    <col min="1793" max="1793" width="4.75" style="186" customWidth="1"/>
    <col min="1794" max="1794" width="14.125" style="186" customWidth="1"/>
    <col min="1795" max="1795" width="14.25" style="186" customWidth="1"/>
    <col min="1796" max="1796" width="14.875" style="186" customWidth="1"/>
    <col min="1797" max="1827" width="2.625" style="186" customWidth="1"/>
    <col min="1828" max="1836" width="2.875" style="186" customWidth="1"/>
    <col min="1837" max="1837" width="10" style="186" customWidth="1"/>
    <col min="1838" max="1842" width="2.875" style="186" customWidth="1"/>
    <col min="1843" max="1845" width="2.25" style="186" customWidth="1"/>
    <col min="1846" max="1866" width="2.625" style="186" customWidth="1"/>
    <col min="1867" max="2048" width="9" style="186"/>
    <col min="2049" max="2049" width="4.75" style="186" customWidth="1"/>
    <col min="2050" max="2050" width="14.125" style="186" customWidth="1"/>
    <col min="2051" max="2051" width="14.25" style="186" customWidth="1"/>
    <col min="2052" max="2052" width="14.875" style="186" customWidth="1"/>
    <col min="2053" max="2083" width="2.625" style="186" customWidth="1"/>
    <col min="2084" max="2092" width="2.875" style="186" customWidth="1"/>
    <col min="2093" max="2093" width="10" style="186" customWidth="1"/>
    <col min="2094" max="2098" width="2.875" style="186" customWidth="1"/>
    <col min="2099" max="2101" width="2.25" style="186" customWidth="1"/>
    <col min="2102" max="2122" width="2.625" style="186" customWidth="1"/>
    <col min="2123" max="2304" width="9" style="186"/>
    <col min="2305" max="2305" width="4.75" style="186" customWidth="1"/>
    <col min="2306" max="2306" width="14.125" style="186" customWidth="1"/>
    <col min="2307" max="2307" width="14.25" style="186" customWidth="1"/>
    <col min="2308" max="2308" width="14.875" style="186" customWidth="1"/>
    <col min="2309" max="2339" width="2.625" style="186" customWidth="1"/>
    <col min="2340" max="2348" width="2.875" style="186" customWidth="1"/>
    <col min="2349" max="2349" width="10" style="186" customWidth="1"/>
    <col min="2350" max="2354" width="2.875" style="186" customWidth="1"/>
    <col min="2355" max="2357" width="2.25" style="186" customWidth="1"/>
    <col min="2358" max="2378" width="2.625" style="186" customWidth="1"/>
    <col min="2379" max="2560" width="9" style="186"/>
    <col min="2561" max="2561" width="4.75" style="186" customWidth="1"/>
    <col min="2562" max="2562" width="14.125" style="186" customWidth="1"/>
    <col min="2563" max="2563" width="14.25" style="186" customWidth="1"/>
    <col min="2564" max="2564" width="14.875" style="186" customWidth="1"/>
    <col min="2565" max="2595" width="2.625" style="186" customWidth="1"/>
    <col min="2596" max="2604" width="2.875" style="186" customWidth="1"/>
    <col min="2605" max="2605" width="10" style="186" customWidth="1"/>
    <col min="2606" max="2610" width="2.875" style="186" customWidth="1"/>
    <col min="2611" max="2613" width="2.25" style="186" customWidth="1"/>
    <col min="2614" max="2634" width="2.625" style="186" customWidth="1"/>
    <col min="2635" max="2816" width="9" style="186"/>
    <col min="2817" max="2817" width="4.75" style="186" customWidth="1"/>
    <col min="2818" max="2818" width="14.125" style="186" customWidth="1"/>
    <col min="2819" max="2819" width="14.25" style="186" customWidth="1"/>
    <col min="2820" max="2820" width="14.875" style="186" customWidth="1"/>
    <col min="2821" max="2851" width="2.625" style="186" customWidth="1"/>
    <col min="2852" max="2860" width="2.875" style="186" customWidth="1"/>
    <col min="2861" max="2861" width="10" style="186" customWidth="1"/>
    <col min="2862" max="2866" width="2.875" style="186" customWidth="1"/>
    <col min="2867" max="2869" width="2.25" style="186" customWidth="1"/>
    <col min="2870" max="2890" width="2.625" style="186" customWidth="1"/>
    <col min="2891" max="3072" width="9" style="186"/>
    <col min="3073" max="3073" width="4.75" style="186" customWidth="1"/>
    <col min="3074" max="3074" width="14.125" style="186" customWidth="1"/>
    <col min="3075" max="3075" width="14.25" style="186" customWidth="1"/>
    <col min="3076" max="3076" width="14.875" style="186" customWidth="1"/>
    <col min="3077" max="3107" width="2.625" style="186" customWidth="1"/>
    <col min="3108" max="3116" width="2.875" style="186" customWidth="1"/>
    <col min="3117" max="3117" width="10" style="186" customWidth="1"/>
    <col min="3118" max="3122" width="2.875" style="186" customWidth="1"/>
    <col min="3123" max="3125" width="2.25" style="186" customWidth="1"/>
    <col min="3126" max="3146" width="2.625" style="186" customWidth="1"/>
    <col min="3147" max="3328" width="9" style="186"/>
    <col min="3329" max="3329" width="4.75" style="186" customWidth="1"/>
    <col min="3330" max="3330" width="14.125" style="186" customWidth="1"/>
    <col min="3331" max="3331" width="14.25" style="186" customWidth="1"/>
    <col min="3332" max="3332" width="14.875" style="186" customWidth="1"/>
    <col min="3333" max="3363" width="2.625" style="186" customWidth="1"/>
    <col min="3364" max="3372" width="2.875" style="186" customWidth="1"/>
    <col min="3373" max="3373" width="10" style="186" customWidth="1"/>
    <col min="3374" max="3378" width="2.875" style="186" customWidth="1"/>
    <col min="3379" max="3381" width="2.25" style="186" customWidth="1"/>
    <col min="3382" max="3402" width="2.625" style="186" customWidth="1"/>
    <col min="3403" max="3584" width="9" style="186"/>
    <col min="3585" max="3585" width="4.75" style="186" customWidth="1"/>
    <col min="3586" max="3586" width="14.125" style="186" customWidth="1"/>
    <col min="3587" max="3587" width="14.25" style="186" customWidth="1"/>
    <col min="3588" max="3588" width="14.875" style="186" customWidth="1"/>
    <col min="3589" max="3619" width="2.625" style="186" customWidth="1"/>
    <col min="3620" max="3628" width="2.875" style="186" customWidth="1"/>
    <col min="3629" max="3629" width="10" style="186" customWidth="1"/>
    <col min="3630" max="3634" width="2.875" style="186" customWidth="1"/>
    <col min="3635" max="3637" width="2.25" style="186" customWidth="1"/>
    <col min="3638" max="3658" width="2.625" style="186" customWidth="1"/>
    <col min="3659" max="3840" width="9" style="186"/>
    <col min="3841" max="3841" width="4.75" style="186" customWidth="1"/>
    <col min="3842" max="3842" width="14.125" style="186" customWidth="1"/>
    <col min="3843" max="3843" width="14.25" style="186" customWidth="1"/>
    <col min="3844" max="3844" width="14.875" style="186" customWidth="1"/>
    <col min="3845" max="3875" width="2.625" style="186" customWidth="1"/>
    <col min="3876" max="3884" width="2.875" style="186" customWidth="1"/>
    <col min="3885" max="3885" width="10" style="186" customWidth="1"/>
    <col min="3886" max="3890" width="2.875" style="186" customWidth="1"/>
    <col min="3891" max="3893" width="2.25" style="186" customWidth="1"/>
    <col min="3894" max="3914" width="2.625" style="186" customWidth="1"/>
    <col min="3915" max="4096" width="9" style="186"/>
    <col min="4097" max="4097" width="4.75" style="186" customWidth="1"/>
    <col min="4098" max="4098" width="14.125" style="186" customWidth="1"/>
    <col min="4099" max="4099" width="14.25" style="186" customWidth="1"/>
    <col min="4100" max="4100" width="14.875" style="186" customWidth="1"/>
    <col min="4101" max="4131" width="2.625" style="186" customWidth="1"/>
    <col min="4132" max="4140" width="2.875" style="186" customWidth="1"/>
    <col min="4141" max="4141" width="10" style="186" customWidth="1"/>
    <col min="4142" max="4146" width="2.875" style="186" customWidth="1"/>
    <col min="4147" max="4149" width="2.25" style="186" customWidth="1"/>
    <col min="4150" max="4170" width="2.625" style="186" customWidth="1"/>
    <col min="4171" max="4352" width="9" style="186"/>
    <col min="4353" max="4353" width="4.75" style="186" customWidth="1"/>
    <col min="4354" max="4354" width="14.125" style="186" customWidth="1"/>
    <col min="4355" max="4355" width="14.25" style="186" customWidth="1"/>
    <col min="4356" max="4356" width="14.875" style="186" customWidth="1"/>
    <col min="4357" max="4387" width="2.625" style="186" customWidth="1"/>
    <col min="4388" max="4396" width="2.875" style="186" customWidth="1"/>
    <col min="4397" max="4397" width="10" style="186" customWidth="1"/>
    <col min="4398" max="4402" width="2.875" style="186" customWidth="1"/>
    <col min="4403" max="4405" width="2.25" style="186" customWidth="1"/>
    <col min="4406" max="4426" width="2.625" style="186" customWidth="1"/>
    <col min="4427" max="4608" width="9" style="186"/>
    <col min="4609" max="4609" width="4.75" style="186" customWidth="1"/>
    <col min="4610" max="4610" width="14.125" style="186" customWidth="1"/>
    <col min="4611" max="4611" width="14.25" style="186" customWidth="1"/>
    <col min="4612" max="4612" width="14.875" style="186" customWidth="1"/>
    <col min="4613" max="4643" width="2.625" style="186" customWidth="1"/>
    <col min="4644" max="4652" width="2.875" style="186" customWidth="1"/>
    <col min="4653" max="4653" width="10" style="186" customWidth="1"/>
    <col min="4654" max="4658" width="2.875" style="186" customWidth="1"/>
    <col min="4659" max="4661" width="2.25" style="186" customWidth="1"/>
    <col min="4662" max="4682" width="2.625" style="186" customWidth="1"/>
    <col min="4683" max="4864" width="9" style="186"/>
    <col min="4865" max="4865" width="4.75" style="186" customWidth="1"/>
    <col min="4866" max="4866" width="14.125" style="186" customWidth="1"/>
    <col min="4867" max="4867" width="14.25" style="186" customWidth="1"/>
    <col min="4868" max="4868" width="14.875" style="186" customWidth="1"/>
    <col min="4869" max="4899" width="2.625" style="186" customWidth="1"/>
    <col min="4900" max="4908" width="2.875" style="186" customWidth="1"/>
    <col min="4909" max="4909" width="10" style="186" customWidth="1"/>
    <col min="4910" max="4914" width="2.875" style="186" customWidth="1"/>
    <col min="4915" max="4917" width="2.25" style="186" customWidth="1"/>
    <col min="4918" max="4938" width="2.625" style="186" customWidth="1"/>
    <col min="4939" max="5120" width="9" style="186"/>
    <col min="5121" max="5121" width="4.75" style="186" customWidth="1"/>
    <col min="5122" max="5122" width="14.125" style="186" customWidth="1"/>
    <col min="5123" max="5123" width="14.25" style="186" customWidth="1"/>
    <col min="5124" max="5124" width="14.875" style="186" customWidth="1"/>
    <col min="5125" max="5155" width="2.625" style="186" customWidth="1"/>
    <col min="5156" max="5164" width="2.875" style="186" customWidth="1"/>
    <col min="5165" max="5165" width="10" style="186" customWidth="1"/>
    <col min="5166" max="5170" width="2.875" style="186" customWidth="1"/>
    <col min="5171" max="5173" width="2.25" style="186" customWidth="1"/>
    <col min="5174" max="5194" width="2.625" style="186" customWidth="1"/>
    <col min="5195" max="5376" width="9" style="186"/>
    <col min="5377" max="5377" width="4.75" style="186" customWidth="1"/>
    <col min="5378" max="5378" width="14.125" style="186" customWidth="1"/>
    <col min="5379" max="5379" width="14.25" style="186" customWidth="1"/>
    <col min="5380" max="5380" width="14.875" style="186" customWidth="1"/>
    <col min="5381" max="5411" width="2.625" style="186" customWidth="1"/>
    <col min="5412" max="5420" width="2.875" style="186" customWidth="1"/>
    <col min="5421" max="5421" width="10" style="186" customWidth="1"/>
    <col min="5422" max="5426" width="2.875" style="186" customWidth="1"/>
    <col min="5427" max="5429" width="2.25" style="186" customWidth="1"/>
    <col min="5430" max="5450" width="2.625" style="186" customWidth="1"/>
    <col min="5451" max="5632" width="9" style="186"/>
    <col min="5633" max="5633" width="4.75" style="186" customWidth="1"/>
    <col min="5634" max="5634" width="14.125" style="186" customWidth="1"/>
    <col min="5635" max="5635" width="14.25" style="186" customWidth="1"/>
    <col min="5636" max="5636" width="14.875" style="186" customWidth="1"/>
    <col min="5637" max="5667" width="2.625" style="186" customWidth="1"/>
    <col min="5668" max="5676" width="2.875" style="186" customWidth="1"/>
    <col min="5677" max="5677" width="10" style="186" customWidth="1"/>
    <col min="5678" max="5682" width="2.875" style="186" customWidth="1"/>
    <col min="5683" max="5685" width="2.25" style="186" customWidth="1"/>
    <col min="5686" max="5706" width="2.625" style="186" customWidth="1"/>
    <col min="5707" max="5888" width="9" style="186"/>
    <col min="5889" max="5889" width="4.75" style="186" customWidth="1"/>
    <col min="5890" max="5890" width="14.125" style="186" customWidth="1"/>
    <col min="5891" max="5891" width="14.25" style="186" customWidth="1"/>
    <col min="5892" max="5892" width="14.875" style="186" customWidth="1"/>
    <col min="5893" max="5923" width="2.625" style="186" customWidth="1"/>
    <col min="5924" max="5932" width="2.875" style="186" customWidth="1"/>
    <col min="5933" max="5933" width="10" style="186" customWidth="1"/>
    <col min="5934" max="5938" width="2.875" style="186" customWidth="1"/>
    <col min="5939" max="5941" width="2.25" style="186" customWidth="1"/>
    <col min="5942" max="5962" width="2.625" style="186" customWidth="1"/>
    <col min="5963" max="6144" width="9" style="186"/>
    <col min="6145" max="6145" width="4.75" style="186" customWidth="1"/>
    <col min="6146" max="6146" width="14.125" style="186" customWidth="1"/>
    <col min="6147" max="6147" width="14.25" style="186" customWidth="1"/>
    <col min="6148" max="6148" width="14.875" style="186" customWidth="1"/>
    <col min="6149" max="6179" width="2.625" style="186" customWidth="1"/>
    <col min="6180" max="6188" width="2.875" style="186" customWidth="1"/>
    <col min="6189" max="6189" width="10" style="186" customWidth="1"/>
    <col min="6190" max="6194" width="2.875" style="186" customWidth="1"/>
    <col min="6195" max="6197" width="2.25" style="186" customWidth="1"/>
    <col min="6198" max="6218" width="2.625" style="186" customWidth="1"/>
    <col min="6219" max="6400" width="9" style="186"/>
    <col min="6401" max="6401" width="4.75" style="186" customWidth="1"/>
    <col min="6402" max="6402" width="14.125" style="186" customWidth="1"/>
    <col min="6403" max="6403" width="14.25" style="186" customWidth="1"/>
    <col min="6404" max="6404" width="14.875" style="186" customWidth="1"/>
    <col min="6405" max="6435" width="2.625" style="186" customWidth="1"/>
    <col min="6436" max="6444" width="2.875" style="186" customWidth="1"/>
    <col min="6445" max="6445" width="10" style="186" customWidth="1"/>
    <col min="6446" max="6450" width="2.875" style="186" customWidth="1"/>
    <col min="6451" max="6453" width="2.25" style="186" customWidth="1"/>
    <col min="6454" max="6474" width="2.625" style="186" customWidth="1"/>
    <col min="6475" max="6656" width="9" style="186"/>
    <col min="6657" max="6657" width="4.75" style="186" customWidth="1"/>
    <col min="6658" max="6658" width="14.125" style="186" customWidth="1"/>
    <col min="6659" max="6659" width="14.25" style="186" customWidth="1"/>
    <col min="6660" max="6660" width="14.875" style="186" customWidth="1"/>
    <col min="6661" max="6691" width="2.625" style="186" customWidth="1"/>
    <col min="6692" max="6700" width="2.875" style="186" customWidth="1"/>
    <col min="6701" max="6701" width="10" style="186" customWidth="1"/>
    <col min="6702" max="6706" width="2.875" style="186" customWidth="1"/>
    <col min="6707" max="6709" width="2.25" style="186" customWidth="1"/>
    <col min="6710" max="6730" width="2.625" style="186" customWidth="1"/>
    <col min="6731" max="6912" width="9" style="186"/>
    <col min="6913" max="6913" width="4.75" style="186" customWidth="1"/>
    <col min="6914" max="6914" width="14.125" style="186" customWidth="1"/>
    <col min="6915" max="6915" width="14.25" style="186" customWidth="1"/>
    <col min="6916" max="6916" width="14.875" style="186" customWidth="1"/>
    <col min="6917" max="6947" width="2.625" style="186" customWidth="1"/>
    <col min="6948" max="6956" width="2.875" style="186" customWidth="1"/>
    <col min="6957" max="6957" width="10" style="186" customWidth="1"/>
    <col min="6958" max="6962" width="2.875" style="186" customWidth="1"/>
    <col min="6963" max="6965" width="2.25" style="186" customWidth="1"/>
    <col min="6966" max="6986" width="2.625" style="186" customWidth="1"/>
    <col min="6987" max="7168" width="9" style="186"/>
    <col min="7169" max="7169" width="4.75" style="186" customWidth="1"/>
    <col min="7170" max="7170" width="14.125" style="186" customWidth="1"/>
    <col min="7171" max="7171" width="14.25" style="186" customWidth="1"/>
    <col min="7172" max="7172" width="14.875" style="186" customWidth="1"/>
    <col min="7173" max="7203" width="2.625" style="186" customWidth="1"/>
    <col min="7204" max="7212" width="2.875" style="186" customWidth="1"/>
    <col min="7213" max="7213" width="10" style="186" customWidth="1"/>
    <col min="7214" max="7218" width="2.875" style="186" customWidth="1"/>
    <col min="7219" max="7221" width="2.25" style="186" customWidth="1"/>
    <col min="7222" max="7242" width="2.625" style="186" customWidth="1"/>
    <col min="7243" max="7424" width="9" style="186"/>
    <col min="7425" max="7425" width="4.75" style="186" customWidth="1"/>
    <col min="7426" max="7426" width="14.125" style="186" customWidth="1"/>
    <col min="7427" max="7427" width="14.25" style="186" customWidth="1"/>
    <col min="7428" max="7428" width="14.875" style="186" customWidth="1"/>
    <col min="7429" max="7459" width="2.625" style="186" customWidth="1"/>
    <col min="7460" max="7468" width="2.875" style="186" customWidth="1"/>
    <col min="7469" max="7469" width="10" style="186" customWidth="1"/>
    <col min="7470" max="7474" width="2.875" style="186" customWidth="1"/>
    <col min="7475" max="7477" width="2.25" style="186" customWidth="1"/>
    <col min="7478" max="7498" width="2.625" style="186" customWidth="1"/>
    <col min="7499" max="7680" width="9" style="186"/>
    <col min="7681" max="7681" width="4.75" style="186" customWidth="1"/>
    <col min="7682" max="7682" width="14.125" style="186" customWidth="1"/>
    <col min="7683" max="7683" width="14.25" style="186" customWidth="1"/>
    <col min="7684" max="7684" width="14.875" style="186" customWidth="1"/>
    <col min="7685" max="7715" width="2.625" style="186" customWidth="1"/>
    <col min="7716" max="7724" width="2.875" style="186" customWidth="1"/>
    <col min="7725" max="7725" width="10" style="186" customWidth="1"/>
    <col min="7726" max="7730" width="2.875" style="186" customWidth="1"/>
    <col min="7731" max="7733" width="2.25" style="186" customWidth="1"/>
    <col min="7734" max="7754" width="2.625" style="186" customWidth="1"/>
    <col min="7755" max="7936" width="9" style="186"/>
    <col min="7937" max="7937" width="4.75" style="186" customWidth="1"/>
    <col min="7938" max="7938" width="14.125" style="186" customWidth="1"/>
    <col min="7939" max="7939" width="14.25" style="186" customWidth="1"/>
    <col min="7940" max="7940" width="14.875" style="186" customWidth="1"/>
    <col min="7941" max="7971" width="2.625" style="186" customWidth="1"/>
    <col min="7972" max="7980" width="2.875" style="186" customWidth="1"/>
    <col min="7981" max="7981" width="10" style="186" customWidth="1"/>
    <col min="7982" max="7986" width="2.875" style="186" customWidth="1"/>
    <col min="7987" max="7989" width="2.25" style="186" customWidth="1"/>
    <col min="7990" max="8010" width="2.625" style="186" customWidth="1"/>
    <col min="8011" max="8192" width="9" style="186"/>
    <col min="8193" max="8193" width="4.75" style="186" customWidth="1"/>
    <col min="8194" max="8194" width="14.125" style="186" customWidth="1"/>
    <col min="8195" max="8195" width="14.25" style="186" customWidth="1"/>
    <col min="8196" max="8196" width="14.875" style="186" customWidth="1"/>
    <col min="8197" max="8227" width="2.625" style="186" customWidth="1"/>
    <col min="8228" max="8236" width="2.875" style="186" customWidth="1"/>
    <col min="8237" max="8237" width="10" style="186" customWidth="1"/>
    <col min="8238" max="8242" width="2.875" style="186" customWidth="1"/>
    <col min="8243" max="8245" width="2.25" style="186" customWidth="1"/>
    <col min="8246" max="8266" width="2.625" style="186" customWidth="1"/>
    <col min="8267" max="8448" width="9" style="186"/>
    <col min="8449" max="8449" width="4.75" style="186" customWidth="1"/>
    <col min="8450" max="8450" width="14.125" style="186" customWidth="1"/>
    <col min="8451" max="8451" width="14.25" style="186" customWidth="1"/>
    <col min="8452" max="8452" width="14.875" style="186" customWidth="1"/>
    <col min="8453" max="8483" width="2.625" style="186" customWidth="1"/>
    <col min="8484" max="8492" width="2.875" style="186" customWidth="1"/>
    <col min="8493" max="8493" width="10" style="186" customWidth="1"/>
    <col min="8494" max="8498" width="2.875" style="186" customWidth="1"/>
    <col min="8499" max="8501" width="2.25" style="186" customWidth="1"/>
    <col min="8502" max="8522" width="2.625" style="186" customWidth="1"/>
    <col min="8523" max="8704" width="9" style="186"/>
    <col min="8705" max="8705" width="4.75" style="186" customWidth="1"/>
    <col min="8706" max="8706" width="14.125" style="186" customWidth="1"/>
    <col min="8707" max="8707" width="14.25" style="186" customWidth="1"/>
    <col min="8708" max="8708" width="14.875" style="186" customWidth="1"/>
    <col min="8709" max="8739" width="2.625" style="186" customWidth="1"/>
    <col min="8740" max="8748" width="2.875" style="186" customWidth="1"/>
    <col min="8749" max="8749" width="10" style="186" customWidth="1"/>
    <col min="8750" max="8754" width="2.875" style="186" customWidth="1"/>
    <col min="8755" max="8757" width="2.25" style="186" customWidth="1"/>
    <col min="8758" max="8778" width="2.625" style="186" customWidth="1"/>
    <col min="8779" max="8960" width="9" style="186"/>
    <col min="8961" max="8961" width="4.75" style="186" customWidth="1"/>
    <col min="8962" max="8962" width="14.125" style="186" customWidth="1"/>
    <col min="8963" max="8963" width="14.25" style="186" customWidth="1"/>
    <col min="8964" max="8964" width="14.875" style="186" customWidth="1"/>
    <col min="8965" max="8995" width="2.625" style="186" customWidth="1"/>
    <col min="8996" max="9004" width="2.875" style="186" customWidth="1"/>
    <col min="9005" max="9005" width="10" style="186" customWidth="1"/>
    <col min="9006" max="9010" width="2.875" style="186" customWidth="1"/>
    <col min="9011" max="9013" width="2.25" style="186" customWidth="1"/>
    <col min="9014" max="9034" width="2.625" style="186" customWidth="1"/>
    <col min="9035" max="9216" width="9" style="186"/>
    <col min="9217" max="9217" width="4.75" style="186" customWidth="1"/>
    <col min="9218" max="9218" width="14.125" style="186" customWidth="1"/>
    <col min="9219" max="9219" width="14.25" style="186" customWidth="1"/>
    <col min="9220" max="9220" width="14.875" style="186" customWidth="1"/>
    <col min="9221" max="9251" width="2.625" style="186" customWidth="1"/>
    <col min="9252" max="9260" width="2.875" style="186" customWidth="1"/>
    <col min="9261" max="9261" width="10" style="186" customWidth="1"/>
    <col min="9262" max="9266" width="2.875" style="186" customWidth="1"/>
    <col min="9267" max="9269" width="2.25" style="186" customWidth="1"/>
    <col min="9270" max="9290" width="2.625" style="186" customWidth="1"/>
    <col min="9291" max="9472" width="9" style="186"/>
    <col min="9473" max="9473" width="4.75" style="186" customWidth="1"/>
    <col min="9474" max="9474" width="14.125" style="186" customWidth="1"/>
    <col min="9475" max="9475" width="14.25" style="186" customWidth="1"/>
    <col min="9476" max="9476" width="14.875" style="186" customWidth="1"/>
    <col min="9477" max="9507" width="2.625" style="186" customWidth="1"/>
    <col min="9508" max="9516" width="2.875" style="186" customWidth="1"/>
    <col min="9517" max="9517" width="10" style="186" customWidth="1"/>
    <col min="9518" max="9522" width="2.875" style="186" customWidth="1"/>
    <col min="9523" max="9525" width="2.25" style="186" customWidth="1"/>
    <col min="9526" max="9546" width="2.625" style="186" customWidth="1"/>
    <col min="9547" max="9728" width="9" style="186"/>
    <col min="9729" max="9729" width="4.75" style="186" customWidth="1"/>
    <col min="9730" max="9730" width="14.125" style="186" customWidth="1"/>
    <col min="9731" max="9731" width="14.25" style="186" customWidth="1"/>
    <col min="9732" max="9732" width="14.875" style="186" customWidth="1"/>
    <col min="9733" max="9763" width="2.625" style="186" customWidth="1"/>
    <col min="9764" max="9772" width="2.875" style="186" customWidth="1"/>
    <col min="9773" max="9773" width="10" style="186" customWidth="1"/>
    <col min="9774" max="9778" width="2.875" style="186" customWidth="1"/>
    <col min="9779" max="9781" width="2.25" style="186" customWidth="1"/>
    <col min="9782" max="9802" width="2.625" style="186" customWidth="1"/>
    <col min="9803" max="9984" width="9" style="186"/>
    <col min="9985" max="9985" width="4.75" style="186" customWidth="1"/>
    <col min="9986" max="9986" width="14.125" style="186" customWidth="1"/>
    <col min="9987" max="9987" width="14.25" style="186" customWidth="1"/>
    <col min="9988" max="9988" width="14.875" style="186" customWidth="1"/>
    <col min="9989" max="10019" width="2.625" style="186" customWidth="1"/>
    <col min="10020" max="10028" width="2.875" style="186" customWidth="1"/>
    <col min="10029" max="10029" width="10" style="186" customWidth="1"/>
    <col min="10030" max="10034" width="2.875" style="186" customWidth="1"/>
    <col min="10035" max="10037" width="2.25" style="186" customWidth="1"/>
    <col min="10038" max="10058" width="2.625" style="186" customWidth="1"/>
    <col min="10059" max="10240" width="9" style="186"/>
    <col min="10241" max="10241" width="4.75" style="186" customWidth="1"/>
    <col min="10242" max="10242" width="14.125" style="186" customWidth="1"/>
    <col min="10243" max="10243" width="14.25" style="186" customWidth="1"/>
    <col min="10244" max="10244" width="14.875" style="186" customWidth="1"/>
    <col min="10245" max="10275" width="2.625" style="186" customWidth="1"/>
    <col min="10276" max="10284" width="2.875" style="186" customWidth="1"/>
    <col min="10285" max="10285" width="10" style="186" customWidth="1"/>
    <col min="10286" max="10290" width="2.875" style="186" customWidth="1"/>
    <col min="10291" max="10293" width="2.25" style="186" customWidth="1"/>
    <col min="10294" max="10314" width="2.625" style="186" customWidth="1"/>
    <col min="10315" max="10496" width="9" style="186"/>
    <col min="10497" max="10497" width="4.75" style="186" customWidth="1"/>
    <col min="10498" max="10498" width="14.125" style="186" customWidth="1"/>
    <col min="10499" max="10499" width="14.25" style="186" customWidth="1"/>
    <col min="10500" max="10500" width="14.875" style="186" customWidth="1"/>
    <col min="10501" max="10531" width="2.625" style="186" customWidth="1"/>
    <col min="10532" max="10540" width="2.875" style="186" customWidth="1"/>
    <col min="10541" max="10541" width="10" style="186" customWidth="1"/>
    <col min="10542" max="10546" width="2.875" style="186" customWidth="1"/>
    <col min="10547" max="10549" width="2.25" style="186" customWidth="1"/>
    <col min="10550" max="10570" width="2.625" style="186" customWidth="1"/>
    <col min="10571" max="10752" width="9" style="186"/>
    <col min="10753" max="10753" width="4.75" style="186" customWidth="1"/>
    <col min="10754" max="10754" width="14.125" style="186" customWidth="1"/>
    <col min="10755" max="10755" width="14.25" style="186" customWidth="1"/>
    <col min="10756" max="10756" width="14.875" style="186" customWidth="1"/>
    <col min="10757" max="10787" width="2.625" style="186" customWidth="1"/>
    <col min="10788" max="10796" width="2.875" style="186" customWidth="1"/>
    <col min="10797" max="10797" width="10" style="186" customWidth="1"/>
    <col min="10798" max="10802" width="2.875" style="186" customWidth="1"/>
    <col min="10803" max="10805" width="2.25" style="186" customWidth="1"/>
    <col min="10806" max="10826" width="2.625" style="186" customWidth="1"/>
    <col min="10827" max="11008" width="9" style="186"/>
    <col min="11009" max="11009" width="4.75" style="186" customWidth="1"/>
    <col min="11010" max="11010" width="14.125" style="186" customWidth="1"/>
    <col min="11011" max="11011" width="14.25" style="186" customWidth="1"/>
    <col min="11012" max="11012" width="14.875" style="186" customWidth="1"/>
    <col min="11013" max="11043" width="2.625" style="186" customWidth="1"/>
    <col min="11044" max="11052" width="2.875" style="186" customWidth="1"/>
    <col min="11053" max="11053" width="10" style="186" customWidth="1"/>
    <col min="11054" max="11058" width="2.875" style="186" customWidth="1"/>
    <col min="11059" max="11061" width="2.25" style="186" customWidth="1"/>
    <col min="11062" max="11082" width="2.625" style="186" customWidth="1"/>
    <col min="11083" max="11264" width="9" style="186"/>
    <col min="11265" max="11265" width="4.75" style="186" customWidth="1"/>
    <col min="11266" max="11266" width="14.125" style="186" customWidth="1"/>
    <col min="11267" max="11267" width="14.25" style="186" customWidth="1"/>
    <col min="11268" max="11268" width="14.875" style="186" customWidth="1"/>
    <col min="11269" max="11299" width="2.625" style="186" customWidth="1"/>
    <col min="11300" max="11308" width="2.875" style="186" customWidth="1"/>
    <col min="11309" max="11309" width="10" style="186" customWidth="1"/>
    <col min="11310" max="11314" width="2.875" style="186" customWidth="1"/>
    <col min="11315" max="11317" width="2.25" style="186" customWidth="1"/>
    <col min="11318" max="11338" width="2.625" style="186" customWidth="1"/>
    <col min="11339" max="11520" width="9" style="186"/>
    <col min="11521" max="11521" width="4.75" style="186" customWidth="1"/>
    <col min="11522" max="11522" width="14.125" style="186" customWidth="1"/>
    <col min="11523" max="11523" width="14.25" style="186" customWidth="1"/>
    <col min="11524" max="11524" width="14.875" style="186" customWidth="1"/>
    <col min="11525" max="11555" width="2.625" style="186" customWidth="1"/>
    <col min="11556" max="11564" width="2.875" style="186" customWidth="1"/>
    <col min="11565" max="11565" width="10" style="186" customWidth="1"/>
    <col min="11566" max="11570" width="2.875" style="186" customWidth="1"/>
    <col min="11571" max="11573" width="2.25" style="186" customWidth="1"/>
    <col min="11574" max="11594" width="2.625" style="186" customWidth="1"/>
    <col min="11595" max="11776" width="9" style="186"/>
    <col min="11777" max="11777" width="4.75" style="186" customWidth="1"/>
    <col min="11778" max="11778" width="14.125" style="186" customWidth="1"/>
    <col min="11779" max="11779" width="14.25" style="186" customWidth="1"/>
    <col min="11780" max="11780" width="14.875" style="186" customWidth="1"/>
    <col min="11781" max="11811" width="2.625" style="186" customWidth="1"/>
    <col min="11812" max="11820" width="2.875" style="186" customWidth="1"/>
    <col min="11821" max="11821" width="10" style="186" customWidth="1"/>
    <col min="11822" max="11826" width="2.875" style="186" customWidth="1"/>
    <col min="11827" max="11829" width="2.25" style="186" customWidth="1"/>
    <col min="11830" max="11850" width="2.625" style="186" customWidth="1"/>
    <col min="11851" max="12032" width="9" style="186"/>
    <col min="12033" max="12033" width="4.75" style="186" customWidth="1"/>
    <col min="12034" max="12034" width="14.125" style="186" customWidth="1"/>
    <col min="12035" max="12035" width="14.25" style="186" customWidth="1"/>
    <col min="12036" max="12036" width="14.875" style="186" customWidth="1"/>
    <col min="12037" max="12067" width="2.625" style="186" customWidth="1"/>
    <col min="12068" max="12076" width="2.875" style="186" customWidth="1"/>
    <col min="12077" max="12077" width="10" style="186" customWidth="1"/>
    <col min="12078" max="12082" width="2.875" style="186" customWidth="1"/>
    <col min="12083" max="12085" width="2.25" style="186" customWidth="1"/>
    <col min="12086" max="12106" width="2.625" style="186" customWidth="1"/>
    <col min="12107" max="12288" width="9" style="186"/>
    <col min="12289" max="12289" width="4.75" style="186" customWidth="1"/>
    <col min="12290" max="12290" width="14.125" style="186" customWidth="1"/>
    <col min="12291" max="12291" width="14.25" style="186" customWidth="1"/>
    <col min="12292" max="12292" width="14.875" style="186" customWidth="1"/>
    <col min="12293" max="12323" width="2.625" style="186" customWidth="1"/>
    <col min="12324" max="12332" width="2.875" style="186" customWidth="1"/>
    <col min="12333" max="12333" width="10" style="186" customWidth="1"/>
    <col min="12334" max="12338" width="2.875" style="186" customWidth="1"/>
    <col min="12339" max="12341" width="2.25" style="186" customWidth="1"/>
    <col min="12342" max="12362" width="2.625" style="186" customWidth="1"/>
    <col min="12363" max="12544" width="9" style="186"/>
    <col min="12545" max="12545" width="4.75" style="186" customWidth="1"/>
    <col min="12546" max="12546" width="14.125" style="186" customWidth="1"/>
    <col min="12547" max="12547" width="14.25" style="186" customWidth="1"/>
    <col min="12548" max="12548" width="14.875" style="186" customWidth="1"/>
    <col min="12549" max="12579" width="2.625" style="186" customWidth="1"/>
    <col min="12580" max="12588" width="2.875" style="186" customWidth="1"/>
    <col min="12589" max="12589" width="10" style="186" customWidth="1"/>
    <col min="12590" max="12594" width="2.875" style="186" customWidth="1"/>
    <col min="12595" max="12597" width="2.25" style="186" customWidth="1"/>
    <col min="12598" max="12618" width="2.625" style="186" customWidth="1"/>
    <col min="12619" max="12800" width="9" style="186"/>
    <col min="12801" max="12801" width="4.75" style="186" customWidth="1"/>
    <col min="12802" max="12802" width="14.125" style="186" customWidth="1"/>
    <col min="12803" max="12803" width="14.25" style="186" customWidth="1"/>
    <col min="12804" max="12804" width="14.875" style="186" customWidth="1"/>
    <col min="12805" max="12835" width="2.625" style="186" customWidth="1"/>
    <col min="12836" max="12844" width="2.875" style="186" customWidth="1"/>
    <col min="12845" max="12845" width="10" style="186" customWidth="1"/>
    <col min="12846" max="12850" width="2.875" style="186" customWidth="1"/>
    <col min="12851" max="12853" width="2.25" style="186" customWidth="1"/>
    <col min="12854" max="12874" width="2.625" style="186" customWidth="1"/>
    <col min="12875" max="13056" width="9" style="186"/>
    <col min="13057" max="13057" width="4.75" style="186" customWidth="1"/>
    <col min="13058" max="13058" width="14.125" style="186" customWidth="1"/>
    <col min="13059" max="13059" width="14.25" style="186" customWidth="1"/>
    <col min="13060" max="13060" width="14.875" style="186" customWidth="1"/>
    <col min="13061" max="13091" width="2.625" style="186" customWidth="1"/>
    <col min="13092" max="13100" width="2.875" style="186" customWidth="1"/>
    <col min="13101" max="13101" width="10" style="186" customWidth="1"/>
    <col min="13102" max="13106" width="2.875" style="186" customWidth="1"/>
    <col min="13107" max="13109" width="2.25" style="186" customWidth="1"/>
    <col min="13110" max="13130" width="2.625" style="186" customWidth="1"/>
    <col min="13131" max="13312" width="9" style="186"/>
    <col min="13313" max="13313" width="4.75" style="186" customWidth="1"/>
    <col min="13314" max="13314" width="14.125" style="186" customWidth="1"/>
    <col min="13315" max="13315" width="14.25" style="186" customWidth="1"/>
    <col min="13316" max="13316" width="14.875" style="186" customWidth="1"/>
    <col min="13317" max="13347" width="2.625" style="186" customWidth="1"/>
    <col min="13348" max="13356" width="2.875" style="186" customWidth="1"/>
    <col min="13357" max="13357" width="10" style="186" customWidth="1"/>
    <col min="13358" max="13362" width="2.875" style="186" customWidth="1"/>
    <col min="13363" max="13365" width="2.25" style="186" customWidth="1"/>
    <col min="13366" max="13386" width="2.625" style="186" customWidth="1"/>
    <col min="13387" max="13568" width="9" style="186"/>
    <col min="13569" max="13569" width="4.75" style="186" customWidth="1"/>
    <col min="13570" max="13570" width="14.125" style="186" customWidth="1"/>
    <col min="13571" max="13571" width="14.25" style="186" customWidth="1"/>
    <col min="13572" max="13572" width="14.875" style="186" customWidth="1"/>
    <col min="13573" max="13603" width="2.625" style="186" customWidth="1"/>
    <col min="13604" max="13612" width="2.875" style="186" customWidth="1"/>
    <col min="13613" max="13613" width="10" style="186" customWidth="1"/>
    <col min="13614" max="13618" width="2.875" style="186" customWidth="1"/>
    <col min="13619" max="13621" width="2.25" style="186" customWidth="1"/>
    <col min="13622" max="13642" width="2.625" style="186" customWidth="1"/>
    <col min="13643" max="13824" width="9" style="186"/>
    <col min="13825" max="13825" width="4.75" style="186" customWidth="1"/>
    <col min="13826" max="13826" width="14.125" style="186" customWidth="1"/>
    <col min="13827" max="13827" width="14.25" style="186" customWidth="1"/>
    <col min="13828" max="13828" width="14.875" style="186" customWidth="1"/>
    <col min="13829" max="13859" width="2.625" style="186" customWidth="1"/>
    <col min="13860" max="13868" width="2.875" style="186" customWidth="1"/>
    <col min="13869" max="13869" width="10" style="186" customWidth="1"/>
    <col min="13870" max="13874" width="2.875" style="186" customWidth="1"/>
    <col min="13875" max="13877" width="2.25" style="186" customWidth="1"/>
    <col min="13878" max="13898" width="2.625" style="186" customWidth="1"/>
    <col min="13899" max="14080" width="9" style="186"/>
    <col min="14081" max="14081" width="4.75" style="186" customWidth="1"/>
    <col min="14082" max="14082" width="14.125" style="186" customWidth="1"/>
    <col min="14083" max="14083" width="14.25" style="186" customWidth="1"/>
    <col min="14084" max="14084" width="14.875" style="186" customWidth="1"/>
    <col min="14085" max="14115" width="2.625" style="186" customWidth="1"/>
    <col min="14116" max="14124" width="2.875" style="186" customWidth="1"/>
    <col min="14125" max="14125" width="10" style="186" customWidth="1"/>
    <col min="14126" max="14130" width="2.875" style="186" customWidth="1"/>
    <col min="14131" max="14133" width="2.25" style="186" customWidth="1"/>
    <col min="14134" max="14154" width="2.625" style="186" customWidth="1"/>
    <col min="14155" max="14336" width="9" style="186"/>
    <col min="14337" max="14337" width="4.75" style="186" customWidth="1"/>
    <col min="14338" max="14338" width="14.125" style="186" customWidth="1"/>
    <col min="14339" max="14339" width="14.25" style="186" customWidth="1"/>
    <col min="14340" max="14340" width="14.875" style="186" customWidth="1"/>
    <col min="14341" max="14371" width="2.625" style="186" customWidth="1"/>
    <col min="14372" max="14380" width="2.875" style="186" customWidth="1"/>
    <col min="14381" max="14381" width="10" style="186" customWidth="1"/>
    <col min="14382" max="14386" width="2.875" style="186" customWidth="1"/>
    <col min="14387" max="14389" width="2.25" style="186" customWidth="1"/>
    <col min="14390" max="14410" width="2.625" style="186" customWidth="1"/>
    <col min="14411" max="14592" width="9" style="186"/>
    <col min="14593" max="14593" width="4.75" style="186" customWidth="1"/>
    <col min="14594" max="14594" width="14.125" style="186" customWidth="1"/>
    <col min="14595" max="14595" width="14.25" style="186" customWidth="1"/>
    <col min="14596" max="14596" width="14.875" style="186" customWidth="1"/>
    <col min="14597" max="14627" width="2.625" style="186" customWidth="1"/>
    <col min="14628" max="14636" width="2.875" style="186" customWidth="1"/>
    <col min="14637" max="14637" width="10" style="186" customWidth="1"/>
    <col min="14638" max="14642" width="2.875" style="186" customWidth="1"/>
    <col min="14643" max="14645" width="2.25" style="186" customWidth="1"/>
    <col min="14646" max="14666" width="2.625" style="186" customWidth="1"/>
    <col min="14667" max="14848" width="9" style="186"/>
    <col min="14849" max="14849" width="4.75" style="186" customWidth="1"/>
    <col min="14850" max="14850" width="14.125" style="186" customWidth="1"/>
    <col min="14851" max="14851" width="14.25" style="186" customWidth="1"/>
    <col min="14852" max="14852" width="14.875" style="186" customWidth="1"/>
    <col min="14853" max="14883" width="2.625" style="186" customWidth="1"/>
    <col min="14884" max="14892" width="2.875" style="186" customWidth="1"/>
    <col min="14893" max="14893" width="10" style="186" customWidth="1"/>
    <col min="14894" max="14898" width="2.875" style="186" customWidth="1"/>
    <col min="14899" max="14901" width="2.25" style="186" customWidth="1"/>
    <col min="14902" max="14922" width="2.625" style="186" customWidth="1"/>
    <col min="14923" max="15104" width="9" style="186"/>
    <col min="15105" max="15105" width="4.75" style="186" customWidth="1"/>
    <col min="15106" max="15106" width="14.125" style="186" customWidth="1"/>
    <col min="15107" max="15107" width="14.25" style="186" customWidth="1"/>
    <col min="15108" max="15108" width="14.875" style="186" customWidth="1"/>
    <col min="15109" max="15139" width="2.625" style="186" customWidth="1"/>
    <col min="15140" max="15148" width="2.875" style="186" customWidth="1"/>
    <col min="15149" max="15149" width="10" style="186" customWidth="1"/>
    <col min="15150" max="15154" width="2.875" style="186" customWidth="1"/>
    <col min="15155" max="15157" width="2.25" style="186" customWidth="1"/>
    <col min="15158" max="15178" width="2.625" style="186" customWidth="1"/>
    <col min="15179" max="15360" width="9" style="186"/>
    <col min="15361" max="15361" width="4.75" style="186" customWidth="1"/>
    <col min="15362" max="15362" width="14.125" style="186" customWidth="1"/>
    <col min="15363" max="15363" width="14.25" style="186" customWidth="1"/>
    <col min="15364" max="15364" width="14.875" style="186" customWidth="1"/>
    <col min="15365" max="15395" width="2.625" style="186" customWidth="1"/>
    <col min="15396" max="15404" width="2.875" style="186" customWidth="1"/>
    <col min="15405" max="15405" width="10" style="186" customWidth="1"/>
    <col min="15406" max="15410" width="2.875" style="186" customWidth="1"/>
    <col min="15411" max="15413" width="2.25" style="186" customWidth="1"/>
    <col min="15414" max="15434" width="2.625" style="186" customWidth="1"/>
    <col min="15435" max="15616" width="9" style="186"/>
    <col min="15617" max="15617" width="4.75" style="186" customWidth="1"/>
    <col min="15618" max="15618" width="14.125" style="186" customWidth="1"/>
    <col min="15619" max="15619" width="14.25" style="186" customWidth="1"/>
    <col min="15620" max="15620" width="14.875" style="186" customWidth="1"/>
    <col min="15621" max="15651" width="2.625" style="186" customWidth="1"/>
    <col min="15652" max="15660" width="2.875" style="186" customWidth="1"/>
    <col min="15661" max="15661" width="10" style="186" customWidth="1"/>
    <col min="15662" max="15666" width="2.875" style="186" customWidth="1"/>
    <col min="15667" max="15669" width="2.25" style="186" customWidth="1"/>
    <col min="15670" max="15690" width="2.625" style="186" customWidth="1"/>
    <col min="15691" max="15872" width="9" style="186"/>
    <col min="15873" max="15873" width="4.75" style="186" customWidth="1"/>
    <col min="15874" max="15874" width="14.125" style="186" customWidth="1"/>
    <col min="15875" max="15875" width="14.25" style="186" customWidth="1"/>
    <col min="15876" max="15876" width="14.875" style="186" customWidth="1"/>
    <col min="15877" max="15907" width="2.625" style="186" customWidth="1"/>
    <col min="15908" max="15916" width="2.875" style="186" customWidth="1"/>
    <col min="15917" max="15917" width="10" style="186" customWidth="1"/>
    <col min="15918" max="15922" width="2.875" style="186" customWidth="1"/>
    <col min="15923" max="15925" width="2.25" style="186" customWidth="1"/>
    <col min="15926" max="15946" width="2.625" style="186" customWidth="1"/>
    <col min="15947" max="16128" width="9" style="186"/>
    <col min="16129" max="16129" width="4.75" style="186" customWidth="1"/>
    <col min="16130" max="16130" width="14.125" style="186" customWidth="1"/>
    <col min="16131" max="16131" width="14.25" style="186" customWidth="1"/>
    <col min="16132" max="16132" width="14.875" style="186" customWidth="1"/>
    <col min="16133" max="16163" width="2.625" style="186" customWidth="1"/>
    <col min="16164" max="16172" width="2.875" style="186" customWidth="1"/>
    <col min="16173" max="16173" width="10" style="186" customWidth="1"/>
    <col min="16174" max="16178" width="2.875" style="186" customWidth="1"/>
    <col min="16179" max="16181" width="2.25" style="186" customWidth="1"/>
    <col min="16182" max="16202" width="2.625" style="186" customWidth="1"/>
    <col min="16203" max="16384" width="9" style="186"/>
  </cols>
  <sheetData>
    <row r="1" spans="1:59" ht="53.25" customHeight="1" thickTop="1" thickBot="1">
      <c r="A1" s="591" t="s">
        <v>157</v>
      </c>
      <c r="B1" s="592"/>
      <c r="AS1" s="186" t="s">
        <v>217</v>
      </c>
    </row>
    <row r="2" spans="1:59" ht="11.25" customHeight="1" thickTop="1"/>
    <row r="3" spans="1:59" s="110" customFormat="1" ht="21" customHeight="1">
      <c r="A3" s="111"/>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row>
    <row r="4" spans="1:59" s="110" customFormat="1" ht="21" customHeight="1" thickBot="1">
      <c r="A4" s="517" t="s">
        <v>546</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108"/>
      <c r="AU4" s="108"/>
      <c r="AV4" s="108"/>
      <c r="AW4" s="108"/>
      <c r="AX4" s="108"/>
      <c r="AY4" s="108"/>
      <c r="AZ4" s="108"/>
      <c r="BA4" s="108"/>
      <c r="BB4" s="108"/>
      <c r="BC4" s="108"/>
      <c r="BD4" s="108"/>
      <c r="BE4" s="108"/>
      <c r="BF4" s="108"/>
      <c r="BG4" s="108"/>
    </row>
    <row r="5" spans="1:59" s="110" customFormat="1" ht="18.75" customHeight="1" thickBot="1">
      <c r="B5" s="111"/>
      <c r="C5" s="111"/>
      <c r="D5" s="111"/>
      <c r="E5" s="111"/>
      <c r="F5" s="111"/>
      <c r="AC5" s="518" t="s">
        <v>126</v>
      </c>
      <c r="AD5" s="519"/>
      <c r="AE5" s="519"/>
      <c r="AF5" s="519"/>
      <c r="AG5" s="519"/>
      <c r="AH5" s="519"/>
      <c r="AI5" s="519"/>
      <c r="AJ5" s="519"/>
      <c r="AK5" s="519"/>
      <c r="AL5" s="520"/>
      <c r="AM5" s="112" t="s">
        <v>127</v>
      </c>
      <c r="AN5" s="113"/>
      <c r="AO5" s="113"/>
      <c r="AP5" s="113"/>
      <c r="AQ5" s="113"/>
      <c r="AR5" s="113"/>
      <c r="AS5" s="114"/>
    </row>
    <row r="6" spans="1:59" s="110" customFormat="1" ht="18.75" customHeight="1" thickBot="1">
      <c r="A6" s="521" t="s">
        <v>13</v>
      </c>
      <c r="B6" s="522"/>
      <c r="C6" s="522"/>
      <c r="D6" s="522"/>
      <c r="E6" s="523" t="s">
        <v>158</v>
      </c>
      <c r="F6" s="522"/>
      <c r="G6" s="522"/>
      <c r="H6" s="522"/>
      <c r="I6" s="522"/>
      <c r="J6" s="522"/>
      <c r="K6" s="522"/>
      <c r="L6" s="522"/>
      <c r="M6" s="522"/>
      <c r="N6" s="522"/>
      <c r="O6" s="522"/>
      <c r="P6" s="521" t="s">
        <v>15</v>
      </c>
      <c r="Q6" s="522"/>
      <c r="R6" s="522"/>
      <c r="S6" s="522"/>
      <c r="T6" s="522"/>
      <c r="U6" s="522"/>
      <c r="V6" s="522"/>
      <c r="W6" s="522"/>
      <c r="X6" s="522"/>
      <c r="Y6" s="524"/>
      <c r="Z6" s="523" t="s">
        <v>43</v>
      </c>
      <c r="AA6" s="522"/>
      <c r="AB6" s="522"/>
      <c r="AC6" s="522"/>
      <c r="AD6" s="522"/>
      <c r="AE6" s="522"/>
      <c r="AF6" s="522"/>
      <c r="AG6" s="522"/>
      <c r="AH6" s="522"/>
      <c r="AI6" s="522"/>
      <c r="AJ6" s="522"/>
      <c r="AK6" s="522"/>
      <c r="AL6" s="522"/>
      <c r="AM6" s="522"/>
      <c r="AN6" s="522"/>
      <c r="AO6" s="522"/>
      <c r="AP6" s="522"/>
      <c r="AQ6" s="522"/>
      <c r="AR6" s="522"/>
      <c r="AS6" s="525"/>
    </row>
    <row r="7" spans="1:59" s="110" customFormat="1" ht="18.75" customHeight="1" thickBot="1">
      <c r="A7" s="526"/>
      <c r="B7" s="527"/>
      <c r="C7" s="527"/>
      <c r="D7" s="527"/>
      <c r="E7" s="528" t="s">
        <v>16</v>
      </c>
      <c r="F7" s="529"/>
      <c r="G7" s="529"/>
      <c r="H7" s="529"/>
      <c r="I7" s="529"/>
      <c r="J7" s="529"/>
      <c r="K7" s="529"/>
      <c r="L7" s="529"/>
      <c r="M7" s="529"/>
      <c r="N7" s="529"/>
      <c r="O7" s="529"/>
      <c r="P7" s="529"/>
      <c r="Q7" s="529"/>
      <c r="R7" s="529"/>
      <c r="S7" s="529"/>
      <c r="T7" s="529"/>
      <c r="U7" s="529"/>
      <c r="V7" s="529"/>
      <c r="W7" s="529"/>
      <c r="X7" s="529"/>
      <c r="Y7" s="529"/>
      <c r="Z7" s="529"/>
      <c r="AA7" s="530"/>
      <c r="AB7" s="523" t="s">
        <v>14</v>
      </c>
      <c r="AC7" s="522"/>
      <c r="AD7" s="522"/>
      <c r="AE7" s="522"/>
      <c r="AF7" s="522"/>
      <c r="AG7" s="522"/>
      <c r="AH7" s="522"/>
      <c r="AI7" s="522"/>
      <c r="AJ7" s="522"/>
      <c r="AK7" s="522"/>
      <c r="AL7" s="522"/>
      <c r="AM7" s="522"/>
      <c r="AN7" s="522"/>
      <c r="AO7" s="522"/>
      <c r="AP7" s="522"/>
      <c r="AQ7" s="522"/>
      <c r="AR7" s="522"/>
      <c r="AS7" s="525"/>
    </row>
    <row r="8" spans="1:59" s="110" customFormat="1" ht="18.75" customHeight="1" thickBot="1">
      <c r="A8" s="521" t="s">
        <v>6</v>
      </c>
      <c r="B8" s="522"/>
      <c r="C8" s="522"/>
      <c r="D8" s="115" t="s">
        <v>159</v>
      </c>
      <c r="E8" s="531" t="s">
        <v>17</v>
      </c>
      <c r="F8" s="529"/>
      <c r="G8" s="529"/>
      <c r="H8" s="529"/>
      <c r="I8" s="529"/>
      <c r="J8" s="529"/>
      <c r="K8" s="529"/>
      <c r="L8" s="530"/>
      <c r="M8" s="531" t="s">
        <v>160</v>
      </c>
      <c r="N8" s="529"/>
      <c r="O8" s="529"/>
      <c r="P8" s="529"/>
      <c r="Q8" s="529"/>
      <c r="R8" s="529"/>
      <c r="S8" s="529"/>
      <c r="T8" s="529"/>
      <c r="U8" s="529"/>
      <c r="V8" s="530"/>
      <c r="W8" s="531" t="s">
        <v>18</v>
      </c>
      <c r="X8" s="529"/>
      <c r="Y8" s="529"/>
      <c r="Z8" s="529"/>
      <c r="AA8" s="529"/>
      <c r="AB8" s="529"/>
      <c r="AC8" s="529"/>
      <c r="AD8" s="529"/>
      <c r="AE8" s="530"/>
      <c r="AF8" s="532" t="s">
        <v>161</v>
      </c>
      <c r="AG8" s="533"/>
      <c r="AH8" s="533"/>
      <c r="AI8" s="533"/>
      <c r="AJ8" s="533"/>
      <c r="AK8" s="533"/>
      <c r="AL8" s="533"/>
      <c r="AM8" s="533"/>
      <c r="AN8" s="533"/>
      <c r="AO8" s="533"/>
      <c r="AP8" s="533"/>
      <c r="AQ8" s="533"/>
      <c r="AR8" s="533"/>
      <c r="AS8" s="534"/>
    </row>
    <row r="9" spans="1:59" s="110" customFormat="1" ht="18.75" customHeight="1" thickBot="1">
      <c r="A9" s="521" t="s">
        <v>131</v>
      </c>
      <c r="B9" s="522"/>
      <c r="C9" s="522"/>
      <c r="D9" s="522"/>
      <c r="E9" s="522"/>
      <c r="F9" s="522"/>
      <c r="G9" s="522"/>
      <c r="H9" s="522"/>
      <c r="I9" s="522"/>
      <c r="J9" s="522"/>
      <c r="K9" s="522"/>
      <c r="L9" s="524"/>
      <c r="M9" s="531" t="s">
        <v>162</v>
      </c>
      <c r="N9" s="529"/>
      <c r="O9" s="529"/>
      <c r="P9" s="529"/>
      <c r="Q9" s="529"/>
      <c r="R9" s="529"/>
      <c r="S9" s="529"/>
      <c r="T9" s="529"/>
      <c r="U9" s="529"/>
      <c r="V9" s="530"/>
      <c r="W9" s="531" t="s">
        <v>0</v>
      </c>
      <c r="X9" s="529"/>
      <c r="Y9" s="529"/>
      <c r="Z9" s="529"/>
      <c r="AA9" s="529"/>
      <c r="AB9" s="529"/>
      <c r="AC9" s="529"/>
      <c r="AD9" s="529"/>
      <c r="AE9" s="530"/>
      <c r="AF9" s="535" t="s">
        <v>163</v>
      </c>
      <c r="AG9" s="536"/>
      <c r="AH9" s="536"/>
      <c r="AI9" s="536"/>
      <c r="AJ9" s="536"/>
      <c r="AK9" s="536"/>
      <c r="AL9" s="536"/>
      <c r="AM9" s="536"/>
      <c r="AN9" s="536"/>
      <c r="AO9" s="536"/>
      <c r="AP9" s="536"/>
      <c r="AQ9" s="536"/>
      <c r="AR9" s="536"/>
      <c r="AS9" s="537"/>
    </row>
    <row r="10" spans="1:59" s="110" customFormat="1" ht="18.75" customHeight="1">
      <c r="A10" s="538" t="s">
        <v>19</v>
      </c>
      <c r="B10" s="541" t="s">
        <v>10</v>
      </c>
      <c r="C10" s="543" t="s">
        <v>20</v>
      </c>
      <c r="D10" s="545" t="s">
        <v>9</v>
      </c>
      <c r="E10" s="541" t="s">
        <v>21</v>
      </c>
      <c r="F10" s="545"/>
      <c r="G10" s="545"/>
      <c r="H10" s="545"/>
      <c r="I10" s="545"/>
      <c r="J10" s="545"/>
      <c r="K10" s="547"/>
      <c r="L10" s="541" t="s">
        <v>22</v>
      </c>
      <c r="M10" s="545"/>
      <c r="N10" s="545"/>
      <c r="O10" s="545"/>
      <c r="P10" s="545"/>
      <c r="Q10" s="545"/>
      <c r="R10" s="547"/>
      <c r="S10" s="541" t="s">
        <v>23</v>
      </c>
      <c r="T10" s="545"/>
      <c r="U10" s="545"/>
      <c r="V10" s="545"/>
      <c r="W10" s="545"/>
      <c r="X10" s="545"/>
      <c r="Y10" s="547"/>
      <c r="Z10" s="548" t="s">
        <v>24</v>
      </c>
      <c r="AA10" s="545"/>
      <c r="AB10" s="545"/>
      <c r="AC10" s="545"/>
      <c r="AD10" s="545"/>
      <c r="AE10" s="545"/>
      <c r="AF10" s="547"/>
      <c r="AG10" s="549"/>
      <c r="AH10" s="550"/>
      <c r="AI10" s="551"/>
      <c r="AJ10" s="552" t="s">
        <v>132</v>
      </c>
      <c r="AK10" s="543"/>
      <c r="AL10" s="543"/>
      <c r="AM10" s="543" t="s">
        <v>25</v>
      </c>
      <c r="AN10" s="543"/>
      <c r="AO10" s="543"/>
      <c r="AP10" s="543" t="s">
        <v>26</v>
      </c>
      <c r="AQ10" s="543"/>
      <c r="AR10" s="543"/>
      <c r="AS10" s="554" t="s">
        <v>49</v>
      </c>
    </row>
    <row r="11" spans="1:59" s="110" customFormat="1" ht="18.75" customHeight="1">
      <c r="A11" s="539"/>
      <c r="B11" s="542"/>
      <c r="C11" s="544"/>
      <c r="D11" s="546"/>
      <c r="E11" s="116">
        <v>1</v>
      </c>
      <c r="F11" s="117">
        <v>2</v>
      </c>
      <c r="G11" s="117">
        <v>3</v>
      </c>
      <c r="H11" s="118">
        <v>4</v>
      </c>
      <c r="I11" s="117">
        <v>5</v>
      </c>
      <c r="J11" s="117">
        <v>6</v>
      </c>
      <c r="K11" s="119">
        <v>7</v>
      </c>
      <c r="L11" s="116">
        <v>8</v>
      </c>
      <c r="M11" s="117">
        <v>9</v>
      </c>
      <c r="N11" s="117">
        <v>10</v>
      </c>
      <c r="O11" s="117">
        <v>11</v>
      </c>
      <c r="P11" s="117">
        <v>12</v>
      </c>
      <c r="Q11" s="117">
        <v>13</v>
      </c>
      <c r="R11" s="119">
        <v>14</v>
      </c>
      <c r="S11" s="116">
        <v>15</v>
      </c>
      <c r="T11" s="117">
        <v>16</v>
      </c>
      <c r="U11" s="117">
        <v>17</v>
      </c>
      <c r="V11" s="117">
        <v>18</v>
      </c>
      <c r="W11" s="117">
        <v>19</v>
      </c>
      <c r="X11" s="117">
        <v>20</v>
      </c>
      <c r="Y11" s="119">
        <v>21</v>
      </c>
      <c r="Z11" s="118">
        <v>22</v>
      </c>
      <c r="AA11" s="117">
        <v>23</v>
      </c>
      <c r="AB11" s="117">
        <v>24</v>
      </c>
      <c r="AC11" s="117">
        <v>25</v>
      </c>
      <c r="AD11" s="117">
        <v>26</v>
      </c>
      <c r="AE11" s="117">
        <v>27</v>
      </c>
      <c r="AF11" s="119">
        <v>28</v>
      </c>
      <c r="AG11" s="120">
        <v>29</v>
      </c>
      <c r="AH11" s="121">
        <v>30</v>
      </c>
      <c r="AI11" s="122">
        <v>31</v>
      </c>
      <c r="AJ11" s="553"/>
      <c r="AK11" s="544"/>
      <c r="AL11" s="544"/>
      <c r="AM11" s="544"/>
      <c r="AN11" s="544"/>
      <c r="AO11" s="544"/>
      <c r="AP11" s="544"/>
      <c r="AQ11" s="544"/>
      <c r="AR11" s="544"/>
      <c r="AS11" s="555"/>
    </row>
    <row r="12" spans="1:59" s="110" customFormat="1" ht="18.75" customHeight="1">
      <c r="A12" s="539"/>
      <c r="B12" s="542"/>
      <c r="C12" s="544"/>
      <c r="D12" s="546"/>
      <c r="E12" s="123" t="s">
        <v>3</v>
      </c>
      <c r="F12" s="117" t="s">
        <v>4</v>
      </c>
      <c r="G12" s="117" t="s">
        <v>50</v>
      </c>
      <c r="H12" s="117" t="s">
        <v>5</v>
      </c>
      <c r="I12" s="117" t="s">
        <v>164</v>
      </c>
      <c r="J12" s="117" t="s">
        <v>2</v>
      </c>
      <c r="K12" s="119" t="s">
        <v>165</v>
      </c>
      <c r="L12" s="123" t="s">
        <v>3</v>
      </c>
      <c r="M12" s="117" t="s">
        <v>4</v>
      </c>
      <c r="N12" s="117" t="s">
        <v>50</v>
      </c>
      <c r="O12" s="117" t="s">
        <v>5</v>
      </c>
      <c r="P12" s="117" t="s">
        <v>164</v>
      </c>
      <c r="Q12" s="117" t="s">
        <v>2</v>
      </c>
      <c r="R12" s="119" t="s">
        <v>165</v>
      </c>
      <c r="S12" s="123" t="s">
        <v>3</v>
      </c>
      <c r="T12" s="117" t="s">
        <v>4</v>
      </c>
      <c r="U12" s="117" t="s">
        <v>50</v>
      </c>
      <c r="V12" s="117" t="s">
        <v>5</v>
      </c>
      <c r="W12" s="117" t="s">
        <v>164</v>
      </c>
      <c r="X12" s="117" t="s">
        <v>2</v>
      </c>
      <c r="Y12" s="119" t="s">
        <v>165</v>
      </c>
      <c r="Z12" s="123" t="s">
        <v>3</v>
      </c>
      <c r="AA12" s="117" t="s">
        <v>4</v>
      </c>
      <c r="AB12" s="117" t="s">
        <v>50</v>
      </c>
      <c r="AC12" s="117" t="s">
        <v>5</v>
      </c>
      <c r="AD12" s="117" t="s">
        <v>164</v>
      </c>
      <c r="AE12" s="117" t="s">
        <v>2</v>
      </c>
      <c r="AF12" s="119" t="s">
        <v>165</v>
      </c>
      <c r="AG12" s="120" t="s">
        <v>3</v>
      </c>
      <c r="AH12" s="121" t="s">
        <v>4</v>
      </c>
      <c r="AI12" s="122" t="s">
        <v>50</v>
      </c>
      <c r="AJ12" s="553"/>
      <c r="AK12" s="544"/>
      <c r="AL12" s="544"/>
      <c r="AM12" s="544"/>
      <c r="AN12" s="544"/>
      <c r="AO12" s="544"/>
      <c r="AP12" s="544"/>
      <c r="AQ12" s="544"/>
      <c r="AR12" s="544"/>
      <c r="AS12" s="555"/>
    </row>
    <row r="13" spans="1:59" s="110" customFormat="1" ht="17.25" customHeight="1">
      <c r="A13" s="539"/>
      <c r="B13" s="123" t="s">
        <v>166</v>
      </c>
      <c r="C13" s="124" t="s">
        <v>167</v>
      </c>
      <c r="D13" s="127" t="s">
        <v>168</v>
      </c>
      <c r="E13" s="123"/>
      <c r="F13" s="125">
        <v>4</v>
      </c>
      <c r="G13" s="125"/>
      <c r="H13" s="126"/>
      <c r="I13" s="125">
        <v>4</v>
      </c>
      <c r="J13" s="124"/>
      <c r="K13" s="127">
        <v>4</v>
      </c>
      <c r="L13" s="123"/>
      <c r="M13" s="125">
        <v>4</v>
      </c>
      <c r="N13" s="125"/>
      <c r="O13" s="125"/>
      <c r="P13" s="125">
        <v>4</v>
      </c>
      <c r="Q13" s="124"/>
      <c r="R13" s="127">
        <v>4</v>
      </c>
      <c r="S13" s="123"/>
      <c r="T13" s="125">
        <v>4</v>
      </c>
      <c r="U13" s="125"/>
      <c r="V13" s="125"/>
      <c r="W13" s="125">
        <v>4</v>
      </c>
      <c r="X13" s="124"/>
      <c r="Y13" s="127">
        <v>4</v>
      </c>
      <c r="Z13" s="123"/>
      <c r="AA13" s="125">
        <v>4</v>
      </c>
      <c r="AB13" s="125"/>
      <c r="AC13" s="125"/>
      <c r="AD13" s="125">
        <v>4</v>
      </c>
      <c r="AE13" s="124"/>
      <c r="AF13" s="127">
        <v>4</v>
      </c>
      <c r="AG13" s="128"/>
      <c r="AH13" s="129">
        <v>4</v>
      </c>
      <c r="AI13" s="130"/>
      <c r="AJ13" s="556">
        <f>SUM(E13:AF13)</f>
        <v>48</v>
      </c>
      <c r="AK13" s="556"/>
      <c r="AL13" s="557"/>
      <c r="AM13" s="558">
        <f>AJ13/4</f>
        <v>12</v>
      </c>
      <c r="AN13" s="559"/>
      <c r="AO13" s="560"/>
      <c r="AP13" s="558">
        <f>IF($AG$24=0,0,ROUNDDOWN(AM13/$AG$24,1))</f>
        <v>0.3</v>
      </c>
      <c r="AQ13" s="559"/>
      <c r="AR13" s="560"/>
      <c r="AS13" s="131" t="s">
        <v>169</v>
      </c>
    </row>
    <row r="14" spans="1:59" s="110" customFormat="1" ht="17.25" customHeight="1">
      <c r="A14" s="539"/>
      <c r="B14" s="123" t="s">
        <v>170</v>
      </c>
      <c r="C14" s="124" t="s">
        <v>171</v>
      </c>
      <c r="D14" s="127" t="s">
        <v>172</v>
      </c>
      <c r="E14" s="123">
        <v>8</v>
      </c>
      <c r="F14" s="125"/>
      <c r="G14" s="125"/>
      <c r="H14" s="125"/>
      <c r="I14" s="125"/>
      <c r="J14" s="124">
        <v>8</v>
      </c>
      <c r="K14" s="127"/>
      <c r="L14" s="123">
        <v>8</v>
      </c>
      <c r="M14" s="125"/>
      <c r="N14" s="125"/>
      <c r="O14" s="125"/>
      <c r="P14" s="125"/>
      <c r="Q14" s="124">
        <v>8</v>
      </c>
      <c r="R14" s="127"/>
      <c r="S14" s="123">
        <v>8</v>
      </c>
      <c r="T14" s="125"/>
      <c r="U14" s="125"/>
      <c r="V14" s="125"/>
      <c r="W14" s="125"/>
      <c r="X14" s="124">
        <v>8</v>
      </c>
      <c r="Y14" s="127"/>
      <c r="Z14" s="123">
        <v>8</v>
      </c>
      <c r="AA14" s="125"/>
      <c r="AB14" s="125"/>
      <c r="AC14" s="125"/>
      <c r="AD14" s="125"/>
      <c r="AE14" s="124">
        <v>8</v>
      </c>
      <c r="AF14" s="127"/>
      <c r="AG14" s="128">
        <v>8</v>
      </c>
      <c r="AH14" s="129"/>
      <c r="AI14" s="130"/>
      <c r="AJ14" s="556">
        <f t="shared" ref="AJ14:AJ22" si="0">SUM(E14:AF14)</f>
        <v>64</v>
      </c>
      <c r="AK14" s="556"/>
      <c r="AL14" s="557"/>
      <c r="AM14" s="558">
        <f t="shared" ref="AM14:AM22" si="1">AJ14/4</f>
        <v>16</v>
      </c>
      <c r="AN14" s="559"/>
      <c r="AO14" s="560"/>
      <c r="AP14" s="558">
        <f t="shared" ref="AP14:AP22" si="2">IF($AG$24=0,0,ROUNDDOWN(AM14/$AG$24,1))</f>
        <v>0.4</v>
      </c>
      <c r="AQ14" s="559"/>
      <c r="AR14" s="560"/>
      <c r="AS14" s="131" t="s">
        <v>173</v>
      </c>
    </row>
    <row r="15" spans="1:59" s="110" customFormat="1" ht="17.25" customHeight="1">
      <c r="A15" s="539"/>
      <c r="B15" s="123" t="s">
        <v>174</v>
      </c>
      <c r="C15" s="124" t="s">
        <v>38</v>
      </c>
      <c r="D15" s="127" t="s">
        <v>175</v>
      </c>
      <c r="E15" s="123">
        <v>8</v>
      </c>
      <c r="F15" s="125">
        <v>8</v>
      </c>
      <c r="G15" s="125"/>
      <c r="H15" s="125"/>
      <c r="I15" s="125">
        <v>8</v>
      </c>
      <c r="J15" s="124">
        <v>8</v>
      </c>
      <c r="K15" s="127">
        <v>8</v>
      </c>
      <c r="L15" s="123">
        <v>8</v>
      </c>
      <c r="M15" s="125">
        <v>8</v>
      </c>
      <c r="N15" s="125"/>
      <c r="O15" s="125"/>
      <c r="P15" s="125">
        <v>8</v>
      </c>
      <c r="Q15" s="124">
        <v>8</v>
      </c>
      <c r="R15" s="127">
        <v>8</v>
      </c>
      <c r="S15" s="123">
        <v>8</v>
      </c>
      <c r="T15" s="125">
        <v>8</v>
      </c>
      <c r="U15" s="125"/>
      <c r="V15" s="125"/>
      <c r="W15" s="125">
        <v>8</v>
      </c>
      <c r="X15" s="124">
        <v>8</v>
      </c>
      <c r="Y15" s="127">
        <v>8</v>
      </c>
      <c r="Z15" s="123">
        <v>8</v>
      </c>
      <c r="AA15" s="125">
        <v>8</v>
      </c>
      <c r="AB15" s="125"/>
      <c r="AC15" s="125"/>
      <c r="AD15" s="125">
        <v>8</v>
      </c>
      <c r="AE15" s="124">
        <v>8</v>
      </c>
      <c r="AF15" s="127">
        <v>8</v>
      </c>
      <c r="AG15" s="128">
        <v>8</v>
      </c>
      <c r="AH15" s="129">
        <v>8</v>
      </c>
      <c r="AI15" s="130"/>
      <c r="AJ15" s="556">
        <f>SUM(E15:AF15)</f>
        <v>160</v>
      </c>
      <c r="AK15" s="556"/>
      <c r="AL15" s="557"/>
      <c r="AM15" s="558">
        <f t="shared" si="1"/>
        <v>40</v>
      </c>
      <c r="AN15" s="559"/>
      <c r="AO15" s="560"/>
      <c r="AP15" s="558">
        <f t="shared" si="2"/>
        <v>1</v>
      </c>
      <c r="AQ15" s="559"/>
      <c r="AR15" s="560"/>
      <c r="AS15" s="131" t="s">
        <v>176</v>
      </c>
    </row>
    <row r="16" spans="1:59" s="110" customFormat="1" ht="17.25" customHeight="1">
      <c r="A16" s="539"/>
      <c r="B16" s="123" t="s">
        <v>33</v>
      </c>
      <c r="C16" s="124" t="s">
        <v>34</v>
      </c>
      <c r="D16" s="127" t="s">
        <v>177</v>
      </c>
      <c r="E16" s="123">
        <v>8</v>
      </c>
      <c r="F16" s="125">
        <v>8</v>
      </c>
      <c r="G16" s="125"/>
      <c r="H16" s="125"/>
      <c r="I16" s="125">
        <v>8</v>
      </c>
      <c r="J16" s="124">
        <v>8</v>
      </c>
      <c r="K16" s="127">
        <v>8</v>
      </c>
      <c r="L16" s="123">
        <v>8</v>
      </c>
      <c r="M16" s="125">
        <v>8</v>
      </c>
      <c r="N16" s="125"/>
      <c r="O16" s="125"/>
      <c r="P16" s="125">
        <v>8</v>
      </c>
      <c r="Q16" s="124">
        <v>8</v>
      </c>
      <c r="R16" s="127">
        <v>8</v>
      </c>
      <c r="S16" s="123">
        <v>8</v>
      </c>
      <c r="T16" s="125">
        <v>8</v>
      </c>
      <c r="U16" s="125"/>
      <c r="V16" s="125"/>
      <c r="W16" s="125">
        <v>8</v>
      </c>
      <c r="X16" s="124">
        <v>8</v>
      </c>
      <c r="Y16" s="127">
        <v>8</v>
      </c>
      <c r="Z16" s="123">
        <v>8</v>
      </c>
      <c r="AA16" s="125">
        <v>8</v>
      </c>
      <c r="AB16" s="125"/>
      <c r="AC16" s="125"/>
      <c r="AD16" s="125">
        <v>8</v>
      </c>
      <c r="AE16" s="124">
        <v>8</v>
      </c>
      <c r="AF16" s="127">
        <v>8</v>
      </c>
      <c r="AG16" s="128">
        <v>8</v>
      </c>
      <c r="AH16" s="129">
        <v>8</v>
      </c>
      <c r="AI16" s="130"/>
      <c r="AJ16" s="556">
        <f>SUM(E16:AF16)</f>
        <v>160</v>
      </c>
      <c r="AK16" s="556"/>
      <c r="AL16" s="557"/>
      <c r="AM16" s="558">
        <f>AJ16/4</f>
        <v>40</v>
      </c>
      <c r="AN16" s="559"/>
      <c r="AO16" s="560"/>
      <c r="AP16" s="558">
        <f t="shared" si="2"/>
        <v>1</v>
      </c>
      <c r="AQ16" s="559"/>
      <c r="AR16" s="560"/>
      <c r="AS16" s="131" t="s">
        <v>178</v>
      </c>
    </row>
    <row r="17" spans="1:45" s="110" customFormat="1" ht="17.25" customHeight="1">
      <c r="A17" s="539"/>
      <c r="B17" s="187" t="s">
        <v>33</v>
      </c>
      <c r="C17" s="188" t="s">
        <v>179</v>
      </c>
      <c r="D17" s="127" t="s">
        <v>180</v>
      </c>
      <c r="E17" s="123">
        <v>8</v>
      </c>
      <c r="F17" s="125">
        <v>8</v>
      </c>
      <c r="G17" s="125"/>
      <c r="H17" s="125"/>
      <c r="I17" s="125">
        <v>8</v>
      </c>
      <c r="J17" s="124">
        <v>8</v>
      </c>
      <c r="K17" s="127">
        <v>8</v>
      </c>
      <c r="L17" s="123">
        <v>8</v>
      </c>
      <c r="M17" s="125">
        <v>8</v>
      </c>
      <c r="N17" s="125"/>
      <c r="O17" s="125"/>
      <c r="P17" s="125">
        <v>8</v>
      </c>
      <c r="Q17" s="124">
        <v>8</v>
      </c>
      <c r="R17" s="127">
        <v>8</v>
      </c>
      <c r="S17" s="123">
        <v>8</v>
      </c>
      <c r="T17" s="125">
        <v>8</v>
      </c>
      <c r="U17" s="125"/>
      <c r="V17" s="125"/>
      <c r="W17" s="125">
        <v>8</v>
      </c>
      <c r="X17" s="124">
        <v>8</v>
      </c>
      <c r="Y17" s="127">
        <v>8</v>
      </c>
      <c r="Z17" s="123">
        <v>8</v>
      </c>
      <c r="AA17" s="125">
        <v>8</v>
      </c>
      <c r="AB17" s="125"/>
      <c r="AC17" s="125"/>
      <c r="AD17" s="125">
        <v>8</v>
      </c>
      <c r="AE17" s="124">
        <v>8</v>
      </c>
      <c r="AF17" s="127">
        <v>8</v>
      </c>
      <c r="AG17" s="128">
        <v>8</v>
      </c>
      <c r="AH17" s="129">
        <v>8</v>
      </c>
      <c r="AI17" s="130"/>
      <c r="AJ17" s="556">
        <f t="shared" si="0"/>
        <v>160</v>
      </c>
      <c r="AK17" s="556"/>
      <c r="AL17" s="557"/>
      <c r="AM17" s="558">
        <f t="shared" si="1"/>
        <v>40</v>
      </c>
      <c r="AN17" s="559"/>
      <c r="AO17" s="560"/>
      <c r="AP17" s="558">
        <f t="shared" si="2"/>
        <v>1</v>
      </c>
      <c r="AQ17" s="559"/>
      <c r="AR17" s="560"/>
      <c r="AS17" s="131" t="s">
        <v>176</v>
      </c>
    </row>
    <row r="18" spans="1:45" s="110" customFormat="1" ht="17.25" customHeight="1">
      <c r="A18" s="539"/>
      <c r="B18" s="187" t="s">
        <v>33</v>
      </c>
      <c r="C18" s="188" t="s">
        <v>179</v>
      </c>
      <c r="D18" s="127" t="s">
        <v>41</v>
      </c>
      <c r="E18" s="123">
        <v>8</v>
      </c>
      <c r="F18" s="125">
        <v>8</v>
      </c>
      <c r="G18" s="125"/>
      <c r="H18" s="125"/>
      <c r="I18" s="125">
        <v>8</v>
      </c>
      <c r="J18" s="124">
        <v>8</v>
      </c>
      <c r="K18" s="127">
        <v>8</v>
      </c>
      <c r="L18" s="123">
        <v>8</v>
      </c>
      <c r="M18" s="125">
        <v>8</v>
      </c>
      <c r="N18" s="125"/>
      <c r="O18" s="125"/>
      <c r="P18" s="125">
        <v>8</v>
      </c>
      <c r="Q18" s="124">
        <v>8</v>
      </c>
      <c r="R18" s="127">
        <v>8</v>
      </c>
      <c r="S18" s="123">
        <v>8</v>
      </c>
      <c r="T18" s="125">
        <v>8</v>
      </c>
      <c r="U18" s="125"/>
      <c r="V18" s="125"/>
      <c r="W18" s="125">
        <v>8</v>
      </c>
      <c r="X18" s="124">
        <v>8</v>
      </c>
      <c r="Y18" s="127">
        <v>8</v>
      </c>
      <c r="Z18" s="123">
        <v>8</v>
      </c>
      <c r="AA18" s="125">
        <v>8</v>
      </c>
      <c r="AB18" s="125"/>
      <c r="AC18" s="125"/>
      <c r="AD18" s="125">
        <v>8</v>
      </c>
      <c r="AE18" s="124">
        <v>8</v>
      </c>
      <c r="AF18" s="127">
        <v>8</v>
      </c>
      <c r="AG18" s="128">
        <v>8</v>
      </c>
      <c r="AH18" s="129">
        <v>8</v>
      </c>
      <c r="AI18" s="130"/>
      <c r="AJ18" s="556">
        <f>SUM(E18:AF18)</f>
        <v>160</v>
      </c>
      <c r="AK18" s="556"/>
      <c r="AL18" s="557"/>
      <c r="AM18" s="558">
        <f t="shared" si="1"/>
        <v>40</v>
      </c>
      <c r="AN18" s="559"/>
      <c r="AO18" s="560"/>
      <c r="AP18" s="558">
        <f t="shared" si="2"/>
        <v>1</v>
      </c>
      <c r="AQ18" s="559"/>
      <c r="AR18" s="560"/>
      <c r="AS18" s="131" t="s">
        <v>178</v>
      </c>
    </row>
    <row r="19" spans="1:45" s="110" customFormat="1" ht="17.25" customHeight="1">
      <c r="A19" s="539"/>
      <c r="B19" s="187" t="s">
        <v>33</v>
      </c>
      <c r="C19" s="188" t="s">
        <v>179</v>
      </c>
      <c r="D19" s="127" t="s">
        <v>181</v>
      </c>
      <c r="E19" s="123">
        <v>8</v>
      </c>
      <c r="F19" s="125">
        <v>8</v>
      </c>
      <c r="G19" s="125"/>
      <c r="H19" s="125"/>
      <c r="I19" s="125">
        <v>8</v>
      </c>
      <c r="J19" s="124">
        <v>8</v>
      </c>
      <c r="K19" s="127">
        <v>8</v>
      </c>
      <c r="L19" s="123">
        <v>8</v>
      </c>
      <c r="M19" s="125">
        <v>8</v>
      </c>
      <c r="N19" s="125"/>
      <c r="O19" s="125"/>
      <c r="P19" s="125">
        <v>8</v>
      </c>
      <c r="Q19" s="124">
        <v>8</v>
      </c>
      <c r="R19" s="127">
        <v>8</v>
      </c>
      <c r="S19" s="123">
        <v>8</v>
      </c>
      <c r="T19" s="125">
        <v>8</v>
      </c>
      <c r="U19" s="125"/>
      <c r="V19" s="125"/>
      <c r="W19" s="125">
        <v>8</v>
      </c>
      <c r="X19" s="124">
        <v>8</v>
      </c>
      <c r="Y19" s="127">
        <v>8</v>
      </c>
      <c r="Z19" s="123">
        <v>8</v>
      </c>
      <c r="AA19" s="125">
        <v>8</v>
      </c>
      <c r="AB19" s="125"/>
      <c r="AC19" s="125"/>
      <c r="AD19" s="125">
        <v>8</v>
      </c>
      <c r="AE19" s="124">
        <v>8</v>
      </c>
      <c r="AF19" s="127">
        <v>8</v>
      </c>
      <c r="AG19" s="128">
        <v>8</v>
      </c>
      <c r="AH19" s="129">
        <v>8</v>
      </c>
      <c r="AI19" s="130"/>
      <c r="AJ19" s="556">
        <f>SUM(E19:AF19)</f>
        <v>160</v>
      </c>
      <c r="AK19" s="556"/>
      <c r="AL19" s="557"/>
      <c r="AM19" s="558">
        <f>AJ19/4</f>
        <v>40</v>
      </c>
      <c r="AN19" s="559"/>
      <c r="AO19" s="560"/>
      <c r="AP19" s="558">
        <f t="shared" si="2"/>
        <v>1</v>
      </c>
      <c r="AQ19" s="559"/>
      <c r="AR19" s="560"/>
      <c r="AS19" s="131"/>
    </row>
    <row r="20" spans="1:45" s="110" customFormat="1" ht="17.25" customHeight="1">
      <c r="A20" s="539"/>
      <c r="B20" s="187" t="s">
        <v>33</v>
      </c>
      <c r="C20" s="188" t="s">
        <v>179</v>
      </c>
      <c r="D20" s="127" t="s">
        <v>182</v>
      </c>
      <c r="E20" s="123">
        <v>8</v>
      </c>
      <c r="F20" s="125">
        <v>8</v>
      </c>
      <c r="G20" s="125"/>
      <c r="H20" s="125"/>
      <c r="I20" s="125">
        <v>8</v>
      </c>
      <c r="J20" s="124">
        <v>8</v>
      </c>
      <c r="K20" s="127">
        <v>8</v>
      </c>
      <c r="L20" s="123">
        <v>8</v>
      </c>
      <c r="M20" s="125">
        <v>8</v>
      </c>
      <c r="N20" s="125"/>
      <c r="O20" s="125"/>
      <c r="P20" s="125">
        <v>8</v>
      </c>
      <c r="Q20" s="124">
        <v>8</v>
      </c>
      <c r="R20" s="127">
        <v>8</v>
      </c>
      <c r="S20" s="123">
        <v>8</v>
      </c>
      <c r="T20" s="125">
        <v>8</v>
      </c>
      <c r="U20" s="125"/>
      <c r="V20" s="125"/>
      <c r="W20" s="125">
        <v>8</v>
      </c>
      <c r="X20" s="124">
        <v>8</v>
      </c>
      <c r="Y20" s="127">
        <v>8</v>
      </c>
      <c r="Z20" s="123">
        <v>8</v>
      </c>
      <c r="AA20" s="125">
        <v>8</v>
      </c>
      <c r="AB20" s="125"/>
      <c r="AC20" s="125"/>
      <c r="AD20" s="125">
        <v>8</v>
      </c>
      <c r="AE20" s="124">
        <v>8</v>
      </c>
      <c r="AF20" s="127">
        <v>8</v>
      </c>
      <c r="AG20" s="128">
        <v>8</v>
      </c>
      <c r="AH20" s="129">
        <v>8</v>
      </c>
      <c r="AI20" s="130"/>
      <c r="AJ20" s="556">
        <f>SUM(E20:AF20)</f>
        <v>160</v>
      </c>
      <c r="AK20" s="556"/>
      <c r="AL20" s="557"/>
      <c r="AM20" s="558">
        <f t="shared" si="1"/>
        <v>40</v>
      </c>
      <c r="AN20" s="559"/>
      <c r="AO20" s="560"/>
      <c r="AP20" s="558">
        <f t="shared" si="2"/>
        <v>1</v>
      </c>
      <c r="AQ20" s="559"/>
      <c r="AR20" s="560"/>
      <c r="AS20" s="131"/>
    </row>
    <row r="21" spans="1:45" s="110" customFormat="1" ht="17.25" customHeight="1">
      <c r="A21" s="539"/>
      <c r="B21" s="123" t="s">
        <v>33</v>
      </c>
      <c r="C21" s="124" t="s">
        <v>35</v>
      </c>
      <c r="D21" s="127" t="s">
        <v>44</v>
      </c>
      <c r="E21" s="123" t="s">
        <v>183</v>
      </c>
      <c r="F21" s="125">
        <v>6</v>
      </c>
      <c r="G21" s="125"/>
      <c r="H21" s="125"/>
      <c r="I21" s="125">
        <v>6</v>
      </c>
      <c r="J21" s="124">
        <v>6</v>
      </c>
      <c r="K21" s="127">
        <v>6</v>
      </c>
      <c r="L21" s="123" t="s">
        <v>183</v>
      </c>
      <c r="M21" s="125">
        <v>6</v>
      </c>
      <c r="N21" s="125"/>
      <c r="O21" s="125"/>
      <c r="P21" s="125">
        <v>6</v>
      </c>
      <c r="Q21" s="124">
        <v>6</v>
      </c>
      <c r="R21" s="127">
        <v>6</v>
      </c>
      <c r="S21" s="123" t="s">
        <v>183</v>
      </c>
      <c r="T21" s="125">
        <v>6</v>
      </c>
      <c r="U21" s="125"/>
      <c r="V21" s="125"/>
      <c r="W21" s="125">
        <v>6</v>
      </c>
      <c r="X21" s="124">
        <v>6</v>
      </c>
      <c r="Y21" s="127">
        <v>6</v>
      </c>
      <c r="Z21" s="123" t="s">
        <v>183</v>
      </c>
      <c r="AA21" s="125">
        <v>6</v>
      </c>
      <c r="AB21" s="125"/>
      <c r="AC21" s="125"/>
      <c r="AD21" s="125">
        <v>6</v>
      </c>
      <c r="AE21" s="124">
        <v>6</v>
      </c>
      <c r="AF21" s="127">
        <v>6</v>
      </c>
      <c r="AG21" s="128"/>
      <c r="AH21" s="129">
        <v>6</v>
      </c>
      <c r="AI21" s="130"/>
      <c r="AJ21" s="556">
        <f t="shared" si="0"/>
        <v>96</v>
      </c>
      <c r="AK21" s="556"/>
      <c r="AL21" s="557"/>
      <c r="AM21" s="558">
        <f t="shared" si="1"/>
        <v>24</v>
      </c>
      <c r="AN21" s="559"/>
      <c r="AO21" s="560"/>
      <c r="AP21" s="558">
        <f t="shared" si="2"/>
        <v>0.6</v>
      </c>
      <c r="AQ21" s="559"/>
      <c r="AR21" s="560"/>
      <c r="AS21" s="131"/>
    </row>
    <row r="22" spans="1:45" s="110" customFormat="1" ht="17.25" customHeight="1" thickBot="1">
      <c r="A22" s="539"/>
      <c r="B22" s="123" t="s">
        <v>33</v>
      </c>
      <c r="C22" s="124" t="s">
        <v>35</v>
      </c>
      <c r="D22" s="174" t="s">
        <v>45</v>
      </c>
      <c r="E22" s="123">
        <v>6</v>
      </c>
      <c r="F22" s="124">
        <v>6</v>
      </c>
      <c r="G22" s="125"/>
      <c r="H22" s="125"/>
      <c r="I22" s="125">
        <v>6</v>
      </c>
      <c r="J22" s="124" t="s">
        <v>183</v>
      </c>
      <c r="K22" s="127">
        <v>6</v>
      </c>
      <c r="L22" s="123">
        <v>6</v>
      </c>
      <c r="M22" s="125">
        <v>6</v>
      </c>
      <c r="N22" s="125"/>
      <c r="O22" s="125"/>
      <c r="P22" s="125">
        <v>6</v>
      </c>
      <c r="Q22" s="124" t="s">
        <v>183</v>
      </c>
      <c r="R22" s="127">
        <v>6</v>
      </c>
      <c r="S22" s="123">
        <v>6</v>
      </c>
      <c r="T22" s="125">
        <v>6</v>
      </c>
      <c r="U22" s="125"/>
      <c r="V22" s="125"/>
      <c r="W22" s="125">
        <v>6</v>
      </c>
      <c r="X22" s="124" t="s">
        <v>183</v>
      </c>
      <c r="Y22" s="127">
        <v>6</v>
      </c>
      <c r="Z22" s="123">
        <v>6</v>
      </c>
      <c r="AA22" s="125">
        <v>6</v>
      </c>
      <c r="AB22" s="125"/>
      <c r="AC22" s="125"/>
      <c r="AD22" s="125">
        <v>6</v>
      </c>
      <c r="AE22" s="124" t="s">
        <v>183</v>
      </c>
      <c r="AF22" s="127">
        <v>6</v>
      </c>
      <c r="AG22" s="128">
        <v>6</v>
      </c>
      <c r="AH22" s="129">
        <v>6</v>
      </c>
      <c r="AI22" s="130"/>
      <c r="AJ22" s="556">
        <f t="shared" si="0"/>
        <v>96</v>
      </c>
      <c r="AK22" s="556"/>
      <c r="AL22" s="557"/>
      <c r="AM22" s="558">
        <f t="shared" si="1"/>
        <v>24</v>
      </c>
      <c r="AN22" s="559"/>
      <c r="AO22" s="560"/>
      <c r="AP22" s="558">
        <f t="shared" si="2"/>
        <v>0.6</v>
      </c>
      <c r="AQ22" s="559"/>
      <c r="AR22" s="560"/>
      <c r="AS22" s="132"/>
    </row>
    <row r="23" spans="1:45" s="110" customFormat="1" ht="17.25" customHeight="1" thickBot="1">
      <c r="A23" s="539"/>
      <c r="B23" s="521" t="s">
        <v>27</v>
      </c>
      <c r="C23" s="522"/>
      <c r="D23" s="522"/>
      <c r="E23" s="133">
        <f>SUM(E13:E22)</f>
        <v>62</v>
      </c>
      <c r="F23" s="115">
        <f t="shared" ref="F23:AI23" si="3">SUM(F13:F22)</f>
        <v>64</v>
      </c>
      <c r="G23" s="115">
        <f t="shared" si="3"/>
        <v>0</v>
      </c>
      <c r="H23" s="115">
        <f t="shared" si="3"/>
        <v>0</v>
      </c>
      <c r="I23" s="115">
        <f t="shared" si="3"/>
        <v>64</v>
      </c>
      <c r="J23" s="115">
        <f t="shared" si="3"/>
        <v>62</v>
      </c>
      <c r="K23" s="134">
        <f t="shared" si="3"/>
        <v>64</v>
      </c>
      <c r="L23" s="135">
        <f t="shared" si="3"/>
        <v>62</v>
      </c>
      <c r="M23" s="115">
        <f t="shared" si="3"/>
        <v>64</v>
      </c>
      <c r="N23" s="115">
        <f t="shared" si="3"/>
        <v>0</v>
      </c>
      <c r="O23" s="115">
        <f t="shared" si="3"/>
        <v>0</v>
      </c>
      <c r="P23" s="115">
        <f t="shared" si="3"/>
        <v>64</v>
      </c>
      <c r="Q23" s="115">
        <f t="shared" si="3"/>
        <v>62</v>
      </c>
      <c r="R23" s="134">
        <f t="shared" si="3"/>
        <v>64</v>
      </c>
      <c r="S23" s="135">
        <f t="shared" si="3"/>
        <v>62</v>
      </c>
      <c r="T23" s="115">
        <f t="shared" si="3"/>
        <v>64</v>
      </c>
      <c r="U23" s="115">
        <f t="shared" si="3"/>
        <v>0</v>
      </c>
      <c r="V23" s="115">
        <f t="shared" si="3"/>
        <v>0</v>
      </c>
      <c r="W23" s="115">
        <f t="shared" si="3"/>
        <v>64</v>
      </c>
      <c r="X23" s="115">
        <f t="shared" si="3"/>
        <v>62</v>
      </c>
      <c r="Y23" s="134">
        <f t="shared" si="3"/>
        <v>64</v>
      </c>
      <c r="Z23" s="135">
        <f t="shared" si="3"/>
        <v>62</v>
      </c>
      <c r="AA23" s="115">
        <f t="shared" si="3"/>
        <v>64</v>
      </c>
      <c r="AB23" s="115">
        <f t="shared" si="3"/>
        <v>0</v>
      </c>
      <c r="AC23" s="115">
        <f t="shared" si="3"/>
        <v>0</v>
      </c>
      <c r="AD23" s="136">
        <f t="shared" si="3"/>
        <v>64</v>
      </c>
      <c r="AE23" s="136">
        <f t="shared" si="3"/>
        <v>62</v>
      </c>
      <c r="AF23" s="137">
        <f t="shared" si="3"/>
        <v>64</v>
      </c>
      <c r="AG23" s="138">
        <f t="shared" si="3"/>
        <v>62</v>
      </c>
      <c r="AH23" s="139">
        <f t="shared" si="3"/>
        <v>64</v>
      </c>
      <c r="AI23" s="140">
        <f t="shared" si="3"/>
        <v>0</v>
      </c>
      <c r="AJ23" s="561">
        <f>SUM(AJ13:AL22)</f>
        <v>1264</v>
      </c>
      <c r="AK23" s="561"/>
      <c r="AL23" s="562"/>
      <c r="AM23" s="563">
        <f>SUM(AM13:AO22)</f>
        <v>316</v>
      </c>
      <c r="AN23" s="561"/>
      <c r="AO23" s="562"/>
      <c r="AP23" s="563">
        <f>SUM(AP13:AR22)</f>
        <v>7.8999999999999995</v>
      </c>
      <c r="AQ23" s="561"/>
      <c r="AR23" s="562"/>
      <c r="AS23" s="141"/>
    </row>
    <row r="24" spans="1:45" s="110" customFormat="1" ht="17.25" customHeight="1" thickTop="1" thickBot="1">
      <c r="A24" s="539"/>
      <c r="B24" s="521" t="s">
        <v>28</v>
      </c>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t="s">
        <v>184</v>
      </c>
      <c r="AE24" s="522"/>
      <c r="AF24" s="564"/>
      <c r="AG24" s="565">
        <v>40</v>
      </c>
      <c r="AH24" s="566"/>
      <c r="AI24" s="567"/>
      <c r="AJ24" s="568" t="s">
        <v>32</v>
      </c>
      <c r="AK24" s="569"/>
      <c r="AL24" s="569"/>
      <c r="AM24" s="569"/>
      <c r="AN24" s="569"/>
      <c r="AO24" s="569"/>
      <c r="AP24" s="569"/>
      <c r="AQ24" s="569"/>
      <c r="AR24" s="570"/>
      <c r="AS24" s="141"/>
    </row>
    <row r="25" spans="1:45" s="110" customFormat="1" ht="17.25" customHeight="1" thickBot="1">
      <c r="A25" s="540"/>
      <c r="B25" s="571" t="s">
        <v>29</v>
      </c>
      <c r="C25" s="572"/>
      <c r="D25" s="572"/>
      <c r="E25" s="142">
        <v>8</v>
      </c>
      <c r="F25" s="143">
        <v>8</v>
      </c>
      <c r="G25" s="143" t="s">
        <v>183</v>
      </c>
      <c r="H25" s="143" t="s">
        <v>183</v>
      </c>
      <c r="I25" s="143">
        <v>8</v>
      </c>
      <c r="J25" s="143">
        <v>8</v>
      </c>
      <c r="K25" s="144">
        <v>8</v>
      </c>
      <c r="L25" s="142">
        <v>8</v>
      </c>
      <c r="M25" s="143">
        <v>8</v>
      </c>
      <c r="N25" s="143" t="s">
        <v>183</v>
      </c>
      <c r="O25" s="143" t="s">
        <v>183</v>
      </c>
      <c r="P25" s="143">
        <v>8</v>
      </c>
      <c r="Q25" s="143">
        <v>8</v>
      </c>
      <c r="R25" s="144">
        <v>8</v>
      </c>
      <c r="S25" s="142">
        <v>8</v>
      </c>
      <c r="T25" s="143">
        <v>8</v>
      </c>
      <c r="U25" s="143" t="s">
        <v>183</v>
      </c>
      <c r="V25" s="143" t="s">
        <v>183</v>
      </c>
      <c r="W25" s="143">
        <v>8</v>
      </c>
      <c r="X25" s="143">
        <v>8</v>
      </c>
      <c r="Y25" s="144">
        <v>8</v>
      </c>
      <c r="Z25" s="142">
        <v>8</v>
      </c>
      <c r="AA25" s="143">
        <v>8</v>
      </c>
      <c r="AB25" s="143" t="s">
        <v>183</v>
      </c>
      <c r="AC25" s="143" t="s">
        <v>183</v>
      </c>
      <c r="AD25" s="145">
        <v>8</v>
      </c>
      <c r="AE25" s="145">
        <v>8</v>
      </c>
      <c r="AF25" s="146">
        <v>8</v>
      </c>
      <c r="AG25" s="143"/>
      <c r="AH25" s="143"/>
      <c r="AI25" s="144"/>
      <c r="AJ25" s="526"/>
      <c r="AK25" s="527"/>
      <c r="AL25" s="573"/>
      <c r="AM25" s="574"/>
      <c r="AN25" s="527"/>
      <c r="AO25" s="573"/>
      <c r="AP25" s="574"/>
      <c r="AQ25" s="527"/>
      <c r="AR25" s="573"/>
      <c r="AS25" s="141"/>
    </row>
    <row r="26" spans="1:45" s="110" customFormat="1" ht="17.25" customHeight="1" thickBot="1">
      <c r="B26" s="147"/>
      <c r="C26" s="147"/>
      <c r="D26" s="147"/>
      <c r="E26" s="148"/>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c r="AI26" s="150"/>
      <c r="AJ26" s="151"/>
      <c r="AK26" s="152"/>
      <c r="AL26" s="152"/>
      <c r="AM26" s="152"/>
      <c r="AN26" s="152"/>
      <c r="AO26" s="152"/>
      <c r="AP26" s="152"/>
      <c r="AQ26" s="152"/>
      <c r="AR26" s="152"/>
      <c r="AS26" s="153"/>
    </row>
    <row r="27" spans="1:45" s="110" customFormat="1" ht="17.25" customHeight="1" thickBot="1">
      <c r="A27" s="581" t="s">
        <v>30</v>
      </c>
      <c r="B27" s="154" t="s">
        <v>8</v>
      </c>
      <c r="C27" s="136" t="s">
        <v>34</v>
      </c>
      <c r="D27" s="189" t="s">
        <v>46</v>
      </c>
      <c r="E27" s="156">
        <v>8</v>
      </c>
      <c r="F27" s="157">
        <v>8</v>
      </c>
      <c r="G27" s="125"/>
      <c r="H27" s="125"/>
      <c r="I27" s="125">
        <v>8</v>
      </c>
      <c r="J27" s="125">
        <v>8</v>
      </c>
      <c r="K27" s="158">
        <v>8</v>
      </c>
      <c r="L27" s="159">
        <v>8</v>
      </c>
      <c r="M27" s="160">
        <v>8</v>
      </c>
      <c r="N27" s="125"/>
      <c r="O27" s="125"/>
      <c r="P27" s="125">
        <v>8</v>
      </c>
      <c r="Q27" s="125">
        <v>8</v>
      </c>
      <c r="R27" s="158">
        <v>8</v>
      </c>
      <c r="S27" s="159">
        <v>8</v>
      </c>
      <c r="T27" s="160">
        <v>8</v>
      </c>
      <c r="U27" s="125"/>
      <c r="V27" s="125"/>
      <c r="W27" s="125">
        <v>8</v>
      </c>
      <c r="X27" s="125">
        <v>8</v>
      </c>
      <c r="Y27" s="158">
        <v>8</v>
      </c>
      <c r="Z27" s="159">
        <v>8</v>
      </c>
      <c r="AA27" s="160">
        <v>8</v>
      </c>
      <c r="AB27" s="125"/>
      <c r="AC27" s="125"/>
      <c r="AD27" s="125">
        <v>8</v>
      </c>
      <c r="AE27" s="115">
        <v>8</v>
      </c>
      <c r="AF27" s="158">
        <v>8</v>
      </c>
      <c r="AG27" s="161">
        <v>8</v>
      </c>
      <c r="AH27" s="190">
        <v>8</v>
      </c>
      <c r="AI27" s="162"/>
      <c r="AJ27" s="585">
        <f t="shared" ref="AJ27:AJ32" si="4">SUM(E27:AF27)</f>
        <v>160</v>
      </c>
      <c r="AK27" s="585"/>
      <c r="AL27" s="586"/>
      <c r="AM27" s="587">
        <f t="shared" ref="AM27:AM32" si="5">AJ27/4</f>
        <v>40</v>
      </c>
      <c r="AN27" s="588"/>
      <c r="AO27" s="589"/>
      <c r="AP27" s="587">
        <f t="shared" ref="AP27:AP32" si="6">IF($AG$24=0,0,ROUNDDOWN(AM27/$AG$24,1))</f>
        <v>1</v>
      </c>
      <c r="AQ27" s="588"/>
      <c r="AR27" s="589"/>
      <c r="AS27" s="163"/>
    </row>
    <row r="28" spans="1:45" s="110" customFormat="1" ht="17.25" customHeight="1">
      <c r="A28" s="582"/>
      <c r="B28" s="123" t="s">
        <v>31</v>
      </c>
      <c r="C28" s="124" t="s">
        <v>34</v>
      </c>
      <c r="D28" s="166" t="s">
        <v>47</v>
      </c>
      <c r="E28" s="165">
        <v>8</v>
      </c>
      <c r="F28" s="160">
        <v>8</v>
      </c>
      <c r="G28" s="160"/>
      <c r="H28" s="160"/>
      <c r="I28" s="160">
        <v>8</v>
      </c>
      <c r="J28" s="164">
        <v>8</v>
      </c>
      <c r="K28" s="166">
        <v>8</v>
      </c>
      <c r="L28" s="165">
        <v>8</v>
      </c>
      <c r="M28" s="160">
        <v>8</v>
      </c>
      <c r="N28" s="160"/>
      <c r="O28" s="160"/>
      <c r="P28" s="160">
        <v>8</v>
      </c>
      <c r="Q28" s="164">
        <v>8</v>
      </c>
      <c r="R28" s="166">
        <v>8</v>
      </c>
      <c r="S28" s="165">
        <v>8</v>
      </c>
      <c r="T28" s="160">
        <v>8</v>
      </c>
      <c r="U28" s="160"/>
      <c r="V28" s="160"/>
      <c r="W28" s="160">
        <v>8</v>
      </c>
      <c r="X28" s="164">
        <v>8</v>
      </c>
      <c r="Y28" s="166">
        <v>8</v>
      </c>
      <c r="Z28" s="165">
        <v>8</v>
      </c>
      <c r="AA28" s="160">
        <v>8</v>
      </c>
      <c r="AB28" s="160"/>
      <c r="AC28" s="160"/>
      <c r="AD28" s="160">
        <v>8</v>
      </c>
      <c r="AE28" s="160">
        <v>8</v>
      </c>
      <c r="AF28" s="166">
        <v>8</v>
      </c>
      <c r="AG28" s="167">
        <v>8</v>
      </c>
      <c r="AH28" s="168">
        <v>8</v>
      </c>
      <c r="AI28" s="169"/>
      <c r="AJ28" s="556">
        <f t="shared" si="4"/>
        <v>160</v>
      </c>
      <c r="AK28" s="556"/>
      <c r="AL28" s="557"/>
      <c r="AM28" s="558">
        <f t="shared" si="5"/>
        <v>40</v>
      </c>
      <c r="AN28" s="559"/>
      <c r="AO28" s="560"/>
      <c r="AP28" s="558">
        <f t="shared" si="6"/>
        <v>1</v>
      </c>
      <c r="AQ28" s="559"/>
      <c r="AR28" s="560"/>
      <c r="AS28" s="131"/>
    </row>
    <row r="29" spans="1:45" s="110" customFormat="1" ht="17.25" customHeight="1">
      <c r="A29" s="582"/>
      <c r="B29" s="123" t="s">
        <v>7</v>
      </c>
      <c r="C29" s="124" t="s">
        <v>185</v>
      </c>
      <c r="D29" s="166" t="s">
        <v>186</v>
      </c>
      <c r="E29" s="165">
        <v>2</v>
      </c>
      <c r="F29" s="160"/>
      <c r="G29" s="160"/>
      <c r="H29" s="160"/>
      <c r="I29" s="160"/>
      <c r="J29" s="164"/>
      <c r="K29" s="166"/>
      <c r="L29" s="165">
        <v>2</v>
      </c>
      <c r="M29" s="160"/>
      <c r="N29" s="160"/>
      <c r="O29" s="160"/>
      <c r="P29" s="160"/>
      <c r="Q29" s="164"/>
      <c r="R29" s="166"/>
      <c r="S29" s="165"/>
      <c r="T29" s="160"/>
      <c r="U29" s="160"/>
      <c r="V29" s="160"/>
      <c r="W29" s="160">
        <v>2</v>
      </c>
      <c r="X29" s="164"/>
      <c r="Y29" s="166"/>
      <c r="Z29" s="165"/>
      <c r="AA29" s="160"/>
      <c r="AB29" s="160"/>
      <c r="AC29" s="160"/>
      <c r="AD29" s="160">
        <v>2</v>
      </c>
      <c r="AE29" s="164"/>
      <c r="AF29" s="166"/>
      <c r="AG29" s="167"/>
      <c r="AH29" s="168"/>
      <c r="AI29" s="169"/>
      <c r="AJ29" s="556">
        <f t="shared" si="4"/>
        <v>8</v>
      </c>
      <c r="AK29" s="556"/>
      <c r="AL29" s="557"/>
      <c r="AM29" s="558">
        <f t="shared" si="5"/>
        <v>2</v>
      </c>
      <c r="AN29" s="559"/>
      <c r="AO29" s="560"/>
      <c r="AP29" s="558">
        <f t="shared" si="6"/>
        <v>0</v>
      </c>
      <c r="AQ29" s="559"/>
      <c r="AR29" s="560"/>
      <c r="AS29" s="131"/>
    </row>
    <row r="30" spans="1:45" s="110" customFormat="1" ht="17.25" customHeight="1">
      <c r="A30" s="582"/>
      <c r="B30" s="123" t="s">
        <v>187</v>
      </c>
      <c r="C30" s="124" t="s">
        <v>34</v>
      </c>
      <c r="D30" s="166" t="s">
        <v>188</v>
      </c>
      <c r="E30" s="165">
        <v>8</v>
      </c>
      <c r="F30" s="160">
        <v>8</v>
      </c>
      <c r="G30" s="160"/>
      <c r="H30" s="160"/>
      <c r="I30" s="160">
        <v>8</v>
      </c>
      <c r="J30" s="164">
        <v>8</v>
      </c>
      <c r="K30" s="166">
        <v>8</v>
      </c>
      <c r="L30" s="165">
        <v>8</v>
      </c>
      <c r="M30" s="160">
        <v>8</v>
      </c>
      <c r="N30" s="160"/>
      <c r="O30" s="160"/>
      <c r="P30" s="160">
        <v>8</v>
      </c>
      <c r="Q30" s="164">
        <v>8</v>
      </c>
      <c r="R30" s="166">
        <v>8</v>
      </c>
      <c r="S30" s="165">
        <v>8</v>
      </c>
      <c r="T30" s="160">
        <v>8</v>
      </c>
      <c r="U30" s="160"/>
      <c r="V30" s="160"/>
      <c r="W30" s="160">
        <v>8</v>
      </c>
      <c r="X30" s="164">
        <v>8</v>
      </c>
      <c r="Y30" s="166">
        <v>8</v>
      </c>
      <c r="Z30" s="165">
        <v>8</v>
      </c>
      <c r="AA30" s="160">
        <v>8</v>
      </c>
      <c r="AB30" s="160"/>
      <c r="AC30" s="160"/>
      <c r="AD30" s="160">
        <v>8</v>
      </c>
      <c r="AE30" s="164">
        <v>8</v>
      </c>
      <c r="AF30" s="166">
        <v>8</v>
      </c>
      <c r="AG30" s="167">
        <v>8</v>
      </c>
      <c r="AH30" s="168">
        <v>8</v>
      </c>
      <c r="AI30" s="169"/>
      <c r="AJ30" s="556">
        <f t="shared" si="4"/>
        <v>160</v>
      </c>
      <c r="AK30" s="556"/>
      <c r="AL30" s="557"/>
      <c r="AM30" s="558">
        <f t="shared" si="5"/>
        <v>40</v>
      </c>
      <c r="AN30" s="559"/>
      <c r="AO30" s="560"/>
      <c r="AP30" s="558">
        <f t="shared" si="6"/>
        <v>1</v>
      </c>
      <c r="AQ30" s="559"/>
      <c r="AR30" s="560"/>
      <c r="AS30" s="131"/>
    </row>
    <row r="31" spans="1:45" s="110" customFormat="1" ht="17.25" customHeight="1">
      <c r="A31" s="582"/>
      <c r="B31" s="191" t="s">
        <v>11</v>
      </c>
      <c r="C31" s="124" t="s">
        <v>34</v>
      </c>
      <c r="D31" s="166" t="s">
        <v>189</v>
      </c>
      <c r="E31" s="165">
        <v>8</v>
      </c>
      <c r="F31" s="160">
        <v>8</v>
      </c>
      <c r="G31" s="160"/>
      <c r="H31" s="160"/>
      <c r="I31" s="160">
        <v>8</v>
      </c>
      <c r="J31" s="164">
        <v>8</v>
      </c>
      <c r="K31" s="166">
        <v>8</v>
      </c>
      <c r="L31" s="165">
        <v>8</v>
      </c>
      <c r="M31" s="160">
        <v>8</v>
      </c>
      <c r="N31" s="160"/>
      <c r="O31" s="160"/>
      <c r="P31" s="160">
        <v>8</v>
      </c>
      <c r="Q31" s="164">
        <v>8</v>
      </c>
      <c r="R31" s="166">
        <v>8</v>
      </c>
      <c r="S31" s="165">
        <v>8</v>
      </c>
      <c r="T31" s="160">
        <v>8</v>
      </c>
      <c r="U31" s="160"/>
      <c r="V31" s="160"/>
      <c r="W31" s="160">
        <v>8</v>
      </c>
      <c r="X31" s="164">
        <v>8</v>
      </c>
      <c r="Y31" s="166">
        <v>8</v>
      </c>
      <c r="Z31" s="165">
        <v>8</v>
      </c>
      <c r="AA31" s="160">
        <v>8</v>
      </c>
      <c r="AB31" s="160"/>
      <c r="AC31" s="160"/>
      <c r="AD31" s="160">
        <v>8</v>
      </c>
      <c r="AE31" s="164">
        <v>8</v>
      </c>
      <c r="AF31" s="166">
        <v>8</v>
      </c>
      <c r="AG31" s="167">
        <v>8</v>
      </c>
      <c r="AH31" s="168">
        <v>8</v>
      </c>
      <c r="AI31" s="169"/>
      <c r="AJ31" s="556">
        <f t="shared" si="4"/>
        <v>160</v>
      </c>
      <c r="AK31" s="556"/>
      <c r="AL31" s="557"/>
      <c r="AM31" s="558">
        <f t="shared" si="5"/>
        <v>40</v>
      </c>
      <c r="AN31" s="559"/>
      <c r="AO31" s="560"/>
      <c r="AP31" s="558">
        <f t="shared" si="6"/>
        <v>1</v>
      </c>
      <c r="AQ31" s="559"/>
      <c r="AR31" s="560"/>
      <c r="AS31" s="131"/>
    </row>
    <row r="32" spans="1:45" s="110" customFormat="1" ht="17.25" customHeight="1" thickBot="1">
      <c r="A32" s="583"/>
      <c r="B32" s="170" t="s">
        <v>12</v>
      </c>
      <c r="C32" s="171" t="s">
        <v>35</v>
      </c>
      <c r="D32" s="192" t="s">
        <v>190</v>
      </c>
      <c r="E32" s="173">
        <v>6</v>
      </c>
      <c r="F32" s="172">
        <v>6</v>
      </c>
      <c r="G32" s="171"/>
      <c r="H32" s="171"/>
      <c r="I32" s="171">
        <v>6</v>
      </c>
      <c r="J32" s="171">
        <v>6</v>
      </c>
      <c r="K32" s="174" t="s">
        <v>183</v>
      </c>
      <c r="L32" s="175">
        <v>6</v>
      </c>
      <c r="M32" s="171">
        <v>6</v>
      </c>
      <c r="N32" s="171"/>
      <c r="O32" s="171"/>
      <c r="P32" s="171">
        <v>6</v>
      </c>
      <c r="Q32" s="171">
        <v>6</v>
      </c>
      <c r="R32" s="174" t="s">
        <v>183</v>
      </c>
      <c r="S32" s="175">
        <v>6</v>
      </c>
      <c r="T32" s="171">
        <v>6</v>
      </c>
      <c r="U32" s="171"/>
      <c r="V32" s="171"/>
      <c r="W32" s="171">
        <v>6</v>
      </c>
      <c r="X32" s="171">
        <v>6</v>
      </c>
      <c r="Y32" s="174" t="s">
        <v>183</v>
      </c>
      <c r="Z32" s="175">
        <v>6</v>
      </c>
      <c r="AA32" s="171">
        <v>6</v>
      </c>
      <c r="AB32" s="171"/>
      <c r="AC32" s="171"/>
      <c r="AD32" s="171">
        <v>6</v>
      </c>
      <c r="AE32" s="171">
        <v>6</v>
      </c>
      <c r="AF32" s="174"/>
      <c r="AG32" s="193">
        <v>6</v>
      </c>
      <c r="AH32" s="176">
        <v>6</v>
      </c>
      <c r="AI32" s="177"/>
      <c r="AJ32" s="576">
        <f t="shared" si="4"/>
        <v>96</v>
      </c>
      <c r="AK32" s="576"/>
      <c r="AL32" s="577"/>
      <c r="AM32" s="578">
        <f t="shared" si="5"/>
        <v>24</v>
      </c>
      <c r="AN32" s="579"/>
      <c r="AO32" s="580"/>
      <c r="AP32" s="578">
        <f t="shared" si="6"/>
        <v>0.6</v>
      </c>
      <c r="AQ32" s="579"/>
      <c r="AR32" s="580"/>
      <c r="AS32" s="132"/>
    </row>
    <row r="33" spans="1:59" s="110" customFormat="1" ht="17.25" customHeight="1">
      <c r="A33" s="178"/>
      <c r="B33" s="147"/>
      <c r="C33" s="147"/>
      <c r="D33" s="147"/>
      <c r="E33" s="147"/>
      <c r="F33" s="147"/>
      <c r="G33" s="147"/>
      <c r="H33" s="147"/>
      <c r="I33" s="147"/>
      <c r="J33" s="147"/>
      <c r="K33" s="147"/>
      <c r="L33" s="147"/>
      <c r="M33" s="152"/>
      <c r="N33" s="152"/>
      <c r="O33" s="152"/>
      <c r="P33" s="152"/>
      <c r="Q33" s="152"/>
      <c r="R33" s="152"/>
      <c r="S33" s="152"/>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52"/>
      <c r="AZ33" s="152"/>
      <c r="BA33" s="152"/>
      <c r="BB33" s="179"/>
      <c r="BC33" s="179"/>
      <c r="BD33" s="179"/>
      <c r="BE33" s="179"/>
      <c r="BF33" s="179"/>
      <c r="BG33" s="179"/>
    </row>
    <row r="34" spans="1:59" s="181" customFormat="1" ht="11.2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row>
    <row r="35" spans="1:59" s="181" customFormat="1" ht="11.2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row>
    <row r="36" spans="1:59" s="181" customFormat="1" ht="11.25" customHeight="1">
      <c r="A36" s="182"/>
      <c r="B36" s="180"/>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row>
    <row r="37" spans="1:59" s="181" customFormat="1" ht="11.25" customHeight="1">
      <c r="A37" s="180"/>
      <c r="B37" s="180"/>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row>
    <row r="38" spans="1:59" s="181" customFormat="1" ht="11.25" customHeight="1">
      <c r="A38" s="183"/>
      <c r="B38" s="180"/>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row>
    <row r="39" spans="1:59" s="181" customFormat="1" ht="11.2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row>
    <row r="40" spans="1:59" s="181" customFormat="1" ht="11.2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row>
    <row r="41" spans="1:59" s="181" customFormat="1" ht="11.2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row>
    <row r="42" spans="1:59" s="181" customFormat="1" ht="11.25" customHeight="1">
      <c r="A42" s="180"/>
      <c r="B42" s="18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row>
    <row r="43" spans="1:59" s="181" customFormat="1" ht="11.25" customHeight="1">
      <c r="A43" s="183"/>
      <c r="B43" s="180"/>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row>
    <row r="44" spans="1:59" ht="11.25" customHeight="1">
      <c r="A44" s="180"/>
      <c r="B44" s="180"/>
    </row>
    <row r="45" spans="1:59" ht="11.25" customHeight="1">
      <c r="A45" s="180"/>
      <c r="B45" s="180"/>
    </row>
    <row r="46" spans="1:59" ht="11.25" customHeight="1">
      <c r="A46" s="180"/>
      <c r="B46" s="180"/>
    </row>
  </sheetData>
  <mergeCells count="93">
    <mergeCell ref="AP30:AR30"/>
    <mergeCell ref="AJ31:AL31"/>
    <mergeCell ref="AM31:AO31"/>
    <mergeCell ref="AP31:AR31"/>
    <mergeCell ref="AJ32:AL32"/>
    <mergeCell ref="AM32:AO32"/>
    <mergeCell ref="AP32:AR32"/>
    <mergeCell ref="B25:D25"/>
    <mergeCell ref="AJ25:AL25"/>
    <mergeCell ref="AM25:AO25"/>
    <mergeCell ref="AP25:AR25"/>
    <mergeCell ref="A27:A32"/>
    <mergeCell ref="AJ27:AL27"/>
    <mergeCell ref="AM27:AO27"/>
    <mergeCell ref="AP27:AR27"/>
    <mergeCell ref="AJ28:AL28"/>
    <mergeCell ref="AM28:AO28"/>
    <mergeCell ref="AP28:AR28"/>
    <mergeCell ref="AJ29:AL29"/>
    <mergeCell ref="AM29:AO29"/>
    <mergeCell ref="AP29:AR29"/>
    <mergeCell ref="AJ30:AL30"/>
    <mergeCell ref="AM30:AO30"/>
    <mergeCell ref="B23:D23"/>
    <mergeCell ref="AJ23:AL23"/>
    <mergeCell ref="AM23:AO23"/>
    <mergeCell ref="AP23:AR23"/>
    <mergeCell ref="B24:AC24"/>
    <mergeCell ref="AD24:AF24"/>
    <mergeCell ref="AG24:AI24"/>
    <mergeCell ref="AJ24:AR24"/>
    <mergeCell ref="AJ21:AL21"/>
    <mergeCell ref="AM21:AO21"/>
    <mergeCell ref="AP21:AR21"/>
    <mergeCell ref="AJ22:AL22"/>
    <mergeCell ref="AM22:AO22"/>
    <mergeCell ref="AP22:AR22"/>
    <mergeCell ref="AJ19:AL19"/>
    <mergeCell ref="AM19:AO19"/>
    <mergeCell ref="AP19:AR19"/>
    <mergeCell ref="AJ20:AL20"/>
    <mergeCell ref="AM20:AO20"/>
    <mergeCell ref="AP20:AR20"/>
    <mergeCell ref="AJ17:AL17"/>
    <mergeCell ref="AM17:AO17"/>
    <mergeCell ref="AP17:AR17"/>
    <mergeCell ref="AJ18:AL18"/>
    <mergeCell ref="AM18:AO18"/>
    <mergeCell ref="AP18:AR18"/>
    <mergeCell ref="AP10:AR12"/>
    <mergeCell ref="AJ15:AL15"/>
    <mergeCell ref="AM15:AO15"/>
    <mergeCell ref="AP15:AR15"/>
    <mergeCell ref="AJ16:AL16"/>
    <mergeCell ref="AM16:AO16"/>
    <mergeCell ref="AP16:AR16"/>
    <mergeCell ref="AJ13:AL13"/>
    <mergeCell ref="AM13:AO13"/>
    <mergeCell ref="AP13:AR13"/>
    <mergeCell ref="AJ14:AL14"/>
    <mergeCell ref="AM14:AO14"/>
    <mergeCell ref="AP14:AR14"/>
    <mergeCell ref="A9:L9"/>
    <mergeCell ref="M9:V9"/>
    <mergeCell ref="W9:AE9"/>
    <mergeCell ref="AF9:AS9"/>
    <mergeCell ref="A10:A25"/>
    <mergeCell ref="B10:B12"/>
    <mergeCell ref="C10:C12"/>
    <mergeCell ref="D10:D12"/>
    <mergeCell ref="E10:K10"/>
    <mergeCell ref="L10:R10"/>
    <mergeCell ref="S10:Y10"/>
    <mergeCell ref="Z10:AF10"/>
    <mergeCell ref="AG10:AI10"/>
    <mergeCell ref="AJ10:AL12"/>
    <mergeCell ref="AM10:AO12"/>
    <mergeCell ref="AS10:AS12"/>
    <mergeCell ref="A7:D7"/>
    <mergeCell ref="E7:AA7"/>
    <mergeCell ref="AB7:AS7"/>
    <mergeCell ref="A8:C8"/>
    <mergeCell ref="E8:L8"/>
    <mergeCell ref="M8:V8"/>
    <mergeCell ref="W8:AE8"/>
    <mergeCell ref="AF8:AS8"/>
    <mergeCell ref="A1:B1"/>
    <mergeCell ref="A4:AS4"/>
    <mergeCell ref="AC5:AL5"/>
    <mergeCell ref="A6:D6"/>
    <mergeCell ref="E6:O6"/>
    <mergeCell ref="P6:Y6"/>
    <mergeCell ref="Z6:AS6"/>
  </mergeCells>
  <phoneticPr fontId="4"/>
  <pageMargins left="0.59055118110236227" right="0.39370078740157483" top="0.98425196850393704" bottom="0.98425196850393704" header="0.51181102362204722" footer="0.51181102362204722"/>
  <pageSetup paperSize="9" scale="81"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66"/>
  <sheetViews>
    <sheetView view="pageBreakPreview" zoomScale="90" zoomScaleNormal="100" zoomScaleSheetLayoutView="90" workbookViewId="0">
      <selection activeCell="A5" sqref="A5"/>
    </sheetView>
  </sheetViews>
  <sheetFormatPr defaultRowHeight="21" customHeight="1"/>
  <cols>
    <col min="1" max="1" width="4.75" style="186" customWidth="1"/>
    <col min="2" max="2" width="14.125" style="185" customWidth="1"/>
    <col min="3" max="3" width="20.375" style="185" customWidth="1"/>
    <col min="4" max="4" width="14.875" style="185" customWidth="1"/>
    <col min="5" max="5" width="2.625" style="185" customWidth="1"/>
    <col min="6" max="35" width="2.625" style="186" customWidth="1"/>
    <col min="36" max="44" width="2.875" style="186" customWidth="1"/>
    <col min="45" max="45" width="10" style="186" customWidth="1"/>
    <col min="46" max="50" width="2.875" style="186" customWidth="1"/>
    <col min="51" max="53" width="2.25" style="186" customWidth="1"/>
    <col min="54" max="74" width="2.625" style="186" customWidth="1"/>
    <col min="75" max="256" width="9" style="186"/>
    <col min="257" max="257" width="4.75" style="186" customWidth="1"/>
    <col min="258" max="258" width="14.125" style="186" customWidth="1"/>
    <col min="259" max="259" width="14.25" style="186" customWidth="1"/>
    <col min="260" max="260" width="14.875" style="186" customWidth="1"/>
    <col min="261" max="291" width="2.625" style="186" customWidth="1"/>
    <col min="292" max="300" width="2.875" style="186" customWidth="1"/>
    <col min="301" max="301" width="10" style="186" customWidth="1"/>
    <col min="302" max="306" width="2.875" style="186" customWidth="1"/>
    <col min="307" max="309" width="2.25" style="186" customWidth="1"/>
    <col min="310" max="330" width="2.625" style="186" customWidth="1"/>
    <col min="331" max="512" width="9" style="186"/>
    <col min="513" max="513" width="4.75" style="186" customWidth="1"/>
    <col min="514" max="514" width="14.125" style="186" customWidth="1"/>
    <col min="515" max="515" width="14.25" style="186" customWidth="1"/>
    <col min="516" max="516" width="14.875" style="186" customWidth="1"/>
    <col min="517" max="547" width="2.625" style="186" customWidth="1"/>
    <col min="548" max="556" width="2.875" style="186" customWidth="1"/>
    <col min="557" max="557" width="10" style="186" customWidth="1"/>
    <col min="558" max="562" width="2.875" style="186" customWidth="1"/>
    <col min="563" max="565" width="2.25" style="186" customWidth="1"/>
    <col min="566" max="586" width="2.625" style="186" customWidth="1"/>
    <col min="587" max="768" width="9" style="186"/>
    <col min="769" max="769" width="4.75" style="186" customWidth="1"/>
    <col min="770" max="770" width="14.125" style="186" customWidth="1"/>
    <col min="771" max="771" width="14.25" style="186" customWidth="1"/>
    <col min="772" max="772" width="14.875" style="186" customWidth="1"/>
    <col min="773" max="803" width="2.625" style="186" customWidth="1"/>
    <col min="804" max="812" width="2.875" style="186" customWidth="1"/>
    <col min="813" max="813" width="10" style="186" customWidth="1"/>
    <col min="814" max="818" width="2.875" style="186" customWidth="1"/>
    <col min="819" max="821" width="2.25" style="186" customWidth="1"/>
    <col min="822" max="842" width="2.625" style="186" customWidth="1"/>
    <col min="843" max="1024" width="9" style="186"/>
    <col min="1025" max="1025" width="4.75" style="186" customWidth="1"/>
    <col min="1026" max="1026" width="14.125" style="186" customWidth="1"/>
    <col min="1027" max="1027" width="14.25" style="186" customWidth="1"/>
    <col min="1028" max="1028" width="14.875" style="186" customWidth="1"/>
    <col min="1029" max="1059" width="2.625" style="186" customWidth="1"/>
    <col min="1060" max="1068" width="2.875" style="186" customWidth="1"/>
    <col min="1069" max="1069" width="10" style="186" customWidth="1"/>
    <col min="1070" max="1074" width="2.875" style="186" customWidth="1"/>
    <col min="1075" max="1077" width="2.25" style="186" customWidth="1"/>
    <col min="1078" max="1098" width="2.625" style="186" customWidth="1"/>
    <col min="1099" max="1280" width="9" style="186"/>
    <col min="1281" max="1281" width="4.75" style="186" customWidth="1"/>
    <col min="1282" max="1282" width="14.125" style="186" customWidth="1"/>
    <col min="1283" max="1283" width="14.25" style="186" customWidth="1"/>
    <col min="1284" max="1284" width="14.875" style="186" customWidth="1"/>
    <col min="1285" max="1315" width="2.625" style="186" customWidth="1"/>
    <col min="1316" max="1324" width="2.875" style="186" customWidth="1"/>
    <col min="1325" max="1325" width="10" style="186" customWidth="1"/>
    <col min="1326" max="1330" width="2.875" style="186" customWidth="1"/>
    <col min="1331" max="1333" width="2.25" style="186" customWidth="1"/>
    <col min="1334" max="1354" width="2.625" style="186" customWidth="1"/>
    <col min="1355" max="1536" width="9" style="186"/>
    <col min="1537" max="1537" width="4.75" style="186" customWidth="1"/>
    <col min="1538" max="1538" width="14.125" style="186" customWidth="1"/>
    <col min="1539" max="1539" width="14.25" style="186" customWidth="1"/>
    <col min="1540" max="1540" width="14.875" style="186" customWidth="1"/>
    <col min="1541" max="1571" width="2.625" style="186" customWidth="1"/>
    <col min="1572" max="1580" width="2.875" style="186" customWidth="1"/>
    <col min="1581" max="1581" width="10" style="186" customWidth="1"/>
    <col min="1582" max="1586" width="2.875" style="186" customWidth="1"/>
    <col min="1587" max="1589" width="2.25" style="186" customWidth="1"/>
    <col min="1590" max="1610" width="2.625" style="186" customWidth="1"/>
    <col min="1611" max="1792" width="9" style="186"/>
    <col min="1793" max="1793" width="4.75" style="186" customWidth="1"/>
    <col min="1794" max="1794" width="14.125" style="186" customWidth="1"/>
    <col min="1795" max="1795" width="14.25" style="186" customWidth="1"/>
    <col min="1796" max="1796" width="14.875" style="186" customWidth="1"/>
    <col min="1797" max="1827" width="2.625" style="186" customWidth="1"/>
    <col min="1828" max="1836" width="2.875" style="186" customWidth="1"/>
    <col min="1837" max="1837" width="10" style="186" customWidth="1"/>
    <col min="1838" max="1842" width="2.875" style="186" customWidth="1"/>
    <col min="1843" max="1845" width="2.25" style="186" customWidth="1"/>
    <col min="1846" max="1866" width="2.625" style="186" customWidth="1"/>
    <col min="1867" max="2048" width="9" style="186"/>
    <col min="2049" max="2049" width="4.75" style="186" customWidth="1"/>
    <col min="2050" max="2050" width="14.125" style="186" customWidth="1"/>
    <col min="2051" max="2051" width="14.25" style="186" customWidth="1"/>
    <col min="2052" max="2052" width="14.875" style="186" customWidth="1"/>
    <col min="2053" max="2083" width="2.625" style="186" customWidth="1"/>
    <col min="2084" max="2092" width="2.875" style="186" customWidth="1"/>
    <col min="2093" max="2093" width="10" style="186" customWidth="1"/>
    <col min="2094" max="2098" width="2.875" style="186" customWidth="1"/>
    <col min="2099" max="2101" width="2.25" style="186" customWidth="1"/>
    <col min="2102" max="2122" width="2.625" style="186" customWidth="1"/>
    <col min="2123" max="2304" width="9" style="186"/>
    <col min="2305" max="2305" width="4.75" style="186" customWidth="1"/>
    <col min="2306" max="2306" width="14.125" style="186" customWidth="1"/>
    <col min="2307" max="2307" width="14.25" style="186" customWidth="1"/>
    <col min="2308" max="2308" width="14.875" style="186" customWidth="1"/>
    <col min="2309" max="2339" width="2.625" style="186" customWidth="1"/>
    <col min="2340" max="2348" width="2.875" style="186" customWidth="1"/>
    <col min="2349" max="2349" width="10" style="186" customWidth="1"/>
    <col min="2350" max="2354" width="2.875" style="186" customWidth="1"/>
    <col min="2355" max="2357" width="2.25" style="186" customWidth="1"/>
    <col min="2358" max="2378" width="2.625" style="186" customWidth="1"/>
    <col min="2379" max="2560" width="9" style="186"/>
    <col min="2561" max="2561" width="4.75" style="186" customWidth="1"/>
    <col min="2562" max="2562" width="14.125" style="186" customWidth="1"/>
    <col min="2563" max="2563" width="14.25" style="186" customWidth="1"/>
    <col min="2564" max="2564" width="14.875" style="186" customWidth="1"/>
    <col min="2565" max="2595" width="2.625" style="186" customWidth="1"/>
    <col min="2596" max="2604" width="2.875" style="186" customWidth="1"/>
    <col min="2605" max="2605" width="10" style="186" customWidth="1"/>
    <col min="2606" max="2610" width="2.875" style="186" customWidth="1"/>
    <col min="2611" max="2613" width="2.25" style="186" customWidth="1"/>
    <col min="2614" max="2634" width="2.625" style="186" customWidth="1"/>
    <col min="2635" max="2816" width="9" style="186"/>
    <col min="2817" max="2817" width="4.75" style="186" customWidth="1"/>
    <col min="2818" max="2818" width="14.125" style="186" customWidth="1"/>
    <col min="2819" max="2819" width="14.25" style="186" customWidth="1"/>
    <col min="2820" max="2820" width="14.875" style="186" customWidth="1"/>
    <col min="2821" max="2851" width="2.625" style="186" customWidth="1"/>
    <col min="2852" max="2860" width="2.875" style="186" customWidth="1"/>
    <col min="2861" max="2861" width="10" style="186" customWidth="1"/>
    <col min="2862" max="2866" width="2.875" style="186" customWidth="1"/>
    <col min="2867" max="2869" width="2.25" style="186" customWidth="1"/>
    <col min="2870" max="2890" width="2.625" style="186" customWidth="1"/>
    <col min="2891" max="3072" width="9" style="186"/>
    <col min="3073" max="3073" width="4.75" style="186" customWidth="1"/>
    <col min="3074" max="3074" width="14.125" style="186" customWidth="1"/>
    <col min="3075" max="3075" width="14.25" style="186" customWidth="1"/>
    <col min="3076" max="3076" width="14.875" style="186" customWidth="1"/>
    <col min="3077" max="3107" width="2.625" style="186" customWidth="1"/>
    <col min="3108" max="3116" width="2.875" style="186" customWidth="1"/>
    <col min="3117" max="3117" width="10" style="186" customWidth="1"/>
    <col min="3118" max="3122" width="2.875" style="186" customWidth="1"/>
    <col min="3123" max="3125" width="2.25" style="186" customWidth="1"/>
    <col min="3126" max="3146" width="2.625" style="186" customWidth="1"/>
    <col min="3147" max="3328" width="9" style="186"/>
    <col min="3329" max="3329" width="4.75" style="186" customWidth="1"/>
    <col min="3330" max="3330" width="14.125" style="186" customWidth="1"/>
    <col min="3331" max="3331" width="14.25" style="186" customWidth="1"/>
    <col min="3332" max="3332" width="14.875" style="186" customWidth="1"/>
    <col min="3333" max="3363" width="2.625" style="186" customWidth="1"/>
    <col min="3364" max="3372" width="2.875" style="186" customWidth="1"/>
    <col min="3373" max="3373" width="10" style="186" customWidth="1"/>
    <col min="3374" max="3378" width="2.875" style="186" customWidth="1"/>
    <col min="3379" max="3381" width="2.25" style="186" customWidth="1"/>
    <col min="3382" max="3402" width="2.625" style="186" customWidth="1"/>
    <col min="3403" max="3584" width="9" style="186"/>
    <col min="3585" max="3585" width="4.75" style="186" customWidth="1"/>
    <col min="3586" max="3586" width="14.125" style="186" customWidth="1"/>
    <col min="3587" max="3587" width="14.25" style="186" customWidth="1"/>
    <col min="3588" max="3588" width="14.875" style="186" customWidth="1"/>
    <col min="3589" max="3619" width="2.625" style="186" customWidth="1"/>
    <col min="3620" max="3628" width="2.875" style="186" customWidth="1"/>
    <col min="3629" max="3629" width="10" style="186" customWidth="1"/>
    <col min="3630" max="3634" width="2.875" style="186" customWidth="1"/>
    <col min="3635" max="3637" width="2.25" style="186" customWidth="1"/>
    <col min="3638" max="3658" width="2.625" style="186" customWidth="1"/>
    <col min="3659" max="3840" width="9" style="186"/>
    <col min="3841" max="3841" width="4.75" style="186" customWidth="1"/>
    <col min="3842" max="3842" width="14.125" style="186" customWidth="1"/>
    <col min="3843" max="3843" width="14.25" style="186" customWidth="1"/>
    <col min="3844" max="3844" width="14.875" style="186" customWidth="1"/>
    <col min="3845" max="3875" width="2.625" style="186" customWidth="1"/>
    <col min="3876" max="3884" width="2.875" style="186" customWidth="1"/>
    <col min="3885" max="3885" width="10" style="186" customWidth="1"/>
    <col min="3886" max="3890" width="2.875" style="186" customWidth="1"/>
    <col min="3891" max="3893" width="2.25" style="186" customWidth="1"/>
    <col min="3894" max="3914" width="2.625" style="186" customWidth="1"/>
    <col min="3915" max="4096" width="9" style="186"/>
    <col min="4097" max="4097" width="4.75" style="186" customWidth="1"/>
    <col min="4098" max="4098" width="14.125" style="186" customWidth="1"/>
    <col min="4099" max="4099" width="14.25" style="186" customWidth="1"/>
    <col min="4100" max="4100" width="14.875" style="186" customWidth="1"/>
    <col min="4101" max="4131" width="2.625" style="186" customWidth="1"/>
    <col min="4132" max="4140" width="2.875" style="186" customWidth="1"/>
    <col min="4141" max="4141" width="10" style="186" customWidth="1"/>
    <col min="4142" max="4146" width="2.875" style="186" customWidth="1"/>
    <col min="4147" max="4149" width="2.25" style="186" customWidth="1"/>
    <col min="4150" max="4170" width="2.625" style="186" customWidth="1"/>
    <col min="4171" max="4352" width="9" style="186"/>
    <col min="4353" max="4353" width="4.75" style="186" customWidth="1"/>
    <col min="4354" max="4354" width="14.125" style="186" customWidth="1"/>
    <col min="4355" max="4355" width="14.25" style="186" customWidth="1"/>
    <col min="4356" max="4356" width="14.875" style="186" customWidth="1"/>
    <col min="4357" max="4387" width="2.625" style="186" customWidth="1"/>
    <col min="4388" max="4396" width="2.875" style="186" customWidth="1"/>
    <col min="4397" max="4397" width="10" style="186" customWidth="1"/>
    <col min="4398" max="4402" width="2.875" style="186" customWidth="1"/>
    <col min="4403" max="4405" width="2.25" style="186" customWidth="1"/>
    <col min="4406" max="4426" width="2.625" style="186" customWidth="1"/>
    <col min="4427" max="4608" width="9" style="186"/>
    <col min="4609" max="4609" width="4.75" style="186" customWidth="1"/>
    <col min="4610" max="4610" width="14.125" style="186" customWidth="1"/>
    <col min="4611" max="4611" width="14.25" style="186" customWidth="1"/>
    <col min="4612" max="4612" width="14.875" style="186" customWidth="1"/>
    <col min="4613" max="4643" width="2.625" style="186" customWidth="1"/>
    <col min="4644" max="4652" width="2.875" style="186" customWidth="1"/>
    <col min="4653" max="4653" width="10" style="186" customWidth="1"/>
    <col min="4654" max="4658" width="2.875" style="186" customWidth="1"/>
    <col min="4659" max="4661" width="2.25" style="186" customWidth="1"/>
    <col min="4662" max="4682" width="2.625" style="186" customWidth="1"/>
    <col min="4683" max="4864" width="9" style="186"/>
    <col min="4865" max="4865" width="4.75" style="186" customWidth="1"/>
    <col min="4866" max="4866" width="14.125" style="186" customWidth="1"/>
    <col min="4867" max="4867" width="14.25" style="186" customWidth="1"/>
    <col min="4868" max="4868" width="14.875" style="186" customWidth="1"/>
    <col min="4869" max="4899" width="2.625" style="186" customWidth="1"/>
    <col min="4900" max="4908" width="2.875" style="186" customWidth="1"/>
    <col min="4909" max="4909" width="10" style="186" customWidth="1"/>
    <col min="4910" max="4914" width="2.875" style="186" customWidth="1"/>
    <col min="4915" max="4917" width="2.25" style="186" customWidth="1"/>
    <col min="4918" max="4938" width="2.625" style="186" customWidth="1"/>
    <col min="4939" max="5120" width="9" style="186"/>
    <col min="5121" max="5121" width="4.75" style="186" customWidth="1"/>
    <col min="5122" max="5122" width="14.125" style="186" customWidth="1"/>
    <col min="5123" max="5123" width="14.25" style="186" customWidth="1"/>
    <col min="5124" max="5124" width="14.875" style="186" customWidth="1"/>
    <col min="5125" max="5155" width="2.625" style="186" customWidth="1"/>
    <col min="5156" max="5164" width="2.875" style="186" customWidth="1"/>
    <col min="5165" max="5165" width="10" style="186" customWidth="1"/>
    <col min="5166" max="5170" width="2.875" style="186" customWidth="1"/>
    <col min="5171" max="5173" width="2.25" style="186" customWidth="1"/>
    <col min="5174" max="5194" width="2.625" style="186" customWidth="1"/>
    <col min="5195" max="5376" width="9" style="186"/>
    <col min="5377" max="5377" width="4.75" style="186" customWidth="1"/>
    <col min="5378" max="5378" width="14.125" style="186" customWidth="1"/>
    <col min="5379" max="5379" width="14.25" style="186" customWidth="1"/>
    <col min="5380" max="5380" width="14.875" style="186" customWidth="1"/>
    <col min="5381" max="5411" width="2.625" style="186" customWidth="1"/>
    <col min="5412" max="5420" width="2.875" style="186" customWidth="1"/>
    <col min="5421" max="5421" width="10" style="186" customWidth="1"/>
    <col min="5422" max="5426" width="2.875" style="186" customWidth="1"/>
    <col min="5427" max="5429" width="2.25" style="186" customWidth="1"/>
    <col min="5430" max="5450" width="2.625" style="186" customWidth="1"/>
    <col min="5451" max="5632" width="9" style="186"/>
    <col min="5633" max="5633" width="4.75" style="186" customWidth="1"/>
    <col min="5634" max="5634" width="14.125" style="186" customWidth="1"/>
    <col min="5635" max="5635" width="14.25" style="186" customWidth="1"/>
    <col min="5636" max="5636" width="14.875" style="186" customWidth="1"/>
    <col min="5637" max="5667" width="2.625" style="186" customWidth="1"/>
    <col min="5668" max="5676" width="2.875" style="186" customWidth="1"/>
    <col min="5677" max="5677" width="10" style="186" customWidth="1"/>
    <col min="5678" max="5682" width="2.875" style="186" customWidth="1"/>
    <col min="5683" max="5685" width="2.25" style="186" customWidth="1"/>
    <col min="5686" max="5706" width="2.625" style="186" customWidth="1"/>
    <col min="5707" max="5888" width="9" style="186"/>
    <col min="5889" max="5889" width="4.75" style="186" customWidth="1"/>
    <col min="5890" max="5890" width="14.125" style="186" customWidth="1"/>
    <col min="5891" max="5891" width="14.25" style="186" customWidth="1"/>
    <col min="5892" max="5892" width="14.875" style="186" customWidth="1"/>
    <col min="5893" max="5923" width="2.625" style="186" customWidth="1"/>
    <col min="5924" max="5932" width="2.875" style="186" customWidth="1"/>
    <col min="5933" max="5933" width="10" style="186" customWidth="1"/>
    <col min="5934" max="5938" width="2.875" style="186" customWidth="1"/>
    <col min="5939" max="5941" width="2.25" style="186" customWidth="1"/>
    <col min="5942" max="5962" width="2.625" style="186" customWidth="1"/>
    <col min="5963" max="6144" width="9" style="186"/>
    <col min="6145" max="6145" width="4.75" style="186" customWidth="1"/>
    <col min="6146" max="6146" width="14.125" style="186" customWidth="1"/>
    <col min="6147" max="6147" width="14.25" style="186" customWidth="1"/>
    <col min="6148" max="6148" width="14.875" style="186" customWidth="1"/>
    <col min="6149" max="6179" width="2.625" style="186" customWidth="1"/>
    <col min="6180" max="6188" width="2.875" style="186" customWidth="1"/>
    <col min="6189" max="6189" width="10" style="186" customWidth="1"/>
    <col min="6190" max="6194" width="2.875" style="186" customWidth="1"/>
    <col min="6195" max="6197" width="2.25" style="186" customWidth="1"/>
    <col min="6198" max="6218" width="2.625" style="186" customWidth="1"/>
    <col min="6219" max="6400" width="9" style="186"/>
    <col min="6401" max="6401" width="4.75" style="186" customWidth="1"/>
    <col min="6402" max="6402" width="14.125" style="186" customWidth="1"/>
    <col min="6403" max="6403" width="14.25" style="186" customWidth="1"/>
    <col min="6404" max="6404" width="14.875" style="186" customWidth="1"/>
    <col min="6405" max="6435" width="2.625" style="186" customWidth="1"/>
    <col min="6436" max="6444" width="2.875" style="186" customWidth="1"/>
    <col min="6445" max="6445" width="10" style="186" customWidth="1"/>
    <col min="6446" max="6450" width="2.875" style="186" customWidth="1"/>
    <col min="6451" max="6453" width="2.25" style="186" customWidth="1"/>
    <col min="6454" max="6474" width="2.625" style="186" customWidth="1"/>
    <col min="6475" max="6656" width="9" style="186"/>
    <col min="6657" max="6657" width="4.75" style="186" customWidth="1"/>
    <col min="6658" max="6658" width="14.125" style="186" customWidth="1"/>
    <col min="6659" max="6659" width="14.25" style="186" customWidth="1"/>
    <col min="6660" max="6660" width="14.875" style="186" customWidth="1"/>
    <col min="6661" max="6691" width="2.625" style="186" customWidth="1"/>
    <col min="6692" max="6700" width="2.875" style="186" customWidth="1"/>
    <col min="6701" max="6701" width="10" style="186" customWidth="1"/>
    <col min="6702" max="6706" width="2.875" style="186" customWidth="1"/>
    <col min="6707" max="6709" width="2.25" style="186" customWidth="1"/>
    <col min="6710" max="6730" width="2.625" style="186" customWidth="1"/>
    <col min="6731" max="6912" width="9" style="186"/>
    <col min="6913" max="6913" width="4.75" style="186" customWidth="1"/>
    <col min="6914" max="6914" width="14.125" style="186" customWidth="1"/>
    <col min="6915" max="6915" width="14.25" style="186" customWidth="1"/>
    <col min="6916" max="6916" width="14.875" style="186" customWidth="1"/>
    <col min="6917" max="6947" width="2.625" style="186" customWidth="1"/>
    <col min="6948" max="6956" width="2.875" style="186" customWidth="1"/>
    <col min="6957" max="6957" width="10" style="186" customWidth="1"/>
    <col min="6958" max="6962" width="2.875" style="186" customWidth="1"/>
    <col min="6963" max="6965" width="2.25" style="186" customWidth="1"/>
    <col min="6966" max="6986" width="2.625" style="186" customWidth="1"/>
    <col min="6987" max="7168" width="9" style="186"/>
    <col min="7169" max="7169" width="4.75" style="186" customWidth="1"/>
    <col min="7170" max="7170" width="14.125" style="186" customWidth="1"/>
    <col min="7171" max="7171" width="14.25" style="186" customWidth="1"/>
    <col min="7172" max="7172" width="14.875" style="186" customWidth="1"/>
    <col min="7173" max="7203" width="2.625" style="186" customWidth="1"/>
    <col min="7204" max="7212" width="2.875" style="186" customWidth="1"/>
    <col min="7213" max="7213" width="10" style="186" customWidth="1"/>
    <col min="7214" max="7218" width="2.875" style="186" customWidth="1"/>
    <col min="7219" max="7221" width="2.25" style="186" customWidth="1"/>
    <col min="7222" max="7242" width="2.625" style="186" customWidth="1"/>
    <col min="7243" max="7424" width="9" style="186"/>
    <col min="7425" max="7425" width="4.75" style="186" customWidth="1"/>
    <col min="7426" max="7426" width="14.125" style="186" customWidth="1"/>
    <col min="7427" max="7427" width="14.25" style="186" customWidth="1"/>
    <col min="7428" max="7428" width="14.875" style="186" customWidth="1"/>
    <col min="7429" max="7459" width="2.625" style="186" customWidth="1"/>
    <col min="7460" max="7468" width="2.875" style="186" customWidth="1"/>
    <col min="7469" max="7469" width="10" style="186" customWidth="1"/>
    <col min="7470" max="7474" width="2.875" style="186" customWidth="1"/>
    <col min="7475" max="7477" width="2.25" style="186" customWidth="1"/>
    <col min="7478" max="7498" width="2.625" style="186" customWidth="1"/>
    <col min="7499" max="7680" width="9" style="186"/>
    <col min="7681" max="7681" width="4.75" style="186" customWidth="1"/>
    <col min="7682" max="7682" width="14.125" style="186" customWidth="1"/>
    <col min="7683" max="7683" width="14.25" style="186" customWidth="1"/>
    <col min="7684" max="7684" width="14.875" style="186" customWidth="1"/>
    <col min="7685" max="7715" width="2.625" style="186" customWidth="1"/>
    <col min="7716" max="7724" width="2.875" style="186" customWidth="1"/>
    <col min="7725" max="7725" width="10" style="186" customWidth="1"/>
    <col min="7726" max="7730" width="2.875" style="186" customWidth="1"/>
    <col min="7731" max="7733" width="2.25" style="186" customWidth="1"/>
    <col min="7734" max="7754" width="2.625" style="186" customWidth="1"/>
    <col min="7755" max="7936" width="9" style="186"/>
    <col min="7937" max="7937" width="4.75" style="186" customWidth="1"/>
    <col min="7938" max="7938" width="14.125" style="186" customWidth="1"/>
    <col min="7939" max="7939" width="14.25" style="186" customWidth="1"/>
    <col min="7940" max="7940" width="14.875" style="186" customWidth="1"/>
    <col min="7941" max="7971" width="2.625" style="186" customWidth="1"/>
    <col min="7972" max="7980" width="2.875" style="186" customWidth="1"/>
    <col min="7981" max="7981" width="10" style="186" customWidth="1"/>
    <col min="7982" max="7986" width="2.875" style="186" customWidth="1"/>
    <col min="7987" max="7989" width="2.25" style="186" customWidth="1"/>
    <col min="7990" max="8010" width="2.625" style="186" customWidth="1"/>
    <col min="8011" max="8192" width="9" style="186"/>
    <col min="8193" max="8193" width="4.75" style="186" customWidth="1"/>
    <col min="8194" max="8194" width="14.125" style="186" customWidth="1"/>
    <col min="8195" max="8195" width="14.25" style="186" customWidth="1"/>
    <col min="8196" max="8196" width="14.875" style="186" customWidth="1"/>
    <col min="8197" max="8227" width="2.625" style="186" customWidth="1"/>
    <col min="8228" max="8236" width="2.875" style="186" customWidth="1"/>
    <col min="8237" max="8237" width="10" style="186" customWidth="1"/>
    <col min="8238" max="8242" width="2.875" style="186" customWidth="1"/>
    <col min="8243" max="8245" width="2.25" style="186" customWidth="1"/>
    <col min="8246" max="8266" width="2.625" style="186" customWidth="1"/>
    <col min="8267" max="8448" width="9" style="186"/>
    <col min="8449" max="8449" width="4.75" style="186" customWidth="1"/>
    <col min="8450" max="8450" width="14.125" style="186" customWidth="1"/>
    <col min="8451" max="8451" width="14.25" style="186" customWidth="1"/>
    <col min="8452" max="8452" width="14.875" style="186" customWidth="1"/>
    <col min="8453" max="8483" width="2.625" style="186" customWidth="1"/>
    <col min="8484" max="8492" width="2.875" style="186" customWidth="1"/>
    <col min="8493" max="8493" width="10" style="186" customWidth="1"/>
    <col min="8494" max="8498" width="2.875" style="186" customWidth="1"/>
    <col min="8499" max="8501" width="2.25" style="186" customWidth="1"/>
    <col min="8502" max="8522" width="2.625" style="186" customWidth="1"/>
    <col min="8523" max="8704" width="9" style="186"/>
    <col min="8705" max="8705" width="4.75" style="186" customWidth="1"/>
    <col min="8706" max="8706" width="14.125" style="186" customWidth="1"/>
    <col min="8707" max="8707" width="14.25" style="186" customWidth="1"/>
    <col min="8708" max="8708" width="14.875" style="186" customWidth="1"/>
    <col min="8709" max="8739" width="2.625" style="186" customWidth="1"/>
    <col min="8740" max="8748" width="2.875" style="186" customWidth="1"/>
    <col min="8749" max="8749" width="10" style="186" customWidth="1"/>
    <col min="8750" max="8754" width="2.875" style="186" customWidth="1"/>
    <col min="8755" max="8757" width="2.25" style="186" customWidth="1"/>
    <col min="8758" max="8778" width="2.625" style="186" customWidth="1"/>
    <col min="8779" max="8960" width="9" style="186"/>
    <col min="8961" max="8961" width="4.75" style="186" customWidth="1"/>
    <col min="8962" max="8962" width="14.125" style="186" customWidth="1"/>
    <col min="8963" max="8963" width="14.25" style="186" customWidth="1"/>
    <col min="8964" max="8964" width="14.875" style="186" customWidth="1"/>
    <col min="8965" max="8995" width="2.625" style="186" customWidth="1"/>
    <col min="8996" max="9004" width="2.875" style="186" customWidth="1"/>
    <col min="9005" max="9005" width="10" style="186" customWidth="1"/>
    <col min="9006" max="9010" width="2.875" style="186" customWidth="1"/>
    <col min="9011" max="9013" width="2.25" style="186" customWidth="1"/>
    <col min="9014" max="9034" width="2.625" style="186" customWidth="1"/>
    <col min="9035" max="9216" width="9" style="186"/>
    <col min="9217" max="9217" width="4.75" style="186" customWidth="1"/>
    <col min="9218" max="9218" width="14.125" style="186" customWidth="1"/>
    <col min="9219" max="9219" width="14.25" style="186" customWidth="1"/>
    <col min="9220" max="9220" width="14.875" style="186" customWidth="1"/>
    <col min="9221" max="9251" width="2.625" style="186" customWidth="1"/>
    <col min="9252" max="9260" width="2.875" style="186" customWidth="1"/>
    <col min="9261" max="9261" width="10" style="186" customWidth="1"/>
    <col min="9262" max="9266" width="2.875" style="186" customWidth="1"/>
    <col min="9267" max="9269" width="2.25" style="186" customWidth="1"/>
    <col min="9270" max="9290" width="2.625" style="186" customWidth="1"/>
    <col min="9291" max="9472" width="9" style="186"/>
    <col min="9473" max="9473" width="4.75" style="186" customWidth="1"/>
    <col min="9474" max="9474" width="14.125" style="186" customWidth="1"/>
    <col min="9475" max="9475" width="14.25" style="186" customWidth="1"/>
    <col min="9476" max="9476" width="14.875" style="186" customWidth="1"/>
    <col min="9477" max="9507" width="2.625" style="186" customWidth="1"/>
    <col min="9508" max="9516" width="2.875" style="186" customWidth="1"/>
    <col min="9517" max="9517" width="10" style="186" customWidth="1"/>
    <col min="9518" max="9522" width="2.875" style="186" customWidth="1"/>
    <col min="9523" max="9525" width="2.25" style="186" customWidth="1"/>
    <col min="9526" max="9546" width="2.625" style="186" customWidth="1"/>
    <col min="9547" max="9728" width="9" style="186"/>
    <col min="9729" max="9729" width="4.75" style="186" customWidth="1"/>
    <col min="9730" max="9730" width="14.125" style="186" customWidth="1"/>
    <col min="9731" max="9731" width="14.25" style="186" customWidth="1"/>
    <col min="9732" max="9732" width="14.875" style="186" customWidth="1"/>
    <col min="9733" max="9763" width="2.625" style="186" customWidth="1"/>
    <col min="9764" max="9772" width="2.875" style="186" customWidth="1"/>
    <col min="9773" max="9773" width="10" style="186" customWidth="1"/>
    <col min="9774" max="9778" width="2.875" style="186" customWidth="1"/>
    <col min="9779" max="9781" width="2.25" style="186" customWidth="1"/>
    <col min="9782" max="9802" width="2.625" style="186" customWidth="1"/>
    <col min="9803" max="9984" width="9" style="186"/>
    <col min="9985" max="9985" width="4.75" style="186" customWidth="1"/>
    <col min="9986" max="9986" width="14.125" style="186" customWidth="1"/>
    <col min="9987" max="9987" width="14.25" style="186" customWidth="1"/>
    <col min="9988" max="9988" width="14.875" style="186" customWidth="1"/>
    <col min="9989" max="10019" width="2.625" style="186" customWidth="1"/>
    <col min="10020" max="10028" width="2.875" style="186" customWidth="1"/>
    <col min="10029" max="10029" width="10" style="186" customWidth="1"/>
    <col min="10030" max="10034" width="2.875" style="186" customWidth="1"/>
    <col min="10035" max="10037" width="2.25" style="186" customWidth="1"/>
    <col min="10038" max="10058" width="2.625" style="186" customWidth="1"/>
    <col min="10059" max="10240" width="9" style="186"/>
    <col min="10241" max="10241" width="4.75" style="186" customWidth="1"/>
    <col min="10242" max="10242" width="14.125" style="186" customWidth="1"/>
    <col min="10243" max="10243" width="14.25" style="186" customWidth="1"/>
    <col min="10244" max="10244" width="14.875" style="186" customWidth="1"/>
    <col min="10245" max="10275" width="2.625" style="186" customWidth="1"/>
    <col min="10276" max="10284" width="2.875" style="186" customWidth="1"/>
    <col min="10285" max="10285" width="10" style="186" customWidth="1"/>
    <col min="10286" max="10290" width="2.875" style="186" customWidth="1"/>
    <col min="10291" max="10293" width="2.25" style="186" customWidth="1"/>
    <col min="10294" max="10314" width="2.625" style="186" customWidth="1"/>
    <col min="10315" max="10496" width="9" style="186"/>
    <col min="10497" max="10497" width="4.75" style="186" customWidth="1"/>
    <col min="10498" max="10498" width="14.125" style="186" customWidth="1"/>
    <col min="10499" max="10499" width="14.25" style="186" customWidth="1"/>
    <col min="10500" max="10500" width="14.875" style="186" customWidth="1"/>
    <col min="10501" max="10531" width="2.625" style="186" customWidth="1"/>
    <col min="10532" max="10540" width="2.875" style="186" customWidth="1"/>
    <col min="10541" max="10541" width="10" style="186" customWidth="1"/>
    <col min="10542" max="10546" width="2.875" style="186" customWidth="1"/>
    <col min="10547" max="10549" width="2.25" style="186" customWidth="1"/>
    <col min="10550" max="10570" width="2.625" style="186" customWidth="1"/>
    <col min="10571" max="10752" width="9" style="186"/>
    <col min="10753" max="10753" width="4.75" style="186" customWidth="1"/>
    <col min="10754" max="10754" width="14.125" style="186" customWidth="1"/>
    <col min="10755" max="10755" width="14.25" style="186" customWidth="1"/>
    <col min="10756" max="10756" width="14.875" style="186" customWidth="1"/>
    <col min="10757" max="10787" width="2.625" style="186" customWidth="1"/>
    <col min="10788" max="10796" width="2.875" style="186" customWidth="1"/>
    <col min="10797" max="10797" width="10" style="186" customWidth="1"/>
    <col min="10798" max="10802" width="2.875" style="186" customWidth="1"/>
    <col min="10803" max="10805" width="2.25" style="186" customWidth="1"/>
    <col min="10806" max="10826" width="2.625" style="186" customWidth="1"/>
    <col min="10827" max="11008" width="9" style="186"/>
    <col min="11009" max="11009" width="4.75" style="186" customWidth="1"/>
    <col min="11010" max="11010" width="14.125" style="186" customWidth="1"/>
    <col min="11011" max="11011" width="14.25" style="186" customWidth="1"/>
    <col min="11012" max="11012" width="14.875" style="186" customWidth="1"/>
    <col min="11013" max="11043" width="2.625" style="186" customWidth="1"/>
    <col min="11044" max="11052" width="2.875" style="186" customWidth="1"/>
    <col min="11053" max="11053" width="10" style="186" customWidth="1"/>
    <col min="11054" max="11058" width="2.875" style="186" customWidth="1"/>
    <col min="11059" max="11061" width="2.25" style="186" customWidth="1"/>
    <col min="11062" max="11082" width="2.625" style="186" customWidth="1"/>
    <col min="11083" max="11264" width="9" style="186"/>
    <col min="11265" max="11265" width="4.75" style="186" customWidth="1"/>
    <col min="11266" max="11266" width="14.125" style="186" customWidth="1"/>
    <col min="11267" max="11267" width="14.25" style="186" customWidth="1"/>
    <col min="11268" max="11268" width="14.875" style="186" customWidth="1"/>
    <col min="11269" max="11299" width="2.625" style="186" customWidth="1"/>
    <col min="11300" max="11308" width="2.875" style="186" customWidth="1"/>
    <col min="11309" max="11309" width="10" style="186" customWidth="1"/>
    <col min="11310" max="11314" width="2.875" style="186" customWidth="1"/>
    <col min="11315" max="11317" width="2.25" style="186" customWidth="1"/>
    <col min="11318" max="11338" width="2.625" style="186" customWidth="1"/>
    <col min="11339" max="11520" width="9" style="186"/>
    <col min="11521" max="11521" width="4.75" style="186" customWidth="1"/>
    <col min="11522" max="11522" width="14.125" style="186" customWidth="1"/>
    <col min="11523" max="11523" width="14.25" style="186" customWidth="1"/>
    <col min="11524" max="11524" width="14.875" style="186" customWidth="1"/>
    <col min="11525" max="11555" width="2.625" style="186" customWidth="1"/>
    <col min="11556" max="11564" width="2.875" style="186" customWidth="1"/>
    <col min="11565" max="11565" width="10" style="186" customWidth="1"/>
    <col min="11566" max="11570" width="2.875" style="186" customWidth="1"/>
    <col min="11571" max="11573" width="2.25" style="186" customWidth="1"/>
    <col min="11574" max="11594" width="2.625" style="186" customWidth="1"/>
    <col min="11595" max="11776" width="9" style="186"/>
    <col min="11777" max="11777" width="4.75" style="186" customWidth="1"/>
    <col min="11778" max="11778" width="14.125" style="186" customWidth="1"/>
    <col min="11779" max="11779" width="14.25" style="186" customWidth="1"/>
    <col min="11780" max="11780" width="14.875" style="186" customWidth="1"/>
    <col min="11781" max="11811" width="2.625" style="186" customWidth="1"/>
    <col min="11812" max="11820" width="2.875" style="186" customWidth="1"/>
    <col min="11821" max="11821" width="10" style="186" customWidth="1"/>
    <col min="11822" max="11826" width="2.875" style="186" customWidth="1"/>
    <col min="11827" max="11829" width="2.25" style="186" customWidth="1"/>
    <col min="11830" max="11850" width="2.625" style="186" customWidth="1"/>
    <col min="11851" max="12032" width="9" style="186"/>
    <col min="12033" max="12033" width="4.75" style="186" customWidth="1"/>
    <col min="12034" max="12034" width="14.125" style="186" customWidth="1"/>
    <col min="12035" max="12035" width="14.25" style="186" customWidth="1"/>
    <col min="12036" max="12036" width="14.875" style="186" customWidth="1"/>
    <col min="12037" max="12067" width="2.625" style="186" customWidth="1"/>
    <col min="12068" max="12076" width="2.875" style="186" customWidth="1"/>
    <col min="12077" max="12077" width="10" style="186" customWidth="1"/>
    <col min="12078" max="12082" width="2.875" style="186" customWidth="1"/>
    <col min="12083" max="12085" width="2.25" style="186" customWidth="1"/>
    <col min="12086" max="12106" width="2.625" style="186" customWidth="1"/>
    <col min="12107" max="12288" width="9" style="186"/>
    <col min="12289" max="12289" width="4.75" style="186" customWidth="1"/>
    <col min="12290" max="12290" width="14.125" style="186" customWidth="1"/>
    <col min="12291" max="12291" width="14.25" style="186" customWidth="1"/>
    <col min="12292" max="12292" width="14.875" style="186" customWidth="1"/>
    <col min="12293" max="12323" width="2.625" style="186" customWidth="1"/>
    <col min="12324" max="12332" width="2.875" style="186" customWidth="1"/>
    <col min="12333" max="12333" width="10" style="186" customWidth="1"/>
    <col min="12334" max="12338" width="2.875" style="186" customWidth="1"/>
    <col min="12339" max="12341" width="2.25" style="186" customWidth="1"/>
    <col min="12342" max="12362" width="2.625" style="186" customWidth="1"/>
    <col min="12363" max="12544" width="9" style="186"/>
    <col min="12545" max="12545" width="4.75" style="186" customWidth="1"/>
    <col min="12546" max="12546" width="14.125" style="186" customWidth="1"/>
    <col min="12547" max="12547" width="14.25" style="186" customWidth="1"/>
    <col min="12548" max="12548" width="14.875" style="186" customWidth="1"/>
    <col min="12549" max="12579" width="2.625" style="186" customWidth="1"/>
    <col min="12580" max="12588" width="2.875" style="186" customWidth="1"/>
    <col min="12589" max="12589" width="10" style="186" customWidth="1"/>
    <col min="12590" max="12594" width="2.875" style="186" customWidth="1"/>
    <col min="12595" max="12597" width="2.25" style="186" customWidth="1"/>
    <col min="12598" max="12618" width="2.625" style="186" customWidth="1"/>
    <col min="12619" max="12800" width="9" style="186"/>
    <col min="12801" max="12801" width="4.75" style="186" customWidth="1"/>
    <col min="12802" max="12802" width="14.125" style="186" customWidth="1"/>
    <col min="12803" max="12803" width="14.25" style="186" customWidth="1"/>
    <col min="12804" max="12804" width="14.875" style="186" customWidth="1"/>
    <col min="12805" max="12835" width="2.625" style="186" customWidth="1"/>
    <col min="12836" max="12844" width="2.875" style="186" customWidth="1"/>
    <col min="12845" max="12845" width="10" style="186" customWidth="1"/>
    <col min="12846" max="12850" width="2.875" style="186" customWidth="1"/>
    <col min="12851" max="12853" width="2.25" style="186" customWidth="1"/>
    <col min="12854" max="12874" width="2.625" style="186" customWidth="1"/>
    <col min="12875" max="13056" width="9" style="186"/>
    <col min="13057" max="13057" width="4.75" style="186" customWidth="1"/>
    <col min="13058" max="13058" width="14.125" style="186" customWidth="1"/>
    <col min="13059" max="13059" width="14.25" style="186" customWidth="1"/>
    <col min="13060" max="13060" width="14.875" style="186" customWidth="1"/>
    <col min="13061" max="13091" width="2.625" style="186" customWidth="1"/>
    <col min="13092" max="13100" width="2.875" style="186" customWidth="1"/>
    <col min="13101" max="13101" width="10" style="186" customWidth="1"/>
    <col min="13102" max="13106" width="2.875" style="186" customWidth="1"/>
    <col min="13107" max="13109" width="2.25" style="186" customWidth="1"/>
    <col min="13110" max="13130" width="2.625" style="186" customWidth="1"/>
    <col min="13131" max="13312" width="9" style="186"/>
    <col min="13313" max="13313" width="4.75" style="186" customWidth="1"/>
    <col min="13314" max="13314" width="14.125" style="186" customWidth="1"/>
    <col min="13315" max="13315" width="14.25" style="186" customWidth="1"/>
    <col min="13316" max="13316" width="14.875" style="186" customWidth="1"/>
    <col min="13317" max="13347" width="2.625" style="186" customWidth="1"/>
    <col min="13348" max="13356" width="2.875" style="186" customWidth="1"/>
    <col min="13357" max="13357" width="10" style="186" customWidth="1"/>
    <col min="13358" max="13362" width="2.875" style="186" customWidth="1"/>
    <col min="13363" max="13365" width="2.25" style="186" customWidth="1"/>
    <col min="13366" max="13386" width="2.625" style="186" customWidth="1"/>
    <col min="13387" max="13568" width="9" style="186"/>
    <col min="13569" max="13569" width="4.75" style="186" customWidth="1"/>
    <col min="13570" max="13570" width="14.125" style="186" customWidth="1"/>
    <col min="13571" max="13571" width="14.25" style="186" customWidth="1"/>
    <col min="13572" max="13572" width="14.875" style="186" customWidth="1"/>
    <col min="13573" max="13603" width="2.625" style="186" customWidth="1"/>
    <col min="13604" max="13612" width="2.875" style="186" customWidth="1"/>
    <col min="13613" max="13613" width="10" style="186" customWidth="1"/>
    <col min="13614" max="13618" width="2.875" style="186" customWidth="1"/>
    <col min="13619" max="13621" width="2.25" style="186" customWidth="1"/>
    <col min="13622" max="13642" width="2.625" style="186" customWidth="1"/>
    <col min="13643" max="13824" width="9" style="186"/>
    <col min="13825" max="13825" width="4.75" style="186" customWidth="1"/>
    <col min="13826" max="13826" width="14.125" style="186" customWidth="1"/>
    <col min="13827" max="13827" width="14.25" style="186" customWidth="1"/>
    <col min="13828" max="13828" width="14.875" style="186" customWidth="1"/>
    <col min="13829" max="13859" width="2.625" style="186" customWidth="1"/>
    <col min="13860" max="13868" width="2.875" style="186" customWidth="1"/>
    <col min="13869" max="13869" width="10" style="186" customWidth="1"/>
    <col min="13870" max="13874" width="2.875" style="186" customWidth="1"/>
    <col min="13875" max="13877" width="2.25" style="186" customWidth="1"/>
    <col min="13878" max="13898" width="2.625" style="186" customWidth="1"/>
    <col min="13899" max="14080" width="9" style="186"/>
    <col min="14081" max="14081" width="4.75" style="186" customWidth="1"/>
    <col min="14082" max="14082" width="14.125" style="186" customWidth="1"/>
    <col min="14083" max="14083" width="14.25" style="186" customWidth="1"/>
    <col min="14084" max="14084" width="14.875" style="186" customWidth="1"/>
    <col min="14085" max="14115" width="2.625" style="186" customWidth="1"/>
    <col min="14116" max="14124" width="2.875" style="186" customWidth="1"/>
    <col min="14125" max="14125" width="10" style="186" customWidth="1"/>
    <col min="14126" max="14130" width="2.875" style="186" customWidth="1"/>
    <col min="14131" max="14133" width="2.25" style="186" customWidth="1"/>
    <col min="14134" max="14154" width="2.625" style="186" customWidth="1"/>
    <col min="14155" max="14336" width="9" style="186"/>
    <col min="14337" max="14337" width="4.75" style="186" customWidth="1"/>
    <col min="14338" max="14338" width="14.125" style="186" customWidth="1"/>
    <col min="14339" max="14339" width="14.25" style="186" customWidth="1"/>
    <col min="14340" max="14340" width="14.875" style="186" customWidth="1"/>
    <col min="14341" max="14371" width="2.625" style="186" customWidth="1"/>
    <col min="14372" max="14380" width="2.875" style="186" customWidth="1"/>
    <col min="14381" max="14381" width="10" style="186" customWidth="1"/>
    <col min="14382" max="14386" width="2.875" style="186" customWidth="1"/>
    <col min="14387" max="14389" width="2.25" style="186" customWidth="1"/>
    <col min="14390" max="14410" width="2.625" style="186" customWidth="1"/>
    <col min="14411" max="14592" width="9" style="186"/>
    <col min="14593" max="14593" width="4.75" style="186" customWidth="1"/>
    <col min="14594" max="14594" width="14.125" style="186" customWidth="1"/>
    <col min="14595" max="14595" width="14.25" style="186" customWidth="1"/>
    <col min="14596" max="14596" width="14.875" style="186" customWidth="1"/>
    <col min="14597" max="14627" width="2.625" style="186" customWidth="1"/>
    <col min="14628" max="14636" width="2.875" style="186" customWidth="1"/>
    <col min="14637" max="14637" width="10" style="186" customWidth="1"/>
    <col min="14638" max="14642" width="2.875" style="186" customWidth="1"/>
    <col min="14643" max="14645" width="2.25" style="186" customWidth="1"/>
    <col min="14646" max="14666" width="2.625" style="186" customWidth="1"/>
    <col min="14667" max="14848" width="9" style="186"/>
    <col min="14849" max="14849" width="4.75" style="186" customWidth="1"/>
    <col min="14850" max="14850" width="14.125" style="186" customWidth="1"/>
    <col min="14851" max="14851" width="14.25" style="186" customWidth="1"/>
    <col min="14852" max="14852" width="14.875" style="186" customWidth="1"/>
    <col min="14853" max="14883" width="2.625" style="186" customWidth="1"/>
    <col min="14884" max="14892" width="2.875" style="186" customWidth="1"/>
    <col min="14893" max="14893" width="10" style="186" customWidth="1"/>
    <col min="14894" max="14898" width="2.875" style="186" customWidth="1"/>
    <col min="14899" max="14901" width="2.25" style="186" customWidth="1"/>
    <col min="14902" max="14922" width="2.625" style="186" customWidth="1"/>
    <col min="14923" max="15104" width="9" style="186"/>
    <col min="15105" max="15105" width="4.75" style="186" customWidth="1"/>
    <col min="15106" max="15106" width="14.125" style="186" customWidth="1"/>
    <col min="15107" max="15107" width="14.25" style="186" customWidth="1"/>
    <col min="15108" max="15108" width="14.875" style="186" customWidth="1"/>
    <col min="15109" max="15139" width="2.625" style="186" customWidth="1"/>
    <col min="15140" max="15148" width="2.875" style="186" customWidth="1"/>
    <col min="15149" max="15149" width="10" style="186" customWidth="1"/>
    <col min="15150" max="15154" width="2.875" style="186" customWidth="1"/>
    <col min="15155" max="15157" width="2.25" style="186" customWidth="1"/>
    <col min="15158" max="15178" width="2.625" style="186" customWidth="1"/>
    <col min="15179" max="15360" width="9" style="186"/>
    <col min="15361" max="15361" width="4.75" style="186" customWidth="1"/>
    <col min="15362" max="15362" width="14.125" style="186" customWidth="1"/>
    <col min="15363" max="15363" width="14.25" style="186" customWidth="1"/>
    <col min="15364" max="15364" width="14.875" style="186" customWidth="1"/>
    <col min="15365" max="15395" width="2.625" style="186" customWidth="1"/>
    <col min="15396" max="15404" width="2.875" style="186" customWidth="1"/>
    <col min="15405" max="15405" width="10" style="186" customWidth="1"/>
    <col min="15406" max="15410" width="2.875" style="186" customWidth="1"/>
    <col min="15411" max="15413" width="2.25" style="186" customWidth="1"/>
    <col min="15414" max="15434" width="2.625" style="186" customWidth="1"/>
    <col min="15435" max="15616" width="9" style="186"/>
    <col min="15617" max="15617" width="4.75" style="186" customWidth="1"/>
    <col min="15618" max="15618" width="14.125" style="186" customWidth="1"/>
    <col min="15619" max="15619" width="14.25" style="186" customWidth="1"/>
    <col min="15620" max="15620" width="14.875" style="186" customWidth="1"/>
    <col min="15621" max="15651" width="2.625" style="186" customWidth="1"/>
    <col min="15652" max="15660" width="2.875" style="186" customWidth="1"/>
    <col min="15661" max="15661" width="10" style="186" customWidth="1"/>
    <col min="15662" max="15666" width="2.875" style="186" customWidth="1"/>
    <col min="15667" max="15669" width="2.25" style="186" customWidth="1"/>
    <col min="15670" max="15690" width="2.625" style="186" customWidth="1"/>
    <col min="15691" max="15872" width="9" style="186"/>
    <col min="15873" max="15873" width="4.75" style="186" customWidth="1"/>
    <col min="15874" max="15874" width="14.125" style="186" customWidth="1"/>
    <col min="15875" max="15875" width="14.25" style="186" customWidth="1"/>
    <col min="15876" max="15876" width="14.875" style="186" customWidth="1"/>
    <col min="15877" max="15907" width="2.625" style="186" customWidth="1"/>
    <col min="15908" max="15916" width="2.875" style="186" customWidth="1"/>
    <col min="15917" max="15917" width="10" style="186" customWidth="1"/>
    <col min="15918" max="15922" width="2.875" style="186" customWidth="1"/>
    <col min="15923" max="15925" width="2.25" style="186" customWidth="1"/>
    <col min="15926" max="15946" width="2.625" style="186" customWidth="1"/>
    <col min="15947" max="16128" width="9" style="186"/>
    <col min="16129" max="16129" width="4.75" style="186" customWidth="1"/>
    <col min="16130" max="16130" width="14.125" style="186" customWidth="1"/>
    <col min="16131" max="16131" width="14.25" style="186" customWidth="1"/>
    <col min="16132" max="16132" width="14.875" style="186" customWidth="1"/>
    <col min="16133" max="16163" width="2.625" style="186" customWidth="1"/>
    <col min="16164" max="16172" width="2.875" style="186" customWidth="1"/>
    <col min="16173" max="16173" width="10" style="186" customWidth="1"/>
    <col min="16174" max="16178" width="2.875" style="186" customWidth="1"/>
    <col min="16179" max="16181" width="2.25" style="186" customWidth="1"/>
    <col min="16182" max="16202" width="2.625" style="186" customWidth="1"/>
    <col min="16203" max="16384" width="9" style="186"/>
  </cols>
  <sheetData>
    <row r="1" spans="1:59" ht="57" customHeight="1" thickTop="1" thickBot="1">
      <c r="A1" s="598" t="s">
        <v>223</v>
      </c>
      <c r="B1" s="599"/>
      <c r="C1" s="600"/>
      <c r="D1" s="596" t="s">
        <v>203</v>
      </c>
      <c r="E1" s="597"/>
      <c r="F1" s="597"/>
      <c r="G1" s="597"/>
      <c r="H1" s="597"/>
      <c r="I1" s="597"/>
      <c r="J1" s="597"/>
      <c r="K1" s="597"/>
      <c r="AL1" s="593" t="s">
        <v>195</v>
      </c>
      <c r="AM1" s="594"/>
      <c r="AN1" s="594"/>
      <c r="AO1" s="594"/>
      <c r="AP1" s="594"/>
      <c r="AQ1" s="594"/>
      <c r="AR1" s="595"/>
      <c r="AS1" s="186" t="s">
        <v>217</v>
      </c>
    </row>
    <row r="2" spans="1:59" ht="11.25" customHeight="1" thickTop="1"/>
    <row r="3" spans="1:59" s="110" customFormat="1" ht="21" customHeight="1">
      <c r="A3" s="111" t="s">
        <v>543</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row>
    <row r="4" spans="1:59" s="110" customFormat="1" ht="21" customHeight="1" thickBot="1">
      <c r="A4" s="517" t="s">
        <v>546</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108"/>
      <c r="AU4" s="108"/>
      <c r="AV4" s="108"/>
      <c r="AW4" s="108"/>
      <c r="AX4" s="108"/>
      <c r="AY4" s="108"/>
      <c r="AZ4" s="108"/>
      <c r="BA4" s="108"/>
      <c r="BB4" s="108"/>
      <c r="BC4" s="108"/>
      <c r="BD4" s="108"/>
      <c r="BE4" s="108"/>
      <c r="BF4" s="108"/>
      <c r="BG4" s="108"/>
    </row>
    <row r="5" spans="1:59" s="110" customFormat="1" ht="18.75" customHeight="1" thickBot="1">
      <c r="B5" s="111"/>
      <c r="C5" s="111"/>
      <c r="D5" s="111"/>
      <c r="E5" s="111"/>
      <c r="F5" s="111"/>
      <c r="AC5" s="518" t="s">
        <v>126</v>
      </c>
      <c r="AD5" s="519"/>
      <c r="AE5" s="519"/>
      <c r="AF5" s="519"/>
      <c r="AG5" s="519"/>
      <c r="AH5" s="519"/>
      <c r="AI5" s="519"/>
      <c r="AJ5" s="519"/>
      <c r="AK5" s="519"/>
      <c r="AL5" s="520"/>
      <c r="AM5" s="112" t="s">
        <v>127</v>
      </c>
      <c r="AN5" s="113"/>
      <c r="AO5" s="113"/>
      <c r="AP5" s="113"/>
      <c r="AQ5" s="113"/>
      <c r="AR5" s="113"/>
      <c r="AS5" s="114"/>
    </row>
    <row r="6" spans="1:59" s="110" customFormat="1" ht="18.75" customHeight="1" thickBot="1">
      <c r="A6" s="521" t="s">
        <v>13</v>
      </c>
      <c r="B6" s="522"/>
      <c r="C6" s="522"/>
      <c r="D6" s="522"/>
      <c r="E6" s="523" t="s">
        <v>123</v>
      </c>
      <c r="F6" s="522"/>
      <c r="G6" s="522"/>
      <c r="H6" s="522"/>
      <c r="I6" s="522"/>
      <c r="J6" s="522"/>
      <c r="K6" s="522"/>
      <c r="L6" s="522"/>
      <c r="M6" s="522"/>
      <c r="N6" s="522"/>
      <c r="O6" s="522"/>
      <c r="P6" s="521" t="s">
        <v>15</v>
      </c>
      <c r="Q6" s="522"/>
      <c r="R6" s="522"/>
      <c r="S6" s="522"/>
      <c r="T6" s="522"/>
      <c r="U6" s="522"/>
      <c r="V6" s="522"/>
      <c r="W6" s="522"/>
      <c r="X6" s="522"/>
      <c r="Y6" s="524"/>
      <c r="Z6" s="523" t="s">
        <v>43</v>
      </c>
      <c r="AA6" s="522"/>
      <c r="AB6" s="522"/>
      <c r="AC6" s="522"/>
      <c r="AD6" s="522"/>
      <c r="AE6" s="522"/>
      <c r="AF6" s="522"/>
      <c r="AG6" s="522"/>
      <c r="AH6" s="522"/>
      <c r="AI6" s="522"/>
      <c r="AJ6" s="522"/>
      <c r="AK6" s="522"/>
      <c r="AL6" s="522"/>
      <c r="AM6" s="522"/>
      <c r="AN6" s="522"/>
      <c r="AO6" s="522"/>
      <c r="AP6" s="522"/>
      <c r="AQ6" s="522"/>
      <c r="AR6" s="522"/>
      <c r="AS6" s="525"/>
    </row>
    <row r="7" spans="1:59" s="110" customFormat="1" ht="18.75" customHeight="1" thickBot="1">
      <c r="A7" s="526"/>
      <c r="B7" s="527"/>
      <c r="C7" s="527"/>
      <c r="D7" s="527"/>
      <c r="E7" s="528" t="s">
        <v>16</v>
      </c>
      <c r="F7" s="529"/>
      <c r="G7" s="529"/>
      <c r="H7" s="529"/>
      <c r="I7" s="529"/>
      <c r="J7" s="529"/>
      <c r="K7" s="529"/>
      <c r="L7" s="529"/>
      <c r="M7" s="529"/>
      <c r="N7" s="529"/>
      <c r="O7" s="529"/>
      <c r="P7" s="529"/>
      <c r="Q7" s="529"/>
      <c r="R7" s="529"/>
      <c r="S7" s="529"/>
      <c r="T7" s="529"/>
      <c r="U7" s="529"/>
      <c r="V7" s="529"/>
      <c r="W7" s="529"/>
      <c r="X7" s="529"/>
      <c r="Y7" s="529"/>
      <c r="Z7" s="529"/>
      <c r="AA7" s="530"/>
      <c r="AB7" s="523" t="s">
        <v>14</v>
      </c>
      <c r="AC7" s="522"/>
      <c r="AD7" s="522"/>
      <c r="AE7" s="522"/>
      <c r="AF7" s="522"/>
      <c r="AG7" s="522"/>
      <c r="AH7" s="522"/>
      <c r="AI7" s="522"/>
      <c r="AJ7" s="522"/>
      <c r="AK7" s="522"/>
      <c r="AL7" s="522"/>
      <c r="AM7" s="522"/>
      <c r="AN7" s="522"/>
      <c r="AO7" s="522"/>
      <c r="AP7" s="522"/>
      <c r="AQ7" s="522"/>
      <c r="AR7" s="522"/>
      <c r="AS7" s="525"/>
    </row>
    <row r="8" spans="1:59" s="110" customFormat="1" ht="18.75" customHeight="1" thickBot="1">
      <c r="A8" s="521" t="s">
        <v>6</v>
      </c>
      <c r="B8" s="522"/>
      <c r="C8" s="522"/>
      <c r="D8" s="115" t="s">
        <v>159</v>
      </c>
      <c r="E8" s="531" t="s">
        <v>17</v>
      </c>
      <c r="F8" s="529"/>
      <c r="G8" s="529"/>
      <c r="H8" s="529"/>
      <c r="I8" s="529"/>
      <c r="J8" s="529"/>
      <c r="K8" s="529"/>
      <c r="L8" s="530"/>
      <c r="M8" s="531" t="s">
        <v>199</v>
      </c>
      <c r="N8" s="529"/>
      <c r="O8" s="529"/>
      <c r="P8" s="529"/>
      <c r="Q8" s="529"/>
      <c r="R8" s="529"/>
      <c r="S8" s="529"/>
      <c r="T8" s="529"/>
      <c r="U8" s="529"/>
      <c r="V8" s="530"/>
      <c r="W8" s="531" t="s">
        <v>18</v>
      </c>
      <c r="X8" s="529"/>
      <c r="Y8" s="529"/>
      <c r="Z8" s="529"/>
      <c r="AA8" s="529"/>
      <c r="AB8" s="529"/>
      <c r="AC8" s="529"/>
      <c r="AD8" s="529"/>
      <c r="AE8" s="530"/>
      <c r="AF8" s="532" t="s">
        <v>200</v>
      </c>
      <c r="AG8" s="533"/>
      <c r="AH8" s="533"/>
      <c r="AI8" s="533"/>
      <c r="AJ8" s="533"/>
      <c r="AK8" s="533"/>
      <c r="AL8" s="533"/>
      <c r="AM8" s="533"/>
      <c r="AN8" s="533"/>
      <c r="AO8" s="533"/>
      <c r="AP8" s="533"/>
      <c r="AQ8" s="533"/>
      <c r="AR8" s="533"/>
      <c r="AS8" s="534"/>
    </row>
    <row r="9" spans="1:59" s="110" customFormat="1" ht="18.75" customHeight="1" thickBot="1">
      <c r="A9" s="521" t="s">
        <v>131</v>
      </c>
      <c r="B9" s="522"/>
      <c r="C9" s="522"/>
      <c r="D9" s="522"/>
      <c r="E9" s="522"/>
      <c r="F9" s="522"/>
      <c r="G9" s="522"/>
      <c r="H9" s="522"/>
      <c r="I9" s="522"/>
      <c r="J9" s="522"/>
      <c r="K9" s="522"/>
      <c r="L9" s="524"/>
      <c r="M9" s="531"/>
      <c r="N9" s="529"/>
      <c r="O9" s="529"/>
      <c r="P9" s="529"/>
      <c r="Q9" s="529"/>
      <c r="R9" s="529"/>
      <c r="S9" s="529"/>
      <c r="T9" s="529"/>
      <c r="U9" s="529"/>
      <c r="V9" s="530"/>
      <c r="W9" s="531" t="s">
        <v>0</v>
      </c>
      <c r="X9" s="529"/>
      <c r="Y9" s="529"/>
      <c r="Z9" s="529"/>
      <c r="AA9" s="529"/>
      <c r="AB9" s="529"/>
      <c r="AC9" s="529"/>
      <c r="AD9" s="529"/>
      <c r="AE9" s="530"/>
      <c r="AF9" s="535" t="s">
        <v>201</v>
      </c>
      <c r="AG9" s="536"/>
      <c r="AH9" s="536"/>
      <c r="AI9" s="536"/>
      <c r="AJ9" s="536"/>
      <c r="AK9" s="536"/>
      <c r="AL9" s="536"/>
      <c r="AM9" s="536"/>
      <c r="AN9" s="536"/>
      <c r="AO9" s="536"/>
      <c r="AP9" s="536"/>
      <c r="AQ9" s="536"/>
      <c r="AR9" s="536"/>
      <c r="AS9" s="537"/>
    </row>
    <row r="10" spans="1:59" s="110" customFormat="1" ht="18.75" customHeight="1">
      <c r="A10" s="538" t="s">
        <v>19</v>
      </c>
      <c r="B10" s="541" t="s">
        <v>10</v>
      </c>
      <c r="C10" s="543" t="s">
        <v>20</v>
      </c>
      <c r="D10" s="545" t="s">
        <v>9</v>
      </c>
      <c r="E10" s="541" t="s">
        <v>21</v>
      </c>
      <c r="F10" s="545"/>
      <c r="G10" s="545"/>
      <c r="H10" s="545"/>
      <c r="I10" s="545"/>
      <c r="J10" s="545"/>
      <c r="K10" s="547"/>
      <c r="L10" s="541" t="s">
        <v>22</v>
      </c>
      <c r="M10" s="545"/>
      <c r="N10" s="545"/>
      <c r="O10" s="545"/>
      <c r="P10" s="545"/>
      <c r="Q10" s="545"/>
      <c r="R10" s="547"/>
      <c r="S10" s="541" t="s">
        <v>23</v>
      </c>
      <c r="T10" s="545"/>
      <c r="U10" s="545"/>
      <c r="V10" s="545"/>
      <c r="W10" s="545"/>
      <c r="X10" s="545"/>
      <c r="Y10" s="547"/>
      <c r="Z10" s="548" t="s">
        <v>24</v>
      </c>
      <c r="AA10" s="545"/>
      <c r="AB10" s="545"/>
      <c r="AC10" s="545"/>
      <c r="AD10" s="545"/>
      <c r="AE10" s="545"/>
      <c r="AF10" s="547"/>
      <c r="AG10" s="549"/>
      <c r="AH10" s="550"/>
      <c r="AI10" s="551"/>
      <c r="AJ10" s="552" t="s">
        <v>132</v>
      </c>
      <c r="AK10" s="543"/>
      <c r="AL10" s="543"/>
      <c r="AM10" s="543" t="s">
        <v>25</v>
      </c>
      <c r="AN10" s="543"/>
      <c r="AO10" s="543"/>
      <c r="AP10" s="543" t="s">
        <v>26</v>
      </c>
      <c r="AQ10" s="543"/>
      <c r="AR10" s="543"/>
      <c r="AS10" s="554" t="s">
        <v>49</v>
      </c>
    </row>
    <row r="11" spans="1:59" s="110" customFormat="1" ht="18.75" customHeight="1">
      <c r="A11" s="539"/>
      <c r="B11" s="542"/>
      <c r="C11" s="544"/>
      <c r="D11" s="546"/>
      <c r="E11" s="116">
        <v>1</v>
      </c>
      <c r="F11" s="117">
        <v>2</v>
      </c>
      <c r="G11" s="117">
        <v>3</v>
      </c>
      <c r="H11" s="118">
        <v>4</v>
      </c>
      <c r="I11" s="117">
        <v>5</v>
      </c>
      <c r="J11" s="117">
        <v>6</v>
      </c>
      <c r="K11" s="119">
        <v>7</v>
      </c>
      <c r="L11" s="116">
        <v>8</v>
      </c>
      <c r="M11" s="117">
        <v>9</v>
      </c>
      <c r="N11" s="117">
        <v>10</v>
      </c>
      <c r="O11" s="117">
        <v>11</v>
      </c>
      <c r="P11" s="117">
        <v>12</v>
      </c>
      <c r="Q11" s="117">
        <v>13</v>
      </c>
      <c r="R11" s="119">
        <v>14</v>
      </c>
      <c r="S11" s="116">
        <v>15</v>
      </c>
      <c r="T11" s="117">
        <v>16</v>
      </c>
      <c r="U11" s="117">
        <v>17</v>
      </c>
      <c r="V11" s="117">
        <v>18</v>
      </c>
      <c r="W11" s="117">
        <v>19</v>
      </c>
      <c r="X11" s="117">
        <v>20</v>
      </c>
      <c r="Y11" s="119">
        <v>21</v>
      </c>
      <c r="Z11" s="118">
        <v>22</v>
      </c>
      <c r="AA11" s="117">
        <v>23</v>
      </c>
      <c r="AB11" s="117">
        <v>24</v>
      </c>
      <c r="AC11" s="117">
        <v>25</v>
      </c>
      <c r="AD11" s="117">
        <v>26</v>
      </c>
      <c r="AE11" s="117">
        <v>27</v>
      </c>
      <c r="AF11" s="119">
        <v>28</v>
      </c>
      <c r="AG11" s="120">
        <v>29</v>
      </c>
      <c r="AH11" s="121">
        <v>30</v>
      </c>
      <c r="AI11" s="122">
        <v>31</v>
      </c>
      <c r="AJ11" s="553"/>
      <c r="AK11" s="544"/>
      <c r="AL11" s="544"/>
      <c r="AM11" s="544"/>
      <c r="AN11" s="544"/>
      <c r="AO11" s="544"/>
      <c r="AP11" s="544"/>
      <c r="AQ11" s="544"/>
      <c r="AR11" s="544"/>
      <c r="AS11" s="555"/>
    </row>
    <row r="12" spans="1:59" s="110" customFormat="1" ht="18.75" customHeight="1">
      <c r="A12" s="539"/>
      <c r="B12" s="542"/>
      <c r="C12" s="544"/>
      <c r="D12" s="546"/>
      <c r="E12" s="123" t="s">
        <v>3</v>
      </c>
      <c r="F12" s="117" t="s">
        <v>4</v>
      </c>
      <c r="G12" s="117" t="s">
        <v>50</v>
      </c>
      <c r="H12" s="117" t="s">
        <v>5</v>
      </c>
      <c r="I12" s="117" t="s">
        <v>164</v>
      </c>
      <c r="J12" s="117" t="s">
        <v>2</v>
      </c>
      <c r="K12" s="119" t="s">
        <v>165</v>
      </c>
      <c r="L12" s="123" t="s">
        <v>3</v>
      </c>
      <c r="M12" s="117" t="s">
        <v>4</v>
      </c>
      <c r="N12" s="117" t="s">
        <v>50</v>
      </c>
      <c r="O12" s="117" t="s">
        <v>5</v>
      </c>
      <c r="P12" s="117" t="s">
        <v>164</v>
      </c>
      <c r="Q12" s="117" t="s">
        <v>2</v>
      </c>
      <c r="R12" s="119" t="s">
        <v>165</v>
      </c>
      <c r="S12" s="123" t="s">
        <v>3</v>
      </c>
      <c r="T12" s="117" t="s">
        <v>4</v>
      </c>
      <c r="U12" s="117" t="s">
        <v>50</v>
      </c>
      <c r="V12" s="117" t="s">
        <v>5</v>
      </c>
      <c r="W12" s="117" t="s">
        <v>164</v>
      </c>
      <c r="X12" s="117" t="s">
        <v>2</v>
      </c>
      <c r="Y12" s="119" t="s">
        <v>165</v>
      </c>
      <c r="Z12" s="123" t="s">
        <v>3</v>
      </c>
      <c r="AA12" s="117" t="s">
        <v>4</v>
      </c>
      <c r="AB12" s="117" t="s">
        <v>50</v>
      </c>
      <c r="AC12" s="117" t="s">
        <v>5</v>
      </c>
      <c r="AD12" s="117" t="s">
        <v>164</v>
      </c>
      <c r="AE12" s="117" t="s">
        <v>2</v>
      </c>
      <c r="AF12" s="119" t="s">
        <v>165</v>
      </c>
      <c r="AG12" s="120" t="s">
        <v>3</v>
      </c>
      <c r="AH12" s="121" t="s">
        <v>4</v>
      </c>
      <c r="AI12" s="122" t="s">
        <v>50</v>
      </c>
      <c r="AJ12" s="553"/>
      <c r="AK12" s="544"/>
      <c r="AL12" s="544"/>
      <c r="AM12" s="544"/>
      <c r="AN12" s="544"/>
      <c r="AO12" s="544"/>
      <c r="AP12" s="544"/>
      <c r="AQ12" s="544"/>
      <c r="AR12" s="544"/>
      <c r="AS12" s="555"/>
    </row>
    <row r="13" spans="1:59" s="110" customFormat="1" ht="17.25" customHeight="1">
      <c r="A13" s="539"/>
      <c r="B13" s="123" t="s">
        <v>124</v>
      </c>
      <c r="C13" s="124" t="s">
        <v>196</v>
      </c>
      <c r="D13" s="127" t="s">
        <v>168</v>
      </c>
      <c r="E13" s="123">
        <v>8</v>
      </c>
      <c r="F13" s="125">
        <v>8</v>
      </c>
      <c r="G13" s="125"/>
      <c r="H13" s="126"/>
      <c r="I13" s="125">
        <v>8</v>
      </c>
      <c r="J13" s="124">
        <v>8</v>
      </c>
      <c r="K13" s="127">
        <v>8</v>
      </c>
      <c r="L13" s="123">
        <v>8</v>
      </c>
      <c r="M13" s="125">
        <v>8</v>
      </c>
      <c r="N13" s="125"/>
      <c r="O13" s="125"/>
      <c r="P13" s="125">
        <v>8</v>
      </c>
      <c r="Q13" s="124">
        <v>8</v>
      </c>
      <c r="R13" s="127">
        <v>8</v>
      </c>
      <c r="S13" s="123">
        <v>8</v>
      </c>
      <c r="T13" s="125">
        <v>8</v>
      </c>
      <c r="U13" s="125"/>
      <c r="V13" s="125"/>
      <c r="W13" s="125">
        <v>8</v>
      </c>
      <c r="X13" s="124">
        <v>8</v>
      </c>
      <c r="Y13" s="127">
        <v>8</v>
      </c>
      <c r="Z13" s="123">
        <v>8</v>
      </c>
      <c r="AA13" s="125">
        <v>8</v>
      </c>
      <c r="AB13" s="125"/>
      <c r="AC13" s="125"/>
      <c r="AD13" s="125">
        <v>8</v>
      </c>
      <c r="AE13" s="124">
        <v>8</v>
      </c>
      <c r="AF13" s="127">
        <v>8</v>
      </c>
      <c r="AG13" s="128">
        <v>8</v>
      </c>
      <c r="AH13" s="129">
        <v>8</v>
      </c>
      <c r="AI13" s="130"/>
      <c r="AJ13" s="556">
        <f>SUM(E13:AF13)</f>
        <v>160</v>
      </c>
      <c r="AK13" s="556"/>
      <c r="AL13" s="557"/>
      <c r="AM13" s="558">
        <f>AJ13/4</f>
        <v>40</v>
      </c>
      <c r="AN13" s="559"/>
      <c r="AO13" s="560"/>
      <c r="AP13" s="558">
        <f>IF($AG$24=0,0,ROUNDDOWN(AM13/$AG$24,1))</f>
        <v>1</v>
      </c>
      <c r="AQ13" s="559"/>
      <c r="AR13" s="560"/>
      <c r="AS13" s="131"/>
    </row>
    <row r="14" spans="1:59" s="110" customFormat="1" ht="17.25" customHeight="1">
      <c r="A14" s="539"/>
      <c r="B14" s="123" t="s">
        <v>124</v>
      </c>
      <c r="C14" s="124" t="s">
        <v>196</v>
      </c>
      <c r="D14" s="127" t="s">
        <v>172</v>
      </c>
      <c r="E14" s="123">
        <v>8</v>
      </c>
      <c r="F14" s="125">
        <v>8</v>
      </c>
      <c r="G14" s="125"/>
      <c r="H14" s="125"/>
      <c r="I14" s="125">
        <v>8</v>
      </c>
      <c r="J14" s="124">
        <v>8</v>
      </c>
      <c r="K14" s="127">
        <v>8</v>
      </c>
      <c r="L14" s="123">
        <v>8</v>
      </c>
      <c r="M14" s="125">
        <v>8</v>
      </c>
      <c r="N14" s="125"/>
      <c r="O14" s="125"/>
      <c r="P14" s="125">
        <v>8</v>
      </c>
      <c r="Q14" s="124">
        <v>8</v>
      </c>
      <c r="R14" s="127">
        <v>8</v>
      </c>
      <c r="S14" s="123">
        <v>8</v>
      </c>
      <c r="T14" s="125">
        <v>8</v>
      </c>
      <c r="U14" s="125"/>
      <c r="V14" s="125"/>
      <c r="W14" s="125">
        <v>8</v>
      </c>
      <c r="X14" s="124">
        <v>8</v>
      </c>
      <c r="Y14" s="127">
        <v>8</v>
      </c>
      <c r="Z14" s="123">
        <v>8</v>
      </c>
      <c r="AA14" s="125">
        <v>8</v>
      </c>
      <c r="AB14" s="125"/>
      <c r="AC14" s="125"/>
      <c r="AD14" s="125">
        <v>8</v>
      </c>
      <c r="AE14" s="124">
        <v>8</v>
      </c>
      <c r="AF14" s="127">
        <v>8</v>
      </c>
      <c r="AG14" s="128">
        <v>8</v>
      </c>
      <c r="AH14" s="129">
        <v>8</v>
      </c>
      <c r="AI14" s="130"/>
      <c r="AJ14" s="556">
        <f t="shared" ref="AJ14:AJ22" si="0">SUM(E14:AF14)</f>
        <v>160</v>
      </c>
      <c r="AK14" s="556"/>
      <c r="AL14" s="557"/>
      <c r="AM14" s="558">
        <f t="shared" ref="AM14:AM22" si="1">AJ14/4</f>
        <v>40</v>
      </c>
      <c r="AN14" s="559"/>
      <c r="AO14" s="560"/>
      <c r="AP14" s="558">
        <f t="shared" ref="AP14:AP22" si="2">IF($AG$24=0,0,ROUNDDOWN(AM14/$AG$24,1))</f>
        <v>1</v>
      </c>
      <c r="AQ14" s="559"/>
      <c r="AR14" s="560"/>
      <c r="AS14" s="131"/>
    </row>
    <row r="15" spans="1:59" s="110" customFormat="1" ht="17.25" customHeight="1">
      <c r="A15" s="539"/>
      <c r="B15" s="123" t="s">
        <v>124</v>
      </c>
      <c r="C15" s="124" t="s">
        <v>185</v>
      </c>
      <c r="D15" s="127" t="s">
        <v>175</v>
      </c>
      <c r="E15" s="123"/>
      <c r="F15" s="125">
        <v>8</v>
      </c>
      <c r="G15" s="125"/>
      <c r="H15" s="125"/>
      <c r="I15" s="125">
        <v>8</v>
      </c>
      <c r="J15" s="124"/>
      <c r="K15" s="127">
        <v>8</v>
      </c>
      <c r="L15" s="123"/>
      <c r="M15" s="125">
        <v>8</v>
      </c>
      <c r="N15" s="125"/>
      <c r="O15" s="125"/>
      <c r="P15" s="125">
        <v>8</v>
      </c>
      <c r="Q15" s="124"/>
      <c r="R15" s="127">
        <v>8</v>
      </c>
      <c r="S15" s="123"/>
      <c r="T15" s="125">
        <v>8</v>
      </c>
      <c r="U15" s="125"/>
      <c r="V15" s="125"/>
      <c r="W15" s="125">
        <v>8</v>
      </c>
      <c r="X15" s="124"/>
      <c r="Y15" s="127">
        <v>8</v>
      </c>
      <c r="Z15" s="123"/>
      <c r="AA15" s="125">
        <v>8</v>
      </c>
      <c r="AB15" s="125"/>
      <c r="AC15" s="125"/>
      <c r="AD15" s="125">
        <v>8</v>
      </c>
      <c r="AE15" s="124"/>
      <c r="AF15" s="127">
        <v>8</v>
      </c>
      <c r="AG15" s="128"/>
      <c r="AH15" s="129">
        <v>8</v>
      </c>
      <c r="AI15" s="130"/>
      <c r="AJ15" s="556">
        <f>SUM(E15:AF15)</f>
        <v>96</v>
      </c>
      <c r="AK15" s="556"/>
      <c r="AL15" s="557"/>
      <c r="AM15" s="558">
        <f t="shared" si="1"/>
        <v>24</v>
      </c>
      <c r="AN15" s="559"/>
      <c r="AO15" s="560"/>
      <c r="AP15" s="558">
        <f t="shared" si="2"/>
        <v>0.6</v>
      </c>
      <c r="AQ15" s="559"/>
      <c r="AR15" s="560"/>
      <c r="AS15" s="131"/>
    </row>
    <row r="16" spans="1:59" s="110" customFormat="1" ht="17.25" customHeight="1">
      <c r="A16" s="539"/>
      <c r="B16" s="123" t="s">
        <v>194</v>
      </c>
      <c r="C16" s="124" t="s">
        <v>34</v>
      </c>
      <c r="D16" s="127" t="s">
        <v>177</v>
      </c>
      <c r="E16" s="123">
        <v>4</v>
      </c>
      <c r="F16" s="125">
        <v>4</v>
      </c>
      <c r="G16" s="125"/>
      <c r="H16" s="125"/>
      <c r="I16" s="125">
        <v>4</v>
      </c>
      <c r="J16" s="124">
        <v>4</v>
      </c>
      <c r="K16" s="127">
        <v>4</v>
      </c>
      <c r="L16" s="123">
        <v>4</v>
      </c>
      <c r="M16" s="125">
        <v>4</v>
      </c>
      <c r="N16" s="125"/>
      <c r="O16" s="125"/>
      <c r="P16" s="125">
        <v>4</v>
      </c>
      <c r="Q16" s="124">
        <v>4</v>
      </c>
      <c r="R16" s="127">
        <v>4</v>
      </c>
      <c r="S16" s="123">
        <v>4</v>
      </c>
      <c r="T16" s="125">
        <v>4</v>
      </c>
      <c r="U16" s="125"/>
      <c r="V16" s="125"/>
      <c r="W16" s="125">
        <v>4</v>
      </c>
      <c r="X16" s="124">
        <v>4</v>
      </c>
      <c r="Y16" s="127">
        <v>4</v>
      </c>
      <c r="Z16" s="123">
        <v>4</v>
      </c>
      <c r="AA16" s="125">
        <v>4</v>
      </c>
      <c r="AB16" s="125"/>
      <c r="AC16" s="125"/>
      <c r="AD16" s="125">
        <v>4</v>
      </c>
      <c r="AE16" s="124">
        <v>4</v>
      </c>
      <c r="AF16" s="127">
        <v>4</v>
      </c>
      <c r="AG16" s="128">
        <v>4</v>
      </c>
      <c r="AH16" s="129">
        <v>4</v>
      </c>
      <c r="AI16" s="130"/>
      <c r="AJ16" s="556">
        <f>SUM(E16:AF16)</f>
        <v>80</v>
      </c>
      <c r="AK16" s="556"/>
      <c r="AL16" s="557"/>
      <c r="AM16" s="558">
        <f>AJ16/4</f>
        <v>20</v>
      </c>
      <c r="AN16" s="559"/>
      <c r="AO16" s="560"/>
      <c r="AP16" s="558">
        <f t="shared" si="2"/>
        <v>0.5</v>
      </c>
      <c r="AQ16" s="559"/>
      <c r="AR16" s="560"/>
      <c r="AS16" s="131"/>
    </row>
    <row r="17" spans="1:45" s="110" customFormat="1" ht="17.25" customHeight="1">
      <c r="A17" s="539"/>
      <c r="B17" s="187" t="s">
        <v>33</v>
      </c>
      <c r="C17" s="188" t="s">
        <v>197</v>
      </c>
      <c r="D17" s="127" t="s">
        <v>180</v>
      </c>
      <c r="E17" s="123"/>
      <c r="F17" s="125"/>
      <c r="G17" s="125"/>
      <c r="H17" s="125"/>
      <c r="I17" s="125"/>
      <c r="J17" s="124"/>
      <c r="K17" s="127"/>
      <c r="L17" s="123"/>
      <c r="M17" s="125"/>
      <c r="N17" s="125"/>
      <c r="O17" s="125"/>
      <c r="P17" s="125"/>
      <c r="Q17" s="124"/>
      <c r="R17" s="127"/>
      <c r="S17" s="123"/>
      <c r="T17" s="125"/>
      <c r="U17" s="125"/>
      <c r="V17" s="125"/>
      <c r="W17" s="125"/>
      <c r="X17" s="124"/>
      <c r="Y17" s="127"/>
      <c r="Z17" s="123"/>
      <c r="AA17" s="125"/>
      <c r="AB17" s="125"/>
      <c r="AC17" s="125"/>
      <c r="AD17" s="125"/>
      <c r="AE17" s="124"/>
      <c r="AF17" s="127"/>
      <c r="AG17" s="128"/>
      <c r="AH17" s="129"/>
      <c r="AI17" s="130"/>
      <c r="AJ17" s="556">
        <f t="shared" si="0"/>
        <v>0</v>
      </c>
      <c r="AK17" s="556"/>
      <c r="AL17" s="557"/>
      <c r="AM17" s="558">
        <f t="shared" si="1"/>
        <v>0</v>
      </c>
      <c r="AN17" s="559"/>
      <c r="AO17" s="560"/>
      <c r="AP17" s="558">
        <f t="shared" si="2"/>
        <v>0</v>
      </c>
      <c r="AQ17" s="559"/>
      <c r="AR17" s="560"/>
      <c r="AS17" s="131"/>
    </row>
    <row r="18" spans="1:45" s="110" customFormat="1" ht="17.25" customHeight="1">
      <c r="A18" s="539"/>
      <c r="B18" s="187"/>
      <c r="C18" s="188"/>
      <c r="D18" s="127"/>
      <c r="E18" s="123"/>
      <c r="F18" s="125"/>
      <c r="G18" s="125"/>
      <c r="H18" s="125"/>
      <c r="I18" s="125"/>
      <c r="J18" s="124"/>
      <c r="K18" s="127"/>
      <c r="L18" s="123"/>
      <c r="M18" s="125"/>
      <c r="N18" s="125"/>
      <c r="O18" s="125"/>
      <c r="P18" s="125"/>
      <c r="Q18" s="124"/>
      <c r="R18" s="127"/>
      <c r="S18" s="123"/>
      <c r="T18" s="125"/>
      <c r="U18" s="125"/>
      <c r="V18" s="125"/>
      <c r="W18" s="125"/>
      <c r="X18" s="124"/>
      <c r="Y18" s="127"/>
      <c r="Z18" s="123"/>
      <c r="AA18" s="125"/>
      <c r="AB18" s="125"/>
      <c r="AC18" s="125"/>
      <c r="AD18" s="125"/>
      <c r="AE18" s="124"/>
      <c r="AF18" s="127"/>
      <c r="AG18" s="128"/>
      <c r="AH18" s="129"/>
      <c r="AI18" s="130"/>
      <c r="AJ18" s="556">
        <f>SUM(E18:AF18)</f>
        <v>0</v>
      </c>
      <c r="AK18" s="556"/>
      <c r="AL18" s="557"/>
      <c r="AM18" s="558">
        <f t="shared" si="1"/>
        <v>0</v>
      </c>
      <c r="AN18" s="559"/>
      <c r="AO18" s="560"/>
      <c r="AP18" s="558">
        <f t="shared" si="2"/>
        <v>0</v>
      </c>
      <c r="AQ18" s="559"/>
      <c r="AR18" s="560"/>
      <c r="AS18" s="131"/>
    </row>
    <row r="19" spans="1:45" s="110" customFormat="1" ht="17.25" customHeight="1">
      <c r="A19" s="539"/>
      <c r="B19" s="187"/>
      <c r="C19" s="188"/>
      <c r="D19" s="127"/>
      <c r="E19" s="123"/>
      <c r="F19" s="125"/>
      <c r="G19" s="125"/>
      <c r="H19" s="125"/>
      <c r="I19" s="125"/>
      <c r="J19" s="124"/>
      <c r="K19" s="127"/>
      <c r="L19" s="123"/>
      <c r="M19" s="125"/>
      <c r="N19" s="125"/>
      <c r="O19" s="125"/>
      <c r="P19" s="125"/>
      <c r="Q19" s="124"/>
      <c r="R19" s="127"/>
      <c r="S19" s="123"/>
      <c r="T19" s="125"/>
      <c r="U19" s="125"/>
      <c r="V19" s="125"/>
      <c r="W19" s="125"/>
      <c r="X19" s="124"/>
      <c r="Y19" s="127"/>
      <c r="Z19" s="123"/>
      <c r="AA19" s="125"/>
      <c r="AB19" s="125"/>
      <c r="AC19" s="125"/>
      <c r="AD19" s="125"/>
      <c r="AE19" s="124"/>
      <c r="AF19" s="127"/>
      <c r="AG19" s="128"/>
      <c r="AH19" s="129"/>
      <c r="AI19" s="130"/>
      <c r="AJ19" s="556">
        <f>SUM(E19:AF19)</f>
        <v>0</v>
      </c>
      <c r="AK19" s="556"/>
      <c r="AL19" s="557"/>
      <c r="AM19" s="558">
        <f>AJ19/4</f>
        <v>0</v>
      </c>
      <c r="AN19" s="559"/>
      <c r="AO19" s="560"/>
      <c r="AP19" s="558">
        <f t="shared" si="2"/>
        <v>0</v>
      </c>
      <c r="AQ19" s="559"/>
      <c r="AR19" s="560"/>
      <c r="AS19" s="131"/>
    </row>
    <row r="20" spans="1:45" s="110" customFormat="1" ht="17.25" customHeight="1">
      <c r="A20" s="539"/>
      <c r="B20" s="187"/>
      <c r="C20" s="188"/>
      <c r="D20" s="127"/>
      <c r="E20" s="123"/>
      <c r="F20" s="125"/>
      <c r="G20" s="125"/>
      <c r="H20" s="125"/>
      <c r="I20" s="125"/>
      <c r="J20" s="124"/>
      <c r="K20" s="127"/>
      <c r="L20" s="123"/>
      <c r="M20" s="125"/>
      <c r="N20" s="125"/>
      <c r="O20" s="125"/>
      <c r="P20" s="125"/>
      <c r="Q20" s="124"/>
      <c r="R20" s="127"/>
      <c r="S20" s="123"/>
      <c r="T20" s="125"/>
      <c r="U20" s="125"/>
      <c r="V20" s="125"/>
      <c r="W20" s="125"/>
      <c r="X20" s="124"/>
      <c r="Y20" s="127"/>
      <c r="Z20" s="123"/>
      <c r="AA20" s="125"/>
      <c r="AB20" s="125"/>
      <c r="AC20" s="125"/>
      <c r="AD20" s="125"/>
      <c r="AE20" s="124"/>
      <c r="AF20" s="127"/>
      <c r="AG20" s="128"/>
      <c r="AH20" s="129"/>
      <c r="AI20" s="130"/>
      <c r="AJ20" s="556">
        <f>SUM(E20:AF20)</f>
        <v>0</v>
      </c>
      <c r="AK20" s="556"/>
      <c r="AL20" s="557"/>
      <c r="AM20" s="558">
        <f t="shared" si="1"/>
        <v>0</v>
      </c>
      <c r="AN20" s="559"/>
      <c r="AO20" s="560"/>
      <c r="AP20" s="558">
        <f t="shared" si="2"/>
        <v>0</v>
      </c>
      <c r="AQ20" s="559"/>
      <c r="AR20" s="560"/>
      <c r="AS20" s="131"/>
    </row>
    <row r="21" spans="1:45" s="110" customFormat="1" ht="17.25" customHeight="1">
      <c r="A21" s="539"/>
      <c r="B21" s="123"/>
      <c r="C21" s="124"/>
      <c r="D21" s="127"/>
      <c r="E21" s="123"/>
      <c r="F21" s="125"/>
      <c r="G21" s="125"/>
      <c r="H21" s="125"/>
      <c r="I21" s="125"/>
      <c r="J21" s="124"/>
      <c r="K21" s="127"/>
      <c r="L21" s="123"/>
      <c r="M21" s="125"/>
      <c r="N21" s="125"/>
      <c r="O21" s="125"/>
      <c r="P21" s="125"/>
      <c r="Q21" s="124"/>
      <c r="R21" s="127"/>
      <c r="S21" s="123"/>
      <c r="T21" s="125"/>
      <c r="U21" s="125"/>
      <c r="V21" s="125"/>
      <c r="W21" s="125"/>
      <c r="X21" s="124"/>
      <c r="Y21" s="127"/>
      <c r="Z21" s="123"/>
      <c r="AA21" s="125"/>
      <c r="AB21" s="125"/>
      <c r="AC21" s="125"/>
      <c r="AD21" s="125"/>
      <c r="AE21" s="124"/>
      <c r="AF21" s="127"/>
      <c r="AG21" s="128"/>
      <c r="AH21" s="129"/>
      <c r="AI21" s="130"/>
      <c r="AJ21" s="556">
        <f t="shared" si="0"/>
        <v>0</v>
      </c>
      <c r="AK21" s="556"/>
      <c r="AL21" s="557"/>
      <c r="AM21" s="558">
        <f t="shared" si="1"/>
        <v>0</v>
      </c>
      <c r="AN21" s="559"/>
      <c r="AO21" s="560"/>
      <c r="AP21" s="558">
        <f t="shared" si="2"/>
        <v>0</v>
      </c>
      <c r="AQ21" s="559"/>
      <c r="AR21" s="560"/>
      <c r="AS21" s="131"/>
    </row>
    <row r="22" spans="1:45" s="110" customFormat="1" ht="17.25" customHeight="1" thickBot="1">
      <c r="A22" s="539"/>
      <c r="B22" s="123"/>
      <c r="C22" s="124"/>
      <c r="D22" s="174"/>
      <c r="E22" s="123"/>
      <c r="F22" s="124"/>
      <c r="G22" s="125"/>
      <c r="H22" s="125"/>
      <c r="I22" s="125"/>
      <c r="J22" s="124"/>
      <c r="K22" s="127"/>
      <c r="L22" s="123"/>
      <c r="M22" s="125"/>
      <c r="N22" s="125"/>
      <c r="O22" s="125"/>
      <c r="P22" s="125"/>
      <c r="Q22" s="124"/>
      <c r="R22" s="127"/>
      <c r="S22" s="123"/>
      <c r="T22" s="125"/>
      <c r="U22" s="125"/>
      <c r="V22" s="125"/>
      <c r="W22" s="125"/>
      <c r="X22" s="124"/>
      <c r="Y22" s="127"/>
      <c r="Z22" s="123"/>
      <c r="AA22" s="125"/>
      <c r="AB22" s="125"/>
      <c r="AC22" s="125"/>
      <c r="AD22" s="125"/>
      <c r="AE22" s="124"/>
      <c r="AF22" s="127"/>
      <c r="AG22" s="128"/>
      <c r="AH22" s="129"/>
      <c r="AI22" s="130"/>
      <c r="AJ22" s="556">
        <f t="shared" si="0"/>
        <v>0</v>
      </c>
      <c r="AK22" s="556"/>
      <c r="AL22" s="557"/>
      <c r="AM22" s="558">
        <f t="shared" si="1"/>
        <v>0</v>
      </c>
      <c r="AN22" s="559"/>
      <c r="AO22" s="560"/>
      <c r="AP22" s="558">
        <f t="shared" si="2"/>
        <v>0</v>
      </c>
      <c r="AQ22" s="559"/>
      <c r="AR22" s="560"/>
      <c r="AS22" s="132"/>
    </row>
    <row r="23" spans="1:45" s="110" customFormat="1" ht="17.25" customHeight="1" thickBot="1">
      <c r="A23" s="539"/>
      <c r="B23" s="521" t="s">
        <v>27</v>
      </c>
      <c r="C23" s="522"/>
      <c r="D23" s="522"/>
      <c r="E23" s="133">
        <f>SUM(E13:E22)</f>
        <v>20</v>
      </c>
      <c r="F23" s="115">
        <f t="shared" ref="F23:AI23" si="3">SUM(F13:F22)</f>
        <v>28</v>
      </c>
      <c r="G23" s="115">
        <f t="shared" si="3"/>
        <v>0</v>
      </c>
      <c r="H23" s="115">
        <f t="shared" si="3"/>
        <v>0</v>
      </c>
      <c r="I23" s="115">
        <f t="shared" si="3"/>
        <v>28</v>
      </c>
      <c r="J23" s="115">
        <f t="shared" si="3"/>
        <v>20</v>
      </c>
      <c r="K23" s="134">
        <f t="shared" si="3"/>
        <v>28</v>
      </c>
      <c r="L23" s="135">
        <f t="shared" si="3"/>
        <v>20</v>
      </c>
      <c r="M23" s="115">
        <f t="shared" si="3"/>
        <v>28</v>
      </c>
      <c r="N23" s="115">
        <f t="shared" si="3"/>
        <v>0</v>
      </c>
      <c r="O23" s="115">
        <f t="shared" si="3"/>
        <v>0</v>
      </c>
      <c r="P23" s="115">
        <f t="shared" si="3"/>
        <v>28</v>
      </c>
      <c r="Q23" s="115">
        <f t="shared" si="3"/>
        <v>20</v>
      </c>
      <c r="R23" s="134">
        <f t="shared" si="3"/>
        <v>28</v>
      </c>
      <c r="S23" s="135">
        <f t="shared" si="3"/>
        <v>20</v>
      </c>
      <c r="T23" s="115">
        <f t="shared" si="3"/>
        <v>28</v>
      </c>
      <c r="U23" s="115">
        <f t="shared" si="3"/>
        <v>0</v>
      </c>
      <c r="V23" s="115">
        <f t="shared" si="3"/>
        <v>0</v>
      </c>
      <c r="W23" s="115">
        <f t="shared" si="3"/>
        <v>28</v>
      </c>
      <c r="X23" s="115">
        <f t="shared" si="3"/>
        <v>20</v>
      </c>
      <c r="Y23" s="134">
        <f t="shared" si="3"/>
        <v>28</v>
      </c>
      <c r="Z23" s="135">
        <f t="shared" si="3"/>
        <v>20</v>
      </c>
      <c r="AA23" s="115">
        <f t="shared" si="3"/>
        <v>28</v>
      </c>
      <c r="AB23" s="115">
        <f t="shared" si="3"/>
        <v>0</v>
      </c>
      <c r="AC23" s="115">
        <f t="shared" si="3"/>
        <v>0</v>
      </c>
      <c r="AD23" s="136">
        <f t="shared" si="3"/>
        <v>28</v>
      </c>
      <c r="AE23" s="136">
        <f t="shared" si="3"/>
        <v>20</v>
      </c>
      <c r="AF23" s="137">
        <f t="shared" si="3"/>
        <v>28</v>
      </c>
      <c r="AG23" s="138">
        <f t="shared" si="3"/>
        <v>20</v>
      </c>
      <c r="AH23" s="139">
        <f t="shared" si="3"/>
        <v>28</v>
      </c>
      <c r="AI23" s="140">
        <f t="shared" si="3"/>
        <v>0</v>
      </c>
      <c r="AJ23" s="561">
        <f>SUM(AJ13:AL22)</f>
        <v>496</v>
      </c>
      <c r="AK23" s="561"/>
      <c r="AL23" s="562"/>
      <c r="AM23" s="563">
        <f>SUM(AM13:AO22)</f>
        <v>124</v>
      </c>
      <c r="AN23" s="561"/>
      <c r="AO23" s="562"/>
      <c r="AP23" s="563">
        <f>SUM(AP13:AR22)</f>
        <v>3.1</v>
      </c>
      <c r="AQ23" s="561"/>
      <c r="AR23" s="562"/>
      <c r="AS23" s="141"/>
    </row>
    <row r="24" spans="1:45" s="110" customFormat="1" ht="17.25" customHeight="1" thickTop="1" thickBot="1">
      <c r="A24" s="539"/>
      <c r="B24" s="521" t="s">
        <v>28</v>
      </c>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t="s">
        <v>184</v>
      </c>
      <c r="AE24" s="522"/>
      <c r="AF24" s="564"/>
      <c r="AG24" s="565">
        <v>40</v>
      </c>
      <c r="AH24" s="566"/>
      <c r="AI24" s="567"/>
      <c r="AJ24" s="568" t="s">
        <v>32</v>
      </c>
      <c r="AK24" s="569"/>
      <c r="AL24" s="569"/>
      <c r="AM24" s="569"/>
      <c r="AN24" s="569"/>
      <c r="AO24" s="569"/>
      <c r="AP24" s="569"/>
      <c r="AQ24" s="569"/>
      <c r="AR24" s="570"/>
      <c r="AS24" s="141"/>
    </row>
    <row r="25" spans="1:45" s="110" customFormat="1" ht="17.25" customHeight="1" thickBot="1">
      <c r="A25" s="540"/>
      <c r="B25" s="571" t="s">
        <v>29</v>
      </c>
      <c r="C25" s="572"/>
      <c r="D25" s="572"/>
      <c r="E25" s="142">
        <v>8</v>
      </c>
      <c r="F25" s="143">
        <v>8</v>
      </c>
      <c r="G25" s="143" t="s">
        <v>183</v>
      </c>
      <c r="H25" s="143" t="s">
        <v>183</v>
      </c>
      <c r="I25" s="143">
        <v>8</v>
      </c>
      <c r="J25" s="143">
        <v>8</v>
      </c>
      <c r="K25" s="144">
        <v>8</v>
      </c>
      <c r="L25" s="142">
        <v>8</v>
      </c>
      <c r="M25" s="143">
        <v>8</v>
      </c>
      <c r="N25" s="143" t="s">
        <v>183</v>
      </c>
      <c r="O25" s="143" t="s">
        <v>183</v>
      </c>
      <c r="P25" s="143">
        <v>8</v>
      </c>
      <c r="Q25" s="143">
        <v>8</v>
      </c>
      <c r="R25" s="144">
        <v>8</v>
      </c>
      <c r="S25" s="142">
        <v>8</v>
      </c>
      <c r="T25" s="143">
        <v>8</v>
      </c>
      <c r="U25" s="143" t="s">
        <v>183</v>
      </c>
      <c r="V25" s="143" t="s">
        <v>183</v>
      </c>
      <c r="W25" s="143">
        <v>8</v>
      </c>
      <c r="X25" s="143">
        <v>8</v>
      </c>
      <c r="Y25" s="144">
        <v>8</v>
      </c>
      <c r="Z25" s="142">
        <v>8</v>
      </c>
      <c r="AA25" s="143">
        <v>8</v>
      </c>
      <c r="AB25" s="143" t="s">
        <v>183</v>
      </c>
      <c r="AC25" s="143" t="s">
        <v>183</v>
      </c>
      <c r="AD25" s="145">
        <v>8</v>
      </c>
      <c r="AE25" s="145">
        <v>8</v>
      </c>
      <c r="AF25" s="146">
        <v>8</v>
      </c>
      <c r="AG25" s="143"/>
      <c r="AH25" s="143"/>
      <c r="AI25" s="144"/>
      <c r="AJ25" s="526"/>
      <c r="AK25" s="527"/>
      <c r="AL25" s="573"/>
      <c r="AM25" s="574"/>
      <c r="AN25" s="527"/>
      <c r="AO25" s="573"/>
      <c r="AP25" s="574"/>
      <c r="AQ25" s="527"/>
      <c r="AR25" s="573"/>
      <c r="AS25" s="141"/>
    </row>
    <row r="26" spans="1:45" s="110" customFormat="1" ht="17.25" customHeight="1" thickBot="1">
      <c r="B26" s="147"/>
      <c r="C26" s="147"/>
      <c r="D26" s="147"/>
      <c r="E26" s="148"/>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c r="AI26" s="150"/>
      <c r="AJ26" s="151"/>
      <c r="AK26" s="152"/>
      <c r="AL26" s="152"/>
      <c r="AM26" s="152"/>
      <c r="AN26" s="152"/>
      <c r="AO26" s="152"/>
      <c r="AP26" s="152"/>
      <c r="AQ26" s="152"/>
      <c r="AR26" s="152"/>
      <c r="AS26" s="153"/>
    </row>
    <row r="27" spans="1:45" s="110" customFormat="1" ht="17.25" customHeight="1" thickBot="1">
      <c r="A27" s="581" t="s">
        <v>30</v>
      </c>
      <c r="B27" s="154" t="s">
        <v>8</v>
      </c>
      <c r="C27" s="136" t="s">
        <v>34</v>
      </c>
      <c r="D27" s="189" t="s">
        <v>202</v>
      </c>
      <c r="E27" s="156">
        <v>8</v>
      </c>
      <c r="F27" s="157">
        <v>8</v>
      </c>
      <c r="G27" s="125"/>
      <c r="H27" s="125"/>
      <c r="I27" s="125">
        <v>8</v>
      </c>
      <c r="J27" s="125">
        <v>8</v>
      </c>
      <c r="K27" s="158">
        <v>8</v>
      </c>
      <c r="L27" s="159">
        <v>8</v>
      </c>
      <c r="M27" s="160">
        <v>8</v>
      </c>
      <c r="N27" s="125"/>
      <c r="O27" s="125"/>
      <c r="P27" s="125">
        <v>8</v>
      </c>
      <c r="Q27" s="125">
        <v>8</v>
      </c>
      <c r="R27" s="158">
        <v>8</v>
      </c>
      <c r="S27" s="159">
        <v>8</v>
      </c>
      <c r="T27" s="160">
        <v>8</v>
      </c>
      <c r="U27" s="125"/>
      <c r="V27" s="125"/>
      <c r="W27" s="125">
        <v>8</v>
      </c>
      <c r="X27" s="125">
        <v>8</v>
      </c>
      <c r="Y27" s="158">
        <v>8</v>
      </c>
      <c r="Z27" s="159">
        <v>8</v>
      </c>
      <c r="AA27" s="160">
        <v>8</v>
      </c>
      <c r="AB27" s="125"/>
      <c r="AC27" s="125"/>
      <c r="AD27" s="125">
        <v>8</v>
      </c>
      <c r="AE27" s="115">
        <v>8</v>
      </c>
      <c r="AF27" s="158">
        <v>8</v>
      </c>
      <c r="AG27" s="161">
        <v>8</v>
      </c>
      <c r="AH27" s="190">
        <v>8</v>
      </c>
      <c r="AI27" s="162"/>
      <c r="AJ27" s="585">
        <f t="shared" ref="AJ27:AJ32" si="4">SUM(E27:AF27)</f>
        <v>160</v>
      </c>
      <c r="AK27" s="585"/>
      <c r="AL27" s="586"/>
      <c r="AM27" s="587">
        <f t="shared" ref="AM27:AM32" si="5">AJ27/4</f>
        <v>40</v>
      </c>
      <c r="AN27" s="588"/>
      <c r="AO27" s="589"/>
      <c r="AP27" s="587">
        <f t="shared" ref="AP27:AP32" si="6">IF($AG$24=0,0,ROUNDDOWN(AM27/$AG$24,1))</f>
        <v>1</v>
      </c>
      <c r="AQ27" s="588"/>
      <c r="AR27" s="589"/>
      <c r="AS27" s="163"/>
    </row>
    <row r="28" spans="1:45" s="110" customFormat="1" ht="17.25" customHeight="1">
      <c r="A28" s="582"/>
      <c r="B28" s="123" t="s">
        <v>31</v>
      </c>
      <c r="C28" s="124" t="s">
        <v>34</v>
      </c>
      <c r="D28" s="166" t="s">
        <v>42</v>
      </c>
      <c r="E28" s="165">
        <v>8</v>
      </c>
      <c r="F28" s="160">
        <v>8</v>
      </c>
      <c r="G28" s="160"/>
      <c r="H28" s="160"/>
      <c r="I28" s="160">
        <v>8</v>
      </c>
      <c r="J28" s="164">
        <v>8</v>
      </c>
      <c r="K28" s="166">
        <v>8</v>
      </c>
      <c r="L28" s="165">
        <v>8</v>
      </c>
      <c r="M28" s="160">
        <v>8</v>
      </c>
      <c r="N28" s="160"/>
      <c r="O28" s="160"/>
      <c r="P28" s="160">
        <v>8</v>
      </c>
      <c r="Q28" s="164">
        <v>8</v>
      </c>
      <c r="R28" s="166">
        <v>8</v>
      </c>
      <c r="S28" s="165">
        <v>8</v>
      </c>
      <c r="T28" s="160">
        <v>8</v>
      </c>
      <c r="U28" s="160"/>
      <c r="V28" s="160"/>
      <c r="W28" s="160">
        <v>8</v>
      </c>
      <c r="X28" s="164">
        <v>8</v>
      </c>
      <c r="Y28" s="166">
        <v>8</v>
      </c>
      <c r="Z28" s="165">
        <v>8</v>
      </c>
      <c r="AA28" s="160">
        <v>8</v>
      </c>
      <c r="AB28" s="160"/>
      <c r="AC28" s="160"/>
      <c r="AD28" s="160">
        <v>8</v>
      </c>
      <c r="AE28" s="160">
        <v>8</v>
      </c>
      <c r="AF28" s="166">
        <v>8</v>
      </c>
      <c r="AG28" s="167">
        <v>8</v>
      </c>
      <c r="AH28" s="168">
        <v>8</v>
      </c>
      <c r="AI28" s="169"/>
      <c r="AJ28" s="556">
        <f t="shared" si="4"/>
        <v>160</v>
      </c>
      <c r="AK28" s="556"/>
      <c r="AL28" s="557"/>
      <c r="AM28" s="558">
        <f t="shared" si="5"/>
        <v>40</v>
      </c>
      <c r="AN28" s="559"/>
      <c r="AO28" s="560"/>
      <c r="AP28" s="558">
        <f t="shared" si="6"/>
        <v>1</v>
      </c>
      <c r="AQ28" s="559"/>
      <c r="AR28" s="560"/>
      <c r="AS28" s="131"/>
    </row>
    <row r="29" spans="1:45" s="110" customFormat="1" ht="17.25" customHeight="1">
      <c r="A29" s="582"/>
      <c r="B29" s="123"/>
      <c r="C29" s="124"/>
      <c r="D29" s="166"/>
      <c r="E29" s="165"/>
      <c r="F29" s="160"/>
      <c r="G29" s="160"/>
      <c r="H29" s="160"/>
      <c r="I29" s="160"/>
      <c r="J29" s="164"/>
      <c r="K29" s="166"/>
      <c r="L29" s="165"/>
      <c r="M29" s="160"/>
      <c r="N29" s="160"/>
      <c r="O29" s="160"/>
      <c r="P29" s="160"/>
      <c r="Q29" s="164"/>
      <c r="R29" s="166"/>
      <c r="S29" s="165"/>
      <c r="T29" s="160"/>
      <c r="U29" s="160"/>
      <c r="V29" s="160"/>
      <c r="W29" s="160"/>
      <c r="X29" s="164"/>
      <c r="Y29" s="166"/>
      <c r="Z29" s="165"/>
      <c r="AA29" s="160"/>
      <c r="AB29" s="160"/>
      <c r="AC29" s="160"/>
      <c r="AD29" s="160"/>
      <c r="AE29" s="164"/>
      <c r="AF29" s="166"/>
      <c r="AG29" s="167"/>
      <c r="AH29" s="168"/>
      <c r="AI29" s="169"/>
      <c r="AJ29" s="556">
        <f t="shared" si="4"/>
        <v>0</v>
      </c>
      <c r="AK29" s="556"/>
      <c r="AL29" s="557"/>
      <c r="AM29" s="558">
        <f t="shared" si="5"/>
        <v>0</v>
      </c>
      <c r="AN29" s="559"/>
      <c r="AO29" s="560"/>
      <c r="AP29" s="558">
        <f t="shared" si="6"/>
        <v>0</v>
      </c>
      <c r="AQ29" s="559"/>
      <c r="AR29" s="560"/>
      <c r="AS29" s="131"/>
    </row>
    <row r="30" spans="1:45" s="110" customFormat="1" ht="17.25" customHeight="1">
      <c r="A30" s="582"/>
      <c r="B30" s="123"/>
      <c r="C30" s="124"/>
      <c r="D30" s="166"/>
      <c r="E30" s="165"/>
      <c r="F30" s="160"/>
      <c r="G30" s="160"/>
      <c r="H30" s="160"/>
      <c r="I30" s="160"/>
      <c r="J30" s="164"/>
      <c r="K30" s="166"/>
      <c r="L30" s="165"/>
      <c r="M30" s="160"/>
      <c r="N30" s="160"/>
      <c r="O30" s="160"/>
      <c r="P30" s="160"/>
      <c r="Q30" s="164"/>
      <c r="R30" s="166"/>
      <c r="S30" s="165"/>
      <c r="T30" s="160"/>
      <c r="U30" s="160"/>
      <c r="V30" s="160"/>
      <c r="W30" s="160"/>
      <c r="X30" s="164"/>
      <c r="Y30" s="166"/>
      <c r="Z30" s="165"/>
      <c r="AA30" s="160"/>
      <c r="AB30" s="160"/>
      <c r="AC30" s="160"/>
      <c r="AD30" s="160"/>
      <c r="AE30" s="164"/>
      <c r="AF30" s="166"/>
      <c r="AG30" s="167"/>
      <c r="AH30" s="168"/>
      <c r="AI30" s="169"/>
      <c r="AJ30" s="556">
        <f t="shared" si="4"/>
        <v>0</v>
      </c>
      <c r="AK30" s="556"/>
      <c r="AL30" s="557"/>
      <c r="AM30" s="558">
        <f t="shared" si="5"/>
        <v>0</v>
      </c>
      <c r="AN30" s="559"/>
      <c r="AO30" s="560"/>
      <c r="AP30" s="558">
        <f t="shared" si="6"/>
        <v>0</v>
      </c>
      <c r="AQ30" s="559"/>
      <c r="AR30" s="560"/>
      <c r="AS30" s="131"/>
    </row>
    <row r="31" spans="1:45" s="110" customFormat="1" ht="17.25" customHeight="1">
      <c r="A31" s="582"/>
      <c r="B31" s="191"/>
      <c r="C31" s="124"/>
      <c r="D31" s="166"/>
      <c r="E31" s="165"/>
      <c r="F31" s="160"/>
      <c r="G31" s="160"/>
      <c r="H31" s="160"/>
      <c r="I31" s="160"/>
      <c r="J31" s="164"/>
      <c r="K31" s="166"/>
      <c r="L31" s="165"/>
      <c r="M31" s="160"/>
      <c r="N31" s="160"/>
      <c r="O31" s="160"/>
      <c r="P31" s="160"/>
      <c r="Q31" s="164"/>
      <c r="R31" s="166"/>
      <c r="S31" s="165"/>
      <c r="T31" s="160"/>
      <c r="U31" s="160"/>
      <c r="V31" s="160"/>
      <c r="W31" s="160"/>
      <c r="X31" s="164"/>
      <c r="Y31" s="166"/>
      <c r="Z31" s="165"/>
      <c r="AA31" s="160"/>
      <c r="AB31" s="160"/>
      <c r="AC31" s="160"/>
      <c r="AD31" s="160"/>
      <c r="AE31" s="164"/>
      <c r="AF31" s="166"/>
      <c r="AG31" s="167"/>
      <c r="AH31" s="168"/>
      <c r="AI31" s="169"/>
      <c r="AJ31" s="556">
        <f t="shared" si="4"/>
        <v>0</v>
      </c>
      <c r="AK31" s="556"/>
      <c r="AL31" s="557"/>
      <c r="AM31" s="558">
        <f t="shared" si="5"/>
        <v>0</v>
      </c>
      <c r="AN31" s="559"/>
      <c r="AO31" s="560"/>
      <c r="AP31" s="558">
        <f t="shared" si="6"/>
        <v>0</v>
      </c>
      <c r="AQ31" s="559"/>
      <c r="AR31" s="560"/>
      <c r="AS31" s="131"/>
    </row>
    <row r="32" spans="1:45" s="110" customFormat="1" ht="17.25" customHeight="1" thickBot="1">
      <c r="A32" s="583"/>
      <c r="B32" s="170"/>
      <c r="C32" s="171"/>
      <c r="D32" s="192"/>
      <c r="E32" s="173"/>
      <c r="F32" s="172"/>
      <c r="G32" s="171"/>
      <c r="H32" s="171"/>
      <c r="I32" s="171"/>
      <c r="J32" s="171"/>
      <c r="K32" s="174"/>
      <c r="L32" s="175"/>
      <c r="M32" s="171"/>
      <c r="N32" s="171"/>
      <c r="O32" s="171"/>
      <c r="P32" s="171"/>
      <c r="Q32" s="171"/>
      <c r="R32" s="174"/>
      <c r="S32" s="175"/>
      <c r="T32" s="171"/>
      <c r="U32" s="171"/>
      <c r="V32" s="171"/>
      <c r="W32" s="171"/>
      <c r="X32" s="171"/>
      <c r="Y32" s="174"/>
      <c r="Z32" s="175"/>
      <c r="AA32" s="171"/>
      <c r="AB32" s="171"/>
      <c r="AC32" s="171"/>
      <c r="AD32" s="171"/>
      <c r="AE32" s="171"/>
      <c r="AF32" s="174"/>
      <c r="AG32" s="193"/>
      <c r="AH32" s="176"/>
      <c r="AI32" s="177"/>
      <c r="AJ32" s="576">
        <f t="shared" si="4"/>
        <v>0</v>
      </c>
      <c r="AK32" s="576"/>
      <c r="AL32" s="577"/>
      <c r="AM32" s="578">
        <f t="shared" si="5"/>
        <v>0</v>
      </c>
      <c r="AN32" s="579"/>
      <c r="AO32" s="580"/>
      <c r="AP32" s="578">
        <f t="shared" si="6"/>
        <v>0</v>
      </c>
      <c r="AQ32" s="579"/>
      <c r="AR32" s="580"/>
      <c r="AS32" s="132"/>
    </row>
    <row r="33" spans="1:59" s="110" customFormat="1" ht="17.25" customHeight="1" thickBot="1">
      <c r="A33" s="178"/>
      <c r="B33" s="147"/>
      <c r="C33" s="147"/>
      <c r="D33" s="147"/>
      <c r="E33" s="147"/>
      <c r="F33" s="147"/>
      <c r="G33" s="147"/>
      <c r="H33" s="147"/>
      <c r="I33" s="147"/>
      <c r="J33" s="147"/>
      <c r="K33" s="147"/>
      <c r="L33" s="147"/>
      <c r="M33" s="152"/>
      <c r="N33" s="152"/>
      <c r="O33" s="152"/>
      <c r="P33" s="152"/>
      <c r="Q33" s="152"/>
      <c r="R33" s="152"/>
      <c r="S33" s="152"/>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52"/>
      <c r="AZ33" s="152"/>
      <c r="BA33" s="152"/>
      <c r="BB33" s="179"/>
      <c r="BC33" s="179"/>
      <c r="BD33" s="179"/>
      <c r="BE33" s="179"/>
      <c r="BF33" s="179"/>
      <c r="BG33" s="179"/>
    </row>
    <row r="34" spans="1:59" s="181" customFormat="1" ht="58.5" customHeight="1" thickTop="1" thickBot="1">
      <c r="A34" s="598" t="s">
        <v>223</v>
      </c>
      <c r="B34" s="599"/>
      <c r="C34" s="600"/>
      <c r="D34" s="596" t="s">
        <v>203</v>
      </c>
      <c r="E34" s="597"/>
      <c r="F34" s="597"/>
      <c r="G34" s="597"/>
      <c r="H34" s="597"/>
      <c r="I34" s="597"/>
      <c r="J34" s="597"/>
      <c r="K34" s="597"/>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593" t="s">
        <v>198</v>
      </c>
      <c r="AM34" s="594"/>
      <c r="AN34" s="594"/>
      <c r="AO34" s="594"/>
      <c r="AP34" s="594"/>
      <c r="AQ34" s="594"/>
      <c r="AR34" s="595"/>
      <c r="AS34" s="186" t="s">
        <v>217</v>
      </c>
      <c r="AT34" s="180"/>
      <c r="AU34" s="180"/>
      <c r="AV34" s="180"/>
      <c r="AW34" s="180"/>
      <c r="AX34" s="180"/>
      <c r="AY34" s="180"/>
      <c r="AZ34" s="180"/>
      <c r="BA34" s="180"/>
      <c r="BB34" s="180"/>
      <c r="BC34" s="180"/>
      <c r="BD34" s="180"/>
      <c r="BE34" s="180"/>
      <c r="BF34" s="180"/>
      <c r="BG34" s="180"/>
    </row>
    <row r="35" spans="1:59" s="181" customFormat="1" ht="11.25" customHeight="1" thickTop="1">
      <c r="A35" s="186"/>
      <c r="B35" s="185"/>
      <c r="C35" s="185"/>
      <c r="D35" s="185"/>
      <c r="E35" s="185"/>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0"/>
      <c r="AU35" s="180"/>
      <c r="AV35" s="180"/>
      <c r="AW35" s="180"/>
      <c r="AX35" s="180"/>
      <c r="AY35" s="180"/>
      <c r="AZ35" s="180"/>
      <c r="BA35" s="180"/>
      <c r="BB35" s="180"/>
      <c r="BC35" s="180"/>
      <c r="BD35" s="180"/>
      <c r="BE35" s="180"/>
      <c r="BF35" s="180"/>
      <c r="BG35" s="180"/>
    </row>
    <row r="36" spans="1:59" s="181" customFormat="1" ht="11.25" customHeight="1">
      <c r="A36" s="111"/>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82"/>
      <c r="AU36" s="182"/>
      <c r="AV36" s="182"/>
      <c r="AW36" s="182"/>
      <c r="AX36" s="182"/>
      <c r="AY36" s="182"/>
      <c r="AZ36" s="182"/>
      <c r="BA36" s="182"/>
      <c r="BB36" s="182"/>
      <c r="BC36" s="182"/>
      <c r="BD36" s="182"/>
      <c r="BE36" s="182"/>
      <c r="BF36" s="182"/>
      <c r="BG36" s="182"/>
    </row>
    <row r="37" spans="1:59" s="181" customFormat="1" ht="24.75" customHeight="1" thickBot="1">
      <c r="A37" s="517" t="s">
        <v>542</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183"/>
      <c r="AU37" s="183"/>
      <c r="AV37" s="183"/>
      <c r="AW37" s="183"/>
      <c r="AX37" s="183"/>
      <c r="AY37" s="183"/>
      <c r="AZ37" s="183"/>
      <c r="BA37" s="183"/>
      <c r="BB37" s="183"/>
      <c r="BC37" s="183"/>
      <c r="BD37" s="183"/>
      <c r="BE37" s="183"/>
      <c r="BF37" s="183"/>
      <c r="BG37" s="183"/>
    </row>
    <row r="38" spans="1:59" s="181" customFormat="1" ht="15" customHeight="1" thickBot="1">
      <c r="A38" s="110"/>
      <c r="B38" s="111"/>
      <c r="C38" s="111"/>
      <c r="D38" s="111"/>
      <c r="E38" s="111"/>
      <c r="F38" s="111"/>
      <c r="G38" s="110"/>
      <c r="H38" s="110"/>
      <c r="I38" s="110"/>
      <c r="J38" s="110"/>
      <c r="K38" s="110"/>
      <c r="L38" s="110"/>
      <c r="M38" s="110"/>
      <c r="N38" s="110"/>
      <c r="O38" s="110"/>
      <c r="P38" s="110"/>
      <c r="Q38" s="110"/>
      <c r="R38" s="110"/>
      <c r="S38" s="110"/>
      <c r="T38" s="110"/>
      <c r="U38" s="110"/>
      <c r="V38" s="110"/>
      <c r="W38" s="110"/>
      <c r="X38" s="110"/>
      <c r="Y38" s="110"/>
      <c r="Z38" s="110"/>
      <c r="AA38" s="110"/>
      <c r="AB38" s="110"/>
      <c r="AC38" s="518" t="s">
        <v>126</v>
      </c>
      <c r="AD38" s="519"/>
      <c r="AE38" s="519"/>
      <c r="AF38" s="519"/>
      <c r="AG38" s="519"/>
      <c r="AH38" s="519"/>
      <c r="AI38" s="519"/>
      <c r="AJ38" s="519"/>
      <c r="AK38" s="519"/>
      <c r="AL38" s="520"/>
      <c r="AM38" s="112" t="s">
        <v>127</v>
      </c>
      <c r="AN38" s="113"/>
      <c r="AO38" s="113"/>
      <c r="AP38" s="113"/>
      <c r="AQ38" s="113"/>
      <c r="AR38" s="113"/>
      <c r="AS38" s="114"/>
      <c r="AT38" s="183"/>
      <c r="AU38" s="183"/>
      <c r="AV38" s="183"/>
      <c r="AW38" s="183"/>
      <c r="AX38" s="183"/>
      <c r="AY38" s="183"/>
      <c r="AZ38" s="183"/>
      <c r="BA38" s="183"/>
      <c r="BB38" s="183"/>
      <c r="BC38" s="183"/>
      <c r="BD38" s="183"/>
      <c r="BE38" s="183"/>
      <c r="BF38" s="183"/>
      <c r="BG38" s="183"/>
    </row>
    <row r="39" spans="1:59" s="181" customFormat="1" ht="30.75" customHeight="1" thickBot="1">
      <c r="A39" s="521" t="s">
        <v>13</v>
      </c>
      <c r="B39" s="522"/>
      <c r="C39" s="522"/>
      <c r="D39" s="522"/>
      <c r="E39" s="523" t="s">
        <v>258</v>
      </c>
      <c r="F39" s="522"/>
      <c r="G39" s="522"/>
      <c r="H39" s="522"/>
      <c r="I39" s="522"/>
      <c r="J39" s="522"/>
      <c r="K39" s="522"/>
      <c r="L39" s="522"/>
      <c r="M39" s="522"/>
      <c r="N39" s="522"/>
      <c r="O39" s="522"/>
      <c r="P39" s="521" t="s">
        <v>15</v>
      </c>
      <c r="Q39" s="522"/>
      <c r="R39" s="522"/>
      <c r="S39" s="522"/>
      <c r="T39" s="522"/>
      <c r="U39" s="522"/>
      <c r="V39" s="522"/>
      <c r="W39" s="522"/>
      <c r="X39" s="522"/>
      <c r="Y39" s="524"/>
      <c r="Z39" s="523" t="s">
        <v>204</v>
      </c>
      <c r="AA39" s="522"/>
      <c r="AB39" s="522"/>
      <c r="AC39" s="522"/>
      <c r="AD39" s="522"/>
      <c r="AE39" s="522"/>
      <c r="AF39" s="522"/>
      <c r="AG39" s="522"/>
      <c r="AH39" s="522"/>
      <c r="AI39" s="522"/>
      <c r="AJ39" s="522"/>
      <c r="AK39" s="522"/>
      <c r="AL39" s="522"/>
      <c r="AM39" s="522"/>
      <c r="AN39" s="522"/>
      <c r="AO39" s="522"/>
      <c r="AP39" s="522"/>
      <c r="AQ39" s="522"/>
      <c r="AR39" s="522"/>
      <c r="AS39" s="525"/>
      <c r="AT39" s="180"/>
      <c r="AU39" s="180"/>
      <c r="AV39" s="180"/>
      <c r="AW39" s="180"/>
      <c r="AX39" s="180"/>
      <c r="AY39" s="180"/>
      <c r="AZ39" s="180"/>
      <c r="BA39" s="180"/>
      <c r="BB39" s="180"/>
      <c r="BC39" s="180"/>
      <c r="BD39" s="180"/>
      <c r="BE39" s="180"/>
      <c r="BF39" s="180"/>
      <c r="BG39" s="180"/>
    </row>
    <row r="40" spans="1:59" s="181" customFormat="1" ht="27" customHeight="1" thickBot="1">
      <c r="A40" s="526"/>
      <c r="B40" s="527"/>
      <c r="C40" s="527"/>
      <c r="D40" s="527"/>
      <c r="E40" s="528" t="s">
        <v>16</v>
      </c>
      <c r="F40" s="529"/>
      <c r="G40" s="529"/>
      <c r="H40" s="529"/>
      <c r="I40" s="529"/>
      <c r="J40" s="529"/>
      <c r="K40" s="529"/>
      <c r="L40" s="529"/>
      <c r="M40" s="529"/>
      <c r="N40" s="529"/>
      <c r="O40" s="529"/>
      <c r="P40" s="529"/>
      <c r="Q40" s="529"/>
      <c r="R40" s="529"/>
      <c r="S40" s="529"/>
      <c r="T40" s="529"/>
      <c r="U40" s="529"/>
      <c r="V40" s="529"/>
      <c r="W40" s="529"/>
      <c r="X40" s="529"/>
      <c r="Y40" s="529"/>
      <c r="Z40" s="529"/>
      <c r="AA40" s="530"/>
      <c r="AB40" s="523" t="s">
        <v>14</v>
      </c>
      <c r="AC40" s="522"/>
      <c r="AD40" s="522"/>
      <c r="AE40" s="522"/>
      <c r="AF40" s="522"/>
      <c r="AG40" s="522"/>
      <c r="AH40" s="522"/>
      <c r="AI40" s="522"/>
      <c r="AJ40" s="522"/>
      <c r="AK40" s="522"/>
      <c r="AL40" s="522"/>
      <c r="AM40" s="522"/>
      <c r="AN40" s="522"/>
      <c r="AO40" s="522"/>
      <c r="AP40" s="522"/>
      <c r="AQ40" s="522"/>
      <c r="AR40" s="522"/>
      <c r="AS40" s="525"/>
      <c r="AT40" s="180"/>
      <c r="AU40" s="180"/>
      <c r="AV40" s="180"/>
      <c r="AW40" s="180"/>
      <c r="AX40" s="180"/>
      <c r="AY40" s="180"/>
      <c r="AZ40" s="180"/>
      <c r="BA40" s="180"/>
      <c r="BB40" s="180"/>
      <c r="BC40" s="180"/>
      <c r="BD40" s="180"/>
      <c r="BE40" s="180"/>
      <c r="BF40" s="180"/>
      <c r="BG40" s="180"/>
    </row>
    <row r="41" spans="1:59" s="181" customFormat="1" ht="20.25" customHeight="1" thickBot="1">
      <c r="A41" s="521" t="s">
        <v>6</v>
      </c>
      <c r="B41" s="522"/>
      <c r="C41" s="522"/>
      <c r="D41" s="115" t="s">
        <v>159</v>
      </c>
      <c r="E41" s="531" t="s">
        <v>17</v>
      </c>
      <c r="F41" s="529"/>
      <c r="G41" s="529"/>
      <c r="H41" s="529"/>
      <c r="I41" s="529"/>
      <c r="J41" s="529"/>
      <c r="K41" s="529"/>
      <c r="L41" s="530"/>
      <c r="M41" s="531"/>
      <c r="N41" s="529"/>
      <c r="O41" s="529"/>
      <c r="P41" s="529"/>
      <c r="Q41" s="529"/>
      <c r="R41" s="529"/>
      <c r="S41" s="529"/>
      <c r="T41" s="529"/>
      <c r="U41" s="529"/>
      <c r="V41" s="530"/>
      <c r="W41" s="531" t="s">
        <v>18</v>
      </c>
      <c r="X41" s="529"/>
      <c r="Y41" s="529"/>
      <c r="Z41" s="529"/>
      <c r="AA41" s="529"/>
      <c r="AB41" s="529"/>
      <c r="AC41" s="529"/>
      <c r="AD41" s="529"/>
      <c r="AE41" s="530"/>
      <c r="AF41" s="532" t="s">
        <v>192</v>
      </c>
      <c r="AG41" s="533"/>
      <c r="AH41" s="533"/>
      <c r="AI41" s="533"/>
      <c r="AJ41" s="533"/>
      <c r="AK41" s="533"/>
      <c r="AL41" s="533"/>
      <c r="AM41" s="533"/>
      <c r="AN41" s="533"/>
      <c r="AO41" s="533"/>
      <c r="AP41" s="533"/>
      <c r="AQ41" s="533"/>
      <c r="AR41" s="533"/>
      <c r="AS41" s="534"/>
      <c r="AT41" s="184"/>
      <c r="AU41" s="184"/>
      <c r="AV41" s="184"/>
      <c r="AW41" s="184"/>
      <c r="AX41" s="184"/>
      <c r="AY41" s="184"/>
      <c r="AZ41" s="184"/>
      <c r="BA41" s="184"/>
      <c r="BB41" s="184"/>
      <c r="BC41" s="184"/>
      <c r="BD41" s="184"/>
      <c r="BE41" s="184"/>
      <c r="BF41" s="184"/>
      <c r="BG41" s="184"/>
    </row>
    <row r="42" spans="1:59" s="181" customFormat="1" ht="28.5" customHeight="1" thickBot="1">
      <c r="A42" s="521" t="s">
        <v>131</v>
      </c>
      <c r="B42" s="522"/>
      <c r="C42" s="522"/>
      <c r="D42" s="522"/>
      <c r="E42" s="522"/>
      <c r="F42" s="522"/>
      <c r="G42" s="522"/>
      <c r="H42" s="522"/>
      <c r="I42" s="522"/>
      <c r="J42" s="522"/>
      <c r="K42" s="522"/>
      <c r="L42" s="524"/>
      <c r="M42" s="531"/>
      <c r="N42" s="529"/>
      <c r="O42" s="529"/>
      <c r="P42" s="529"/>
      <c r="Q42" s="529"/>
      <c r="R42" s="529"/>
      <c r="S42" s="529"/>
      <c r="T42" s="529"/>
      <c r="U42" s="529"/>
      <c r="V42" s="530"/>
      <c r="W42" s="531" t="s">
        <v>0</v>
      </c>
      <c r="X42" s="529"/>
      <c r="Y42" s="529"/>
      <c r="Z42" s="529"/>
      <c r="AA42" s="529"/>
      <c r="AB42" s="529"/>
      <c r="AC42" s="529"/>
      <c r="AD42" s="529"/>
      <c r="AE42" s="530"/>
      <c r="AF42" s="535" t="s">
        <v>193</v>
      </c>
      <c r="AG42" s="536"/>
      <c r="AH42" s="536"/>
      <c r="AI42" s="536"/>
      <c r="AJ42" s="536"/>
      <c r="AK42" s="536"/>
      <c r="AL42" s="536"/>
      <c r="AM42" s="536"/>
      <c r="AN42" s="536"/>
      <c r="AO42" s="536"/>
      <c r="AP42" s="536"/>
      <c r="AQ42" s="536"/>
      <c r="AR42" s="536"/>
      <c r="AS42" s="537"/>
      <c r="AT42" s="183"/>
      <c r="AU42" s="183"/>
      <c r="AV42" s="183"/>
      <c r="AW42" s="183"/>
      <c r="AX42" s="183"/>
      <c r="AY42" s="183"/>
      <c r="AZ42" s="183"/>
      <c r="BA42" s="183"/>
      <c r="BB42" s="183"/>
      <c r="BC42" s="183"/>
      <c r="BD42" s="183"/>
      <c r="BE42" s="183"/>
      <c r="BF42" s="183"/>
      <c r="BG42" s="183"/>
    </row>
    <row r="43" spans="1:59" s="181" customFormat="1" ht="18.75" customHeight="1">
      <c r="A43" s="538" t="s">
        <v>19</v>
      </c>
      <c r="B43" s="541" t="s">
        <v>10</v>
      </c>
      <c r="C43" s="543" t="s">
        <v>20</v>
      </c>
      <c r="D43" s="545" t="s">
        <v>9</v>
      </c>
      <c r="E43" s="541" t="s">
        <v>21</v>
      </c>
      <c r="F43" s="545"/>
      <c r="G43" s="545"/>
      <c r="H43" s="545"/>
      <c r="I43" s="545"/>
      <c r="J43" s="545"/>
      <c r="K43" s="547"/>
      <c r="L43" s="541" t="s">
        <v>22</v>
      </c>
      <c r="M43" s="545"/>
      <c r="N43" s="545"/>
      <c r="O43" s="545"/>
      <c r="P43" s="545"/>
      <c r="Q43" s="545"/>
      <c r="R43" s="547"/>
      <c r="S43" s="541" t="s">
        <v>23</v>
      </c>
      <c r="T43" s="545"/>
      <c r="U43" s="545"/>
      <c r="V43" s="545"/>
      <c r="W43" s="545"/>
      <c r="X43" s="545"/>
      <c r="Y43" s="547"/>
      <c r="Z43" s="548" t="s">
        <v>24</v>
      </c>
      <c r="AA43" s="545"/>
      <c r="AB43" s="545"/>
      <c r="AC43" s="545"/>
      <c r="AD43" s="545"/>
      <c r="AE43" s="545"/>
      <c r="AF43" s="547"/>
      <c r="AG43" s="549"/>
      <c r="AH43" s="550"/>
      <c r="AI43" s="551"/>
      <c r="AJ43" s="552" t="s">
        <v>132</v>
      </c>
      <c r="AK43" s="543"/>
      <c r="AL43" s="543"/>
      <c r="AM43" s="543" t="s">
        <v>25</v>
      </c>
      <c r="AN43" s="543"/>
      <c r="AO43" s="543"/>
      <c r="AP43" s="543" t="s">
        <v>26</v>
      </c>
      <c r="AQ43" s="543"/>
      <c r="AR43" s="543"/>
      <c r="AS43" s="554" t="s">
        <v>49</v>
      </c>
      <c r="AT43" s="183"/>
      <c r="AU43" s="183"/>
      <c r="AV43" s="183"/>
      <c r="AW43" s="183"/>
      <c r="AX43" s="183"/>
      <c r="AY43" s="183"/>
      <c r="AZ43" s="183"/>
      <c r="BA43" s="183"/>
      <c r="BB43" s="183"/>
      <c r="BC43" s="183"/>
      <c r="BD43" s="183"/>
      <c r="BE43" s="183"/>
      <c r="BF43" s="183"/>
      <c r="BG43" s="183"/>
    </row>
    <row r="44" spans="1:59" ht="17.25" customHeight="1">
      <c r="A44" s="539"/>
      <c r="B44" s="542"/>
      <c r="C44" s="544"/>
      <c r="D44" s="546"/>
      <c r="E44" s="116">
        <v>1</v>
      </c>
      <c r="F44" s="117">
        <v>2</v>
      </c>
      <c r="G44" s="117">
        <v>3</v>
      </c>
      <c r="H44" s="118">
        <v>4</v>
      </c>
      <c r="I44" s="117">
        <v>5</v>
      </c>
      <c r="J44" s="117">
        <v>6</v>
      </c>
      <c r="K44" s="119">
        <v>7</v>
      </c>
      <c r="L44" s="116">
        <v>8</v>
      </c>
      <c r="M44" s="117">
        <v>9</v>
      </c>
      <c r="N44" s="117">
        <v>10</v>
      </c>
      <c r="O44" s="117">
        <v>11</v>
      </c>
      <c r="P44" s="117">
        <v>12</v>
      </c>
      <c r="Q44" s="117">
        <v>13</v>
      </c>
      <c r="R44" s="119">
        <v>14</v>
      </c>
      <c r="S44" s="116">
        <v>15</v>
      </c>
      <c r="T44" s="117">
        <v>16</v>
      </c>
      <c r="U44" s="117">
        <v>17</v>
      </c>
      <c r="V44" s="117">
        <v>18</v>
      </c>
      <c r="W44" s="117">
        <v>19</v>
      </c>
      <c r="X44" s="117">
        <v>20</v>
      </c>
      <c r="Y44" s="119">
        <v>21</v>
      </c>
      <c r="Z44" s="118">
        <v>22</v>
      </c>
      <c r="AA44" s="117">
        <v>23</v>
      </c>
      <c r="AB44" s="117">
        <v>24</v>
      </c>
      <c r="AC44" s="117">
        <v>25</v>
      </c>
      <c r="AD44" s="117">
        <v>26</v>
      </c>
      <c r="AE44" s="117">
        <v>27</v>
      </c>
      <c r="AF44" s="119">
        <v>28</v>
      </c>
      <c r="AG44" s="120">
        <v>29</v>
      </c>
      <c r="AH44" s="121">
        <v>30</v>
      </c>
      <c r="AI44" s="122">
        <v>31</v>
      </c>
      <c r="AJ44" s="553"/>
      <c r="AK44" s="544"/>
      <c r="AL44" s="544"/>
      <c r="AM44" s="544"/>
      <c r="AN44" s="544"/>
      <c r="AO44" s="544"/>
      <c r="AP44" s="544"/>
      <c r="AQ44" s="544"/>
      <c r="AR44" s="544"/>
      <c r="AS44" s="555"/>
    </row>
    <row r="45" spans="1:59" ht="19.5" customHeight="1">
      <c r="A45" s="539"/>
      <c r="B45" s="542"/>
      <c r="C45" s="544"/>
      <c r="D45" s="546"/>
      <c r="E45" s="123" t="s">
        <v>3</v>
      </c>
      <c r="F45" s="117" t="s">
        <v>4</v>
      </c>
      <c r="G45" s="117" t="s">
        <v>50</v>
      </c>
      <c r="H45" s="117" t="s">
        <v>5</v>
      </c>
      <c r="I45" s="117" t="s">
        <v>164</v>
      </c>
      <c r="J45" s="117" t="s">
        <v>2</v>
      </c>
      <c r="K45" s="119" t="s">
        <v>165</v>
      </c>
      <c r="L45" s="123" t="s">
        <v>3</v>
      </c>
      <c r="M45" s="117" t="s">
        <v>4</v>
      </c>
      <c r="N45" s="117" t="s">
        <v>50</v>
      </c>
      <c r="O45" s="117" t="s">
        <v>5</v>
      </c>
      <c r="P45" s="117" t="s">
        <v>164</v>
      </c>
      <c r="Q45" s="117" t="s">
        <v>2</v>
      </c>
      <c r="R45" s="119" t="s">
        <v>165</v>
      </c>
      <c r="S45" s="123" t="s">
        <v>3</v>
      </c>
      <c r="T45" s="117" t="s">
        <v>4</v>
      </c>
      <c r="U45" s="117" t="s">
        <v>50</v>
      </c>
      <c r="V45" s="117" t="s">
        <v>5</v>
      </c>
      <c r="W45" s="117" t="s">
        <v>164</v>
      </c>
      <c r="X45" s="117" t="s">
        <v>2</v>
      </c>
      <c r="Y45" s="119" t="s">
        <v>165</v>
      </c>
      <c r="Z45" s="123" t="s">
        <v>3</v>
      </c>
      <c r="AA45" s="117" t="s">
        <v>4</v>
      </c>
      <c r="AB45" s="117" t="s">
        <v>50</v>
      </c>
      <c r="AC45" s="117" t="s">
        <v>5</v>
      </c>
      <c r="AD45" s="117" t="s">
        <v>164</v>
      </c>
      <c r="AE45" s="117" t="s">
        <v>2</v>
      </c>
      <c r="AF45" s="119" t="s">
        <v>165</v>
      </c>
      <c r="AG45" s="120" t="s">
        <v>3</v>
      </c>
      <c r="AH45" s="121" t="s">
        <v>4</v>
      </c>
      <c r="AI45" s="122" t="s">
        <v>50</v>
      </c>
      <c r="AJ45" s="553"/>
      <c r="AK45" s="544"/>
      <c r="AL45" s="544"/>
      <c r="AM45" s="544"/>
      <c r="AN45" s="544"/>
      <c r="AO45" s="544"/>
      <c r="AP45" s="544"/>
      <c r="AQ45" s="544"/>
      <c r="AR45" s="544"/>
      <c r="AS45" s="555"/>
    </row>
    <row r="46" spans="1:59" ht="22.5" customHeight="1">
      <c r="A46" s="539"/>
      <c r="B46" s="123" t="s">
        <v>124</v>
      </c>
      <c r="C46" s="124" t="s">
        <v>196</v>
      </c>
      <c r="D46" s="127" t="s">
        <v>168</v>
      </c>
      <c r="E46" s="123"/>
      <c r="F46" s="125"/>
      <c r="G46" s="125"/>
      <c r="H46" s="126"/>
      <c r="I46" s="125"/>
      <c r="J46" s="124"/>
      <c r="K46" s="127"/>
      <c r="L46" s="123"/>
      <c r="M46" s="125"/>
      <c r="N46" s="125"/>
      <c r="O46" s="125"/>
      <c r="P46" s="125"/>
      <c r="Q46" s="124"/>
      <c r="R46" s="127"/>
      <c r="S46" s="123"/>
      <c r="T46" s="125"/>
      <c r="U46" s="125"/>
      <c r="V46" s="125"/>
      <c r="W46" s="125"/>
      <c r="X46" s="124"/>
      <c r="Y46" s="127"/>
      <c r="Z46" s="123"/>
      <c r="AA46" s="125"/>
      <c r="AB46" s="125"/>
      <c r="AC46" s="125"/>
      <c r="AD46" s="125"/>
      <c r="AE46" s="124"/>
      <c r="AF46" s="127"/>
      <c r="AG46" s="128"/>
      <c r="AH46" s="129"/>
      <c r="AI46" s="130"/>
      <c r="AJ46" s="556">
        <f>SUM(E46:AF46)</f>
        <v>0</v>
      </c>
      <c r="AK46" s="556"/>
      <c r="AL46" s="557"/>
      <c r="AM46" s="558">
        <f>AJ46/4</f>
        <v>0</v>
      </c>
      <c r="AN46" s="559"/>
      <c r="AO46" s="560"/>
      <c r="AP46" s="558">
        <f>IF($AG$24=0,0,ROUNDDOWN(AM46/$AG$24,1))</f>
        <v>0</v>
      </c>
      <c r="AQ46" s="559"/>
      <c r="AR46" s="560"/>
      <c r="AS46" s="131"/>
    </row>
    <row r="47" spans="1:59" ht="21" customHeight="1">
      <c r="A47" s="539"/>
      <c r="B47" s="123" t="s">
        <v>124</v>
      </c>
      <c r="C47" s="124" t="s">
        <v>196</v>
      </c>
      <c r="D47" s="127" t="s">
        <v>172</v>
      </c>
      <c r="E47" s="123"/>
      <c r="F47" s="125"/>
      <c r="G47" s="125"/>
      <c r="H47" s="125"/>
      <c r="I47" s="125"/>
      <c r="J47" s="124"/>
      <c r="K47" s="127"/>
      <c r="L47" s="123"/>
      <c r="M47" s="125"/>
      <c r="N47" s="125"/>
      <c r="O47" s="125"/>
      <c r="P47" s="125"/>
      <c r="Q47" s="124"/>
      <c r="R47" s="127"/>
      <c r="S47" s="123"/>
      <c r="T47" s="125"/>
      <c r="U47" s="125"/>
      <c r="V47" s="125"/>
      <c r="W47" s="125"/>
      <c r="X47" s="124"/>
      <c r="Y47" s="127"/>
      <c r="Z47" s="123"/>
      <c r="AA47" s="125"/>
      <c r="AB47" s="125"/>
      <c r="AC47" s="125"/>
      <c r="AD47" s="125"/>
      <c r="AE47" s="124"/>
      <c r="AF47" s="127"/>
      <c r="AG47" s="128"/>
      <c r="AH47" s="129"/>
      <c r="AI47" s="130"/>
      <c r="AJ47" s="556">
        <f t="shared" ref="AJ47" si="7">SUM(E47:AF47)</f>
        <v>0</v>
      </c>
      <c r="AK47" s="556"/>
      <c r="AL47" s="557"/>
      <c r="AM47" s="558">
        <f t="shared" ref="AM47:AM48" si="8">AJ47/4</f>
        <v>0</v>
      </c>
      <c r="AN47" s="559"/>
      <c r="AO47" s="560"/>
      <c r="AP47" s="558">
        <f t="shared" ref="AP47:AP55" si="9">IF($AG$24=0,0,ROUNDDOWN(AM47/$AG$24,1))</f>
        <v>0</v>
      </c>
      <c r="AQ47" s="559"/>
      <c r="AR47" s="560"/>
      <c r="AS47" s="131"/>
    </row>
    <row r="48" spans="1:59" ht="21" customHeight="1">
      <c r="A48" s="539"/>
      <c r="B48" s="123" t="s">
        <v>124</v>
      </c>
      <c r="C48" s="124" t="s">
        <v>185</v>
      </c>
      <c r="D48" s="127" t="s">
        <v>175</v>
      </c>
      <c r="E48" s="123"/>
      <c r="F48" s="125"/>
      <c r="G48" s="125"/>
      <c r="H48" s="125"/>
      <c r="I48" s="125"/>
      <c r="J48" s="124"/>
      <c r="K48" s="127"/>
      <c r="L48" s="123"/>
      <c r="M48" s="125"/>
      <c r="N48" s="125"/>
      <c r="O48" s="125"/>
      <c r="P48" s="125"/>
      <c r="Q48" s="124"/>
      <c r="R48" s="127"/>
      <c r="S48" s="123"/>
      <c r="T48" s="125"/>
      <c r="U48" s="125"/>
      <c r="V48" s="125"/>
      <c r="W48" s="125"/>
      <c r="X48" s="124"/>
      <c r="Y48" s="127"/>
      <c r="Z48" s="123"/>
      <c r="AA48" s="125"/>
      <c r="AB48" s="125"/>
      <c r="AC48" s="125"/>
      <c r="AD48" s="125"/>
      <c r="AE48" s="124"/>
      <c r="AF48" s="127"/>
      <c r="AG48" s="128"/>
      <c r="AH48" s="129"/>
      <c r="AI48" s="130"/>
      <c r="AJ48" s="556">
        <f>SUM(E48:AF48)</f>
        <v>0</v>
      </c>
      <c r="AK48" s="556"/>
      <c r="AL48" s="557"/>
      <c r="AM48" s="558">
        <f t="shared" si="8"/>
        <v>0</v>
      </c>
      <c r="AN48" s="559"/>
      <c r="AO48" s="560"/>
      <c r="AP48" s="558">
        <f t="shared" si="9"/>
        <v>0</v>
      </c>
      <c r="AQ48" s="559"/>
      <c r="AR48" s="560"/>
      <c r="AS48" s="131"/>
    </row>
    <row r="49" spans="1:45" ht="21" customHeight="1">
      <c r="A49" s="539"/>
      <c r="B49" s="123" t="s">
        <v>194</v>
      </c>
      <c r="C49" s="124" t="s">
        <v>34</v>
      </c>
      <c r="D49" s="127" t="s">
        <v>177</v>
      </c>
      <c r="E49" s="123">
        <v>4</v>
      </c>
      <c r="F49" s="125">
        <v>4</v>
      </c>
      <c r="G49" s="125"/>
      <c r="H49" s="125"/>
      <c r="I49" s="125">
        <v>4</v>
      </c>
      <c r="J49" s="124">
        <v>4</v>
      </c>
      <c r="K49" s="127">
        <v>4</v>
      </c>
      <c r="L49" s="123">
        <v>4</v>
      </c>
      <c r="M49" s="125">
        <v>4</v>
      </c>
      <c r="N49" s="125"/>
      <c r="O49" s="125"/>
      <c r="P49" s="125">
        <v>4</v>
      </c>
      <c r="Q49" s="124">
        <v>4</v>
      </c>
      <c r="R49" s="127">
        <v>4</v>
      </c>
      <c r="S49" s="123">
        <v>4</v>
      </c>
      <c r="T49" s="125">
        <v>4</v>
      </c>
      <c r="U49" s="125"/>
      <c r="V49" s="125"/>
      <c r="W49" s="125">
        <v>4</v>
      </c>
      <c r="X49" s="124">
        <v>4</v>
      </c>
      <c r="Y49" s="127">
        <v>4</v>
      </c>
      <c r="Z49" s="123">
        <v>4</v>
      </c>
      <c r="AA49" s="125">
        <v>4</v>
      </c>
      <c r="AB49" s="125"/>
      <c r="AC49" s="125"/>
      <c r="AD49" s="125">
        <v>4</v>
      </c>
      <c r="AE49" s="124">
        <v>4</v>
      </c>
      <c r="AF49" s="127">
        <v>4</v>
      </c>
      <c r="AG49" s="128">
        <v>4</v>
      </c>
      <c r="AH49" s="129">
        <v>4</v>
      </c>
      <c r="AI49" s="130"/>
      <c r="AJ49" s="556">
        <f>SUM(E49:AF49)</f>
        <v>80</v>
      </c>
      <c r="AK49" s="556"/>
      <c r="AL49" s="557"/>
      <c r="AM49" s="558">
        <f>AJ49/4</f>
        <v>20</v>
      </c>
      <c r="AN49" s="559"/>
      <c r="AO49" s="560"/>
      <c r="AP49" s="558">
        <f t="shared" si="9"/>
        <v>0.5</v>
      </c>
      <c r="AQ49" s="559"/>
      <c r="AR49" s="560"/>
      <c r="AS49" s="131"/>
    </row>
    <row r="50" spans="1:45" ht="21" customHeight="1">
      <c r="A50" s="539"/>
      <c r="B50" s="187" t="s">
        <v>33</v>
      </c>
      <c r="C50" s="188" t="s">
        <v>197</v>
      </c>
      <c r="D50" s="127" t="s">
        <v>180</v>
      </c>
      <c r="E50" s="123">
        <v>4</v>
      </c>
      <c r="F50" s="125">
        <v>4</v>
      </c>
      <c r="G50" s="125"/>
      <c r="H50" s="125"/>
      <c r="I50" s="125">
        <v>4</v>
      </c>
      <c r="J50" s="124">
        <v>4</v>
      </c>
      <c r="K50" s="127">
        <v>4</v>
      </c>
      <c r="L50" s="123">
        <v>4</v>
      </c>
      <c r="M50" s="125">
        <v>4</v>
      </c>
      <c r="N50" s="125"/>
      <c r="O50" s="125"/>
      <c r="P50" s="125">
        <v>4</v>
      </c>
      <c r="Q50" s="124">
        <v>4</v>
      </c>
      <c r="R50" s="127">
        <v>4</v>
      </c>
      <c r="S50" s="123">
        <v>4</v>
      </c>
      <c r="T50" s="125">
        <v>4</v>
      </c>
      <c r="U50" s="125"/>
      <c r="V50" s="125"/>
      <c r="W50" s="125">
        <v>4</v>
      </c>
      <c r="X50" s="124">
        <v>4</v>
      </c>
      <c r="Y50" s="127">
        <v>4</v>
      </c>
      <c r="Z50" s="123">
        <v>4</v>
      </c>
      <c r="AA50" s="125">
        <v>4</v>
      </c>
      <c r="AB50" s="125"/>
      <c r="AC50" s="125"/>
      <c r="AD50" s="125">
        <v>4</v>
      </c>
      <c r="AE50" s="124">
        <v>4</v>
      </c>
      <c r="AF50" s="127">
        <v>4</v>
      </c>
      <c r="AG50" s="128">
        <v>4</v>
      </c>
      <c r="AH50" s="129">
        <v>4</v>
      </c>
      <c r="AI50" s="130"/>
      <c r="AJ50" s="556">
        <f t="shared" ref="AJ50" si="10">SUM(E50:AF50)</f>
        <v>80</v>
      </c>
      <c r="AK50" s="556"/>
      <c r="AL50" s="557"/>
      <c r="AM50" s="558">
        <f t="shared" ref="AM50:AM51" si="11">AJ50/4</f>
        <v>20</v>
      </c>
      <c r="AN50" s="559"/>
      <c r="AO50" s="560"/>
      <c r="AP50" s="558">
        <f t="shared" si="9"/>
        <v>0.5</v>
      </c>
      <c r="AQ50" s="559"/>
      <c r="AR50" s="560"/>
      <c r="AS50" s="131"/>
    </row>
    <row r="51" spans="1:45" ht="21" customHeight="1">
      <c r="A51" s="539"/>
      <c r="B51" s="187"/>
      <c r="C51" s="188"/>
      <c r="D51" s="127"/>
      <c r="E51" s="123"/>
      <c r="F51" s="125"/>
      <c r="G51" s="125"/>
      <c r="H51" s="125"/>
      <c r="I51" s="125"/>
      <c r="J51" s="124"/>
      <c r="K51" s="127"/>
      <c r="L51" s="123"/>
      <c r="M51" s="125"/>
      <c r="N51" s="125"/>
      <c r="O51" s="125"/>
      <c r="P51" s="125"/>
      <c r="Q51" s="124"/>
      <c r="R51" s="127"/>
      <c r="S51" s="123"/>
      <c r="T51" s="125"/>
      <c r="U51" s="125"/>
      <c r="V51" s="125"/>
      <c r="W51" s="125"/>
      <c r="X51" s="124"/>
      <c r="Y51" s="127"/>
      <c r="Z51" s="123"/>
      <c r="AA51" s="125"/>
      <c r="AB51" s="125"/>
      <c r="AC51" s="125"/>
      <c r="AD51" s="125"/>
      <c r="AE51" s="124"/>
      <c r="AF51" s="127"/>
      <c r="AG51" s="128"/>
      <c r="AH51" s="129"/>
      <c r="AI51" s="130"/>
      <c r="AJ51" s="556">
        <f>SUM(E51:AF51)</f>
        <v>0</v>
      </c>
      <c r="AK51" s="556"/>
      <c r="AL51" s="557"/>
      <c r="AM51" s="558">
        <f t="shared" si="11"/>
        <v>0</v>
      </c>
      <c r="AN51" s="559"/>
      <c r="AO51" s="560"/>
      <c r="AP51" s="558">
        <f t="shared" si="9"/>
        <v>0</v>
      </c>
      <c r="AQ51" s="559"/>
      <c r="AR51" s="560"/>
      <c r="AS51" s="131"/>
    </row>
    <row r="52" spans="1:45" ht="21" customHeight="1">
      <c r="A52" s="539"/>
      <c r="B52" s="187"/>
      <c r="C52" s="188"/>
      <c r="D52" s="127"/>
      <c r="E52" s="123"/>
      <c r="F52" s="125"/>
      <c r="G52" s="125"/>
      <c r="H52" s="125"/>
      <c r="I52" s="125"/>
      <c r="J52" s="124"/>
      <c r="K52" s="127"/>
      <c r="L52" s="123"/>
      <c r="M52" s="125"/>
      <c r="N52" s="125"/>
      <c r="O52" s="125"/>
      <c r="P52" s="125"/>
      <c r="Q52" s="124"/>
      <c r="R52" s="127"/>
      <c r="S52" s="123"/>
      <c r="T52" s="125"/>
      <c r="U52" s="125"/>
      <c r="V52" s="125"/>
      <c r="W52" s="125"/>
      <c r="X52" s="124"/>
      <c r="Y52" s="127"/>
      <c r="Z52" s="123"/>
      <c r="AA52" s="125"/>
      <c r="AB52" s="125"/>
      <c r="AC52" s="125"/>
      <c r="AD52" s="125"/>
      <c r="AE52" s="124"/>
      <c r="AF52" s="127"/>
      <c r="AG52" s="128"/>
      <c r="AH52" s="129"/>
      <c r="AI52" s="130"/>
      <c r="AJ52" s="556">
        <f>SUM(E52:AF52)</f>
        <v>0</v>
      </c>
      <c r="AK52" s="556"/>
      <c r="AL52" s="557"/>
      <c r="AM52" s="558">
        <f>AJ52/4</f>
        <v>0</v>
      </c>
      <c r="AN52" s="559"/>
      <c r="AO52" s="560"/>
      <c r="AP52" s="558">
        <f t="shared" si="9"/>
        <v>0</v>
      </c>
      <c r="AQ52" s="559"/>
      <c r="AR52" s="560"/>
      <c r="AS52" s="131"/>
    </row>
    <row r="53" spans="1:45" ht="21" customHeight="1">
      <c r="A53" s="539"/>
      <c r="B53" s="187"/>
      <c r="C53" s="188"/>
      <c r="D53" s="127"/>
      <c r="E53" s="123"/>
      <c r="F53" s="125"/>
      <c r="G53" s="125"/>
      <c r="H53" s="125"/>
      <c r="I53" s="125"/>
      <c r="J53" s="124"/>
      <c r="K53" s="127"/>
      <c r="L53" s="123"/>
      <c r="M53" s="125"/>
      <c r="N53" s="125"/>
      <c r="O53" s="125"/>
      <c r="P53" s="125"/>
      <c r="Q53" s="124"/>
      <c r="R53" s="127"/>
      <c r="S53" s="123"/>
      <c r="T53" s="125"/>
      <c r="U53" s="125"/>
      <c r="V53" s="125"/>
      <c r="W53" s="125"/>
      <c r="X53" s="124"/>
      <c r="Y53" s="127"/>
      <c r="Z53" s="123"/>
      <c r="AA53" s="125"/>
      <c r="AB53" s="125"/>
      <c r="AC53" s="125"/>
      <c r="AD53" s="125"/>
      <c r="AE53" s="124"/>
      <c r="AF53" s="127"/>
      <c r="AG53" s="128"/>
      <c r="AH53" s="129"/>
      <c r="AI53" s="130"/>
      <c r="AJ53" s="556">
        <f>SUM(E53:AF53)</f>
        <v>0</v>
      </c>
      <c r="AK53" s="556"/>
      <c r="AL53" s="557"/>
      <c r="AM53" s="558">
        <f t="shared" ref="AM53:AM55" si="12">AJ53/4</f>
        <v>0</v>
      </c>
      <c r="AN53" s="559"/>
      <c r="AO53" s="560"/>
      <c r="AP53" s="558">
        <f t="shared" si="9"/>
        <v>0</v>
      </c>
      <c r="AQ53" s="559"/>
      <c r="AR53" s="560"/>
      <c r="AS53" s="131"/>
    </row>
    <row r="54" spans="1:45" ht="21" customHeight="1">
      <c r="A54" s="539"/>
      <c r="B54" s="123"/>
      <c r="C54" s="124"/>
      <c r="D54" s="127"/>
      <c r="E54" s="123"/>
      <c r="F54" s="125"/>
      <c r="G54" s="125"/>
      <c r="H54" s="125"/>
      <c r="I54" s="125"/>
      <c r="J54" s="124"/>
      <c r="K54" s="127"/>
      <c r="L54" s="123"/>
      <c r="M54" s="125"/>
      <c r="N54" s="125"/>
      <c r="O54" s="125"/>
      <c r="P54" s="125"/>
      <c r="Q54" s="124"/>
      <c r="R54" s="127"/>
      <c r="S54" s="123"/>
      <c r="T54" s="125"/>
      <c r="U54" s="125"/>
      <c r="V54" s="125"/>
      <c r="W54" s="125"/>
      <c r="X54" s="124"/>
      <c r="Y54" s="127"/>
      <c r="Z54" s="123"/>
      <c r="AA54" s="125"/>
      <c r="AB54" s="125"/>
      <c r="AC54" s="125"/>
      <c r="AD54" s="125"/>
      <c r="AE54" s="124"/>
      <c r="AF54" s="127"/>
      <c r="AG54" s="128"/>
      <c r="AH54" s="129"/>
      <c r="AI54" s="130"/>
      <c r="AJ54" s="556">
        <f t="shared" ref="AJ54:AJ55" si="13">SUM(E54:AF54)</f>
        <v>0</v>
      </c>
      <c r="AK54" s="556"/>
      <c r="AL54" s="557"/>
      <c r="AM54" s="558">
        <f t="shared" si="12"/>
        <v>0</v>
      </c>
      <c r="AN54" s="559"/>
      <c r="AO54" s="560"/>
      <c r="AP54" s="558">
        <f t="shared" si="9"/>
        <v>0</v>
      </c>
      <c r="AQ54" s="559"/>
      <c r="AR54" s="560"/>
      <c r="AS54" s="131"/>
    </row>
    <row r="55" spans="1:45" ht="21" customHeight="1" thickBot="1">
      <c r="A55" s="539"/>
      <c r="B55" s="123"/>
      <c r="C55" s="124"/>
      <c r="D55" s="174"/>
      <c r="E55" s="123"/>
      <c r="F55" s="124"/>
      <c r="G55" s="125"/>
      <c r="H55" s="125"/>
      <c r="I55" s="125"/>
      <c r="J55" s="124"/>
      <c r="K55" s="127"/>
      <c r="L55" s="123"/>
      <c r="M55" s="125"/>
      <c r="N55" s="125"/>
      <c r="O55" s="125"/>
      <c r="P55" s="125"/>
      <c r="Q55" s="124"/>
      <c r="R55" s="127"/>
      <c r="S55" s="123"/>
      <c r="T55" s="125"/>
      <c r="U55" s="125"/>
      <c r="V55" s="125"/>
      <c r="W55" s="125"/>
      <c r="X55" s="124"/>
      <c r="Y55" s="127"/>
      <c r="Z55" s="123"/>
      <c r="AA55" s="125"/>
      <c r="AB55" s="125"/>
      <c r="AC55" s="125"/>
      <c r="AD55" s="125"/>
      <c r="AE55" s="124"/>
      <c r="AF55" s="127"/>
      <c r="AG55" s="128"/>
      <c r="AH55" s="129"/>
      <c r="AI55" s="130"/>
      <c r="AJ55" s="556">
        <f t="shared" si="13"/>
        <v>0</v>
      </c>
      <c r="AK55" s="556"/>
      <c r="AL55" s="557"/>
      <c r="AM55" s="558">
        <f t="shared" si="12"/>
        <v>0</v>
      </c>
      <c r="AN55" s="559"/>
      <c r="AO55" s="560"/>
      <c r="AP55" s="558">
        <f t="shared" si="9"/>
        <v>0</v>
      </c>
      <c r="AQ55" s="559"/>
      <c r="AR55" s="560"/>
      <c r="AS55" s="132"/>
    </row>
    <row r="56" spans="1:45" ht="21" customHeight="1" thickBot="1">
      <c r="A56" s="539"/>
      <c r="B56" s="521" t="s">
        <v>27</v>
      </c>
      <c r="C56" s="522"/>
      <c r="D56" s="522"/>
      <c r="E56" s="133">
        <f>SUM(E46:E55)</f>
        <v>8</v>
      </c>
      <c r="F56" s="115">
        <f t="shared" ref="F56:AI56" si="14">SUM(F46:F55)</f>
        <v>8</v>
      </c>
      <c r="G56" s="115">
        <f t="shared" si="14"/>
        <v>0</v>
      </c>
      <c r="H56" s="115">
        <f t="shared" si="14"/>
        <v>0</v>
      </c>
      <c r="I56" s="115">
        <f t="shared" si="14"/>
        <v>8</v>
      </c>
      <c r="J56" s="115">
        <f t="shared" si="14"/>
        <v>8</v>
      </c>
      <c r="K56" s="134">
        <f t="shared" si="14"/>
        <v>8</v>
      </c>
      <c r="L56" s="135">
        <f t="shared" si="14"/>
        <v>8</v>
      </c>
      <c r="M56" s="115">
        <f t="shared" si="14"/>
        <v>8</v>
      </c>
      <c r="N56" s="115">
        <f t="shared" si="14"/>
        <v>0</v>
      </c>
      <c r="O56" s="115">
        <f t="shared" si="14"/>
        <v>0</v>
      </c>
      <c r="P56" s="115">
        <f t="shared" si="14"/>
        <v>8</v>
      </c>
      <c r="Q56" s="115">
        <f t="shared" si="14"/>
        <v>8</v>
      </c>
      <c r="R56" s="134">
        <f t="shared" si="14"/>
        <v>8</v>
      </c>
      <c r="S56" s="135">
        <f t="shared" si="14"/>
        <v>8</v>
      </c>
      <c r="T56" s="115">
        <f t="shared" si="14"/>
        <v>8</v>
      </c>
      <c r="U56" s="115">
        <f t="shared" si="14"/>
        <v>0</v>
      </c>
      <c r="V56" s="115">
        <f t="shared" si="14"/>
        <v>0</v>
      </c>
      <c r="W56" s="115">
        <f t="shared" si="14"/>
        <v>8</v>
      </c>
      <c r="X56" s="115">
        <f t="shared" si="14"/>
        <v>8</v>
      </c>
      <c r="Y56" s="134">
        <f t="shared" si="14"/>
        <v>8</v>
      </c>
      <c r="Z56" s="135">
        <f t="shared" si="14"/>
        <v>8</v>
      </c>
      <c r="AA56" s="115">
        <f t="shared" si="14"/>
        <v>8</v>
      </c>
      <c r="AB56" s="115">
        <f t="shared" si="14"/>
        <v>0</v>
      </c>
      <c r="AC56" s="115">
        <f t="shared" si="14"/>
        <v>0</v>
      </c>
      <c r="AD56" s="136">
        <f t="shared" si="14"/>
        <v>8</v>
      </c>
      <c r="AE56" s="136">
        <f t="shared" si="14"/>
        <v>8</v>
      </c>
      <c r="AF56" s="137">
        <f t="shared" si="14"/>
        <v>8</v>
      </c>
      <c r="AG56" s="138">
        <f t="shared" si="14"/>
        <v>8</v>
      </c>
      <c r="AH56" s="139">
        <f t="shared" si="14"/>
        <v>8</v>
      </c>
      <c r="AI56" s="140">
        <f t="shared" si="14"/>
        <v>0</v>
      </c>
      <c r="AJ56" s="561">
        <f>SUM(AJ46:AL55)</f>
        <v>160</v>
      </c>
      <c r="AK56" s="561"/>
      <c r="AL56" s="562"/>
      <c r="AM56" s="563">
        <f>SUM(AM46:AO55)</f>
        <v>40</v>
      </c>
      <c r="AN56" s="561"/>
      <c r="AO56" s="562"/>
      <c r="AP56" s="563">
        <f>SUM(AP46:AR55)</f>
        <v>1</v>
      </c>
      <c r="AQ56" s="561"/>
      <c r="AR56" s="562"/>
      <c r="AS56" s="141"/>
    </row>
    <row r="57" spans="1:45" ht="21" customHeight="1" thickTop="1" thickBot="1">
      <c r="A57" s="539"/>
      <c r="B57" s="521" t="s">
        <v>28</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t="s">
        <v>184</v>
      </c>
      <c r="AE57" s="522"/>
      <c r="AF57" s="564"/>
      <c r="AG57" s="565">
        <v>40</v>
      </c>
      <c r="AH57" s="566"/>
      <c r="AI57" s="567"/>
      <c r="AJ57" s="568" t="s">
        <v>32</v>
      </c>
      <c r="AK57" s="569"/>
      <c r="AL57" s="569"/>
      <c r="AM57" s="569"/>
      <c r="AN57" s="569"/>
      <c r="AO57" s="569"/>
      <c r="AP57" s="569"/>
      <c r="AQ57" s="569"/>
      <c r="AR57" s="570"/>
      <c r="AS57" s="141"/>
    </row>
    <row r="58" spans="1:45" ht="21" customHeight="1" thickBot="1">
      <c r="A58" s="540"/>
      <c r="B58" s="571" t="s">
        <v>29</v>
      </c>
      <c r="C58" s="572"/>
      <c r="D58" s="572"/>
      <c r="E58" s="142">
        <v>8</v>
      </c>
      <c r="F58" s="143">
        <v>8</v>
      </c>
      <c r="G58" s="143" t="s">
        <v>183</v>
      </c>
      <c r="H58" s="143" t="s">
        <v>183</v>
      </c>
      <c r="I58" s="143">
        <v>8</v>
      </c>
      <c r="J58" s="143">
        <v>8</v>
      </c>
      <c r="K58" s="144">
        <v>8</v>
      </c>
      <c r="L58" s="142">
        <v>8</v>
      </c>
      <c r="M58" s="143">
        <v>8</v>
      </c>
      <c r="N58" s="143" t="s">
        <v>183</v>
      </c>
      <c r="O58" s="143" t="s">
        <v>183</v>
      </c>
      <c r="P58" s="143">
        <v>8</v>
      </c>
      <c r="Q58" s="143">
        <v>8</v>
      </c>
      <c r="R58" s="144">
        <v>8</v>
      </c>
      <c r="S58" s="142">
        <v>8</v>
      </c>
      <c r="T58" s="143">
        <v>8</v>
      </c>
      <c r="U58" s="143" t="s">
        <v>183</v>
      </c>
      <c r="V58" s="143" t="s">
        <v>183</v>
      </c>
      <c r="W58" s="143">
        <v>8</v>
      </c>
      <c r="X58" s="143">
        <v>8</v>
      </c>
      <c r="Y58" s="144">
        <v>8</v>
      </c>
      <c r="Z58" s="142">
        <v>8</v>
      </c>
      <c r="AA58" s="143">
        <v>8</v>
      </c>
      <c r="AB58" s="143" t="s">
        <v>183</v>
      </c>
      <c r="AC58" s="143" t="s">
        <v>183</v>
      </c>
      <c r="AD58" s="145">
        <v>8</v>
      </c>
      <c r="AE58" s="145">
        <v>8</v>
      </c>
      <c r="AF58" s="146">
        <v>8</v>
      </c>
      <c r="AG58" s="143"/>
      <c r="AH58" s="143"/>
      <c r="AI58" s="144"/>
      <c r="AJ58" s="526"/>
      <c r="AK58" s="527"/>
      <c r="AL58" s="573"/>
      <c r="AM58" s="574"/>
      <c r="AN58" s="527"/>
      <c r="AO58" s="573"/>
      <c r="AP58" s="574"/>
      <c r="AQ58" s="527"/>
      <c r="AR58" s="573"/>
      <c r="AS58" s="141"/>
    </row>
    <row r="59" spans="1:45" ht="21" customHeight="1" thickBot="1">
      <c r="A59" s="110"/>
      <c r="B59" s="147"/>
      <c r="C59" s="147"/>
      <c r="D59" s="147"/>
      <c r="E59" s="148"/>
      <c r="F59" s="148"/>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50"/>
      <c r="AI59" s="150"/>
      <c r="AJ59" s="151"/>
      <c r="AK59" s="152"/>
      <c r="AL59" s="152"/>
      <c r="AM59" s="152"/>
      <c r="AN59" s="152"/>
      <c r="AO59" s="152"/>
      <c r="AP59" s="152"/>
      <c r="AQ59" s="152"/>
      <c r="AR59" s="152"/>
      <c r="AS59" s="153"/>
    </row>
    <row r="60" spans="1:45" ht="21" customHeight="1" thickBot="1">
      <c r="A60" s="581" t="s">
        <v>30</v>
      </c>
      <c r="B60" s="154" t="s">
        <v>8</v>
      </c>
      <c r="C60" s="136" t="s">
        <v>34</v>
      </c>
      <c r="D60" s="189" t="s">
        <v>41</v>
      </c>
      <c r="E60" s="156">
        <v>8</v>
      </c>
      <c r="F60" s="157">
        <v>8</v>
      </c>
      <c r="G60" s="125"/>
      <c r="H60" s="125"/>
      <c r="I60" s="125">
        <v>8</v>
      </c>
      <c r="J60" s="125">
        <v>8</v>
      </c>
      <c r="K60" s="158">
        <v>8</v>
      </c>
      <c r="L60" s="159">
        <v>8</v>
      </c>
      <c r="M60" s="160">
        <v>8</v>
      </c>
      <c r="N60" s="125"/>
      <c r="O60" s="125"/>
      <c r="P60" s="125">
        <v>8</v>
      </c>
      <c r="Q60" s="125">
        <v>8</v>
      </c>
      <c r="R60" s="158">
        <v>8</v>
      </c>
      <c r="S60" s="159">
        <v>8</v>
      </c>
      <c r="T60" s="160">
        <v>8</v>
      </c>
      <c r="U60" s="125"/>
      <c r="V60" s="125"/>
      <c r="W60" s="125">
        <v>8</v>
      </c>
      <c r="X60" s="125">
        <v>8</v>
      </c>
      <c r="Y60" s="158">
        <v>8</v>
      </c>
      <c r="Z60" s="159">
        <v>8</v>
      </c>
      <c r="AA60" s="160">
        <v>8</v>
      </c>
      <c r="AB60" s="125"/>
      <c r="AC60" s="125"/>
      <c r="AD60" s="125">
        <v>8</v>
      </c>
      <c r="AE60" s="115">
        <v>8</v>
      </c>
      <c r="AF60" s="158">
        <v>8</v>
      </c>
      <c r="AG60" s="161">
        <v>8</v>
      </c>
      <c r="AH60" s="190">
        <v>8</v>
      </c>
      <c r="AI60" s="162"/>
      <c r="AJ60" s="585">
        <f t="shared" ref="AJ60:AJ65" si="15">SUM(E60:AF60)</f>
        <v>160</v>
      </c>
      <c r="AK60" s="585"/>
      <c r="AL60" s="586"/>
      <c r="AM60" s="587">
        <f t="shared" ref="AM60:AM65" si="16">AJ60/4</f>
        <v>40</v>
      </c>
      <c r="AN60" s="588"/>
      <c r="AO60" s="589"/>
      <c r="AP60" s="587">
        <f t="shared" ref="AP60:AP65" si="17">IF($AG$24=0,0,ROUNDDOWN(AM60/$AG$24,1))</f>
        <v>1</v>
      </c>
      <c r="AQ60" s="588"/>
      <c r="AR60" s="589"/>
      <c r="AS60" s="163"/>
    </row>
    <row r="61" spans="1:45" ht="21" customHeight="1">
      <c r="A61" s="582"/>
      <c r="B61" s="123" t="s">
        <v>31</v>
      </c>
      <c r="C61" s="124" t="s">
        <v>34</v>
      </c>
      <c r="D61" s="166" t="s">
        <v>42</v>
      </c>
      <c r="E61" s="165">
        <v>8</v>
      </c>
      <c r="F61" s="160">
        <v>8</v>
      </c>
      <c r="G61" s="160"/>
      <c r="H61" s="160"/>
      <c r="I61" s="160">
        <v>8</v>
      </c>
      <c r="J61" s="164">
        <v>8</v>
      </c>
      <c r="K61" s="166">
        <v>8</v>
      </c>
      <c r="L61" s="165">
        <v>8</v>
      </c>
      <c r="M61" s="160">
        <v>8</v>
      </c>
      <c r="N61" s="160"/>
      <c r="O61" s="160"/>
      <c r="P61" s="160">
        <v>8</v>
      </c>
      <c r="Q61" s="164">
        <v>8</v>
      </c>
      <c r="R61" s="166">
        <v>8</v>
      </c>
      <c r="S61" s="165">
        <v>8</v>
      </c>
      <c r="T61" s="160">
        <v>8</v>
      </c>
      <c r="U61" s="160"/>
      <c r="V61" s="160"/>
      <c r="W61" s="160">
        <v>8</v>
      </c>
      <c r="X61" s="164">
        <v>8</v>
      </c>
      <c r="Y61" s="166">
        <v>8</v>
      </c>
      <c r="Z61" s="165">
        <v>8</v>
      </c>
      <c r="AA61" s="160">
        <v>8</v>
      </c>
      <c r="AB61" s="160"/>
      <c r="AC61" s="160"/>
      <c r="AD61" s="160">
        <v>8</v>
      </c>
      <c r="AE61" s="160">
        <v>8</v>
      </c>
      <c r="AF61" s="166">
        <v>8</v>
      </c>
      <c r="AG61" s="167">
        <v>8</v>
      </c>
      <c r="AH61" s="168">
        <v>8</v>
      </c>
      <c r="AI61" s="169"/>
      <c r="AJ61" s="556">
        <f t="shared" si="15"/>
        <v>160</v>
      </c>
      <c r="AK61" s="556"/>
      <c r="AL61" s="557"/>
      <c r="AM61" s="558">
        <f t="shared" si="16"/>
        <v>40</v>
      </c>
      <c r="AN61" s="559"/>
      <c r="AO61" s="560"/>
      <c r="AP61" s="558">
        <f t="shared" si="17"/>
        <v>1</v>
      </c>
      <c r="AQ61" s="559"/>
      <c r="AR61" s="560"/>
      <c r="AS61" s="131"/>
    </row>
    <row r="62" spans="1:45" ht="21" customHeight="1">
      <c r="A62" s="582"/>
      <c r="B62" s="123"/>
      <c r="C62" s="124"/>
      <c r="D62" s="166"/>
      <c r="E62" s="165"/>
      <c r="F62" s="160"/>
      <c r="G62" s="160"/>
      <c r="H62" s="160"/>
      <c r="I62" s="160"/>
      <c r="J62" s="164"/>
      <c r="K62" s="166"/>
      <c r="L62" s="165"/>
      <c r="M62" s="160"/>
      <c r="N62" s="160"/>
      <c r="O62" s="160"/>
      <c r="P62" s="160"/>
      <c r="Q62" s="164"/>
      <c r="R62" s="166"/>
      <c r="S62" s="165"/>
      <c r="T62" s="160"/>
      <c r="U62" s="160"/>
      <c r="V62" s="160"/>
      <c r="W62" s="160"/>
      <c r="X62" s="164"/>
      <c r="Y62" s="166"/>
      <c r="Z62" s="165"/>
      <c r="AA62" s="160"/>
      <c r="AB62" s="160"/>
      <c r="AC62" s="160"/>
      <c r="AD62" s="160"/>
      <c r="AE62" s="164"/>
      <c r="AF62" s="166"/>
      <c r="AG62" s="167"/>
      <c r="AH62" s="168"/>
      <c r="AI62" s="169"/>
      <c r="AJ62" s="556">
        <f t="shared" si="15"/>
        <v>0</v>
      </c>
      <c r="AK62" s="556"/>
      <c r="AL62" s="557"/>
      <c r="AM62" s="558">
        <f t="shared" si="16"/>
        <v>0</v>
      </c>
      <c r="AN62" s="559"/>
      <c r="AO62" s="560"/>
      <c r="AP62" s="558">
        <f t="shared" si="17"/>
        <v>0</v>
      </c>
      <c r="AQ62" s="559"/>
      <c r="AR62" s="560"/>
      <c r="AS62" s="131"/>
    </row>
    <row r="63" spans="1:45" ht="21" customHeight="1">
      <c r="A63" s="582"/>
      <c r="B63" s="123"/>
      <c r="C63" s="124"/>
      <c r="D63" s="166"/>
      <c r="E63" s="165"/>
      <c r="F63" s="160"/>
      <c r="G63" s="160"/>
      <c r="H63" s="160"/>
      <c r="I63" s="160"/>
      <c r="J63" s="164"/>
      <c r="K63" s="166"/>
      <c r="L63" s="165"/>
      <c r="M63" s="160"/>
      <c r="N63" s="160"/>
      <c r="O63" s="160"/>
      <c r="P63" s="160"/>
      <c r="Q63" s="164"/>
      <c r="R63" s="166"/>
      <c r="S63" s="165"/>
      <c r="T63" s="160"/>
      <c r="U63" s="160"/>
      <c r="V63" s="160"/>
      <c r="W63" s="160"/>
      <c r="X63" s="164"/>
      <c r="Y63" s="166"/>
      <c r="Z63" s="165"/>
      <c r="AA63" s="160"/>
      <c r="AB63" s="160"/>
      <c r="AC63" s="160"/>
      <c r="AD63" s="160"/>
      <c r="AE63" s="164"/>
      <c r="AF63" s="166"/>
      <c r="AG63" s="167"/>
      <c r="AH63" s="168"/>
      <c r="AI63" s="169"/>
      <c r="AJ63" s="556">
        <f t="shared" si="15"/>
        <v>0</v>
      </c>
      <c r="AK63" s="556"/>
      <c r="AL63" s="557"/>
      <c r="AM63" s="558">
        <f t="shared" si="16"/>
        <v>0</v>
      </c>
      <c r="AN63" s="559"/>
      <c r="AO63" s="560"/>
      <c r="AP63" s="558">
        <f t="shared" si="17"/>
        <v>0</v>
      </c>
      <c r="AQ63" s="559"/>
      <c r="AR63" s="560"/>
      <c r="AS63" s="131"/>
    </row>
    <row r="64" spans="1:45" ht="21" customHeight="1">
      <c r="A64" s="582"/>
      <c r="B64" s="191"/>
      <c r="C64" s="124"/>
      <c r="D64" s="166"/>
      <c r="E64" s="165"/>
      <c r="F64" s="160"/>
      <c r="G64" s="160"/>
      <c r="H64" s="160"/>
      <c r="I64" s="160"/>
      <c r="J64" s="164"/>
      <c r="K64" s="166"/>
      <c r="L64" s="165"/>
      <c r="M64" s="160"/>
      <c r="N64" s="160"/>
      <c r="O64" s="160"/>
      <c r="P64" s="160"/>
      <c r="Q64" s="164"/>
      <c r="R64" s="166"/>
      <c r="S64" s="165"/>
      <c r="T64" s="160"/>
      <c r="U64" s="160"/>
      <c r="V64" s="160"/>
      <c r="W64" s="160"/>
      <c r="X64" s="164"/>
      <c r="Y64" s="166"/>
      <c r="Z64" s="165"/>
      <c r="AA64" s="160"/>
      <c r="AB64" s="160"/>
      <c r="AC64" s="160"/>
      <c r="AD64" s="160"/>
      <c r="AE64" s="164"/>
      <c r="AF64" s="166"/>
      <c r="AG64" s="167"/>
      <c r="AH64" s="168"/>
      <c r="AI64" s="169"/>
      <c r="AJ64" s="556">
        <f t="shared" si="15"/>
        <v>0</v>
      </c>
      <c r="AK64" s="556"/>
      <c r="AL64" s="557"/>
      <c r="AM64" s="558">
        <f t="shared" si="16"/>
        <v>0</v>
      </c>
      <c r="AN64" s="559"/>
      <c r="AO64" s="560"/>
      <c r="AP64" s="558">
        <f t="shared" si="17"/>
        <v>0</v>
      </c>
      <c r="AQ64" s="559"/>
      <c r="AR64" s="560"/>
      <c r="AS64" s="131"/>
    </row>
    <row r="65" spans="1:45" ht="21" customHeight="1" thickBot="1">
      <c r="A65" s="583"/>
      <c r="B65" s="170"/>
      <c r="C65" s="171"/>
      <c r="D65" s="192"/>
      <c r="E65" s="173"/>
      <c r="F65" s="172"/>
      <c r="G65" s="171"/>
      <c r="H65" s="171"/>
      <c r="I65" s="171"/>
      <c r="J65" s="171"/>
      <c r="K65" s="174"/>
      <c r="L65" s="175"/>
      <c r="M65" s="171"/>
      <c r="N65" s="171"/>
      <c r="O65" s="171"/>
      <c r="P65" s="171"/>
      <c r="Q65" s="171"/>
      <c r="R65" s="174"/>
      <c r="S65" s="175"/>
      <c r="T65" s="171"/>
      <c r="U65" s="171"/>
      <c r="V65" s="171"/>
      <c r="W65" s="171"/>
      <c r="X65" s="171"/>
      <c r="Y65" s="174"/>
      <c r="Z65" s="175"/>
      <c r="AA65" s="171"/>
      <c r="AB65" s="171"/>
      <c r="AC65" s="171"/>
      <c r="AD65" s="171"/>
      <c r="AE65" s="171"/>
      <c r="AF65" s="174"/>
      <c r="AG65" s="193"/>
      <c r="AH65" s="176"/>
      <c r="AI65" s="177"/>
      <c r="AJ65" s="576">
        <f t="shared" si="15"/>
        <v>0</v>
      </c>
      <c r="AK65" s="576"/>
      <c r="AL65" s="577"/>
      <c r="AM65" s="578">
        <f t="shared" si="16"/>
        <v>0</v>
      </c>
      <c r="AN65" s="579"/>
      <c r="AO65" s="580"/>
      <c r="AP65" s="578">
        <f t="shared" si="17"/>
        <v>0</v>
      </c>
      <c r="AQ65" s="579"/>
      <c r="AR65" s="580"/>
      <c r="AS65" s="132"/>
    </row>
    <row r="66" spans="1:45" ht="21" customHeight="1">
      <c r="A66" s="178"/>
      <c r="B66" s="147"/>
      <c r="C66" s="147"/>
      <c r="D66" s="147"/>
      <c r="E66" s="147"/>
      <c r="F66" s="147"/>
      <c r="G66" s="147"/>
      <c r="H66" s="147"/>
      <c r="I66" s="147"/>
      <c r="J66" s="147"/>
      <c r="K66" s="147"/>
      <c r="L66" s="147"/>
      <c r="M66" s="152"/>
      <c r="N66" s="152"/>
      <c r="O66" s="152"/>
      <c r="P66" s="152"/>
      <c r="Q66" s="152"/>
      <c r="R66" s="152"/>
      <c r="S66" s="152"/>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row>
  </sheetData>
  <mergeCells count="190">
    <mergeCell ref="B58:D58"/>
    <mergeCell ref="AJ58:AL58"/>
    <mergeCell ref="AM58:AO58"/>
    <mergeCell ref="AP58:AR58"/>
    <mergeCell ref="A60:A65"/>
    <mergeCell ref="AJ60:AL60"/>
    <mergeCell ref="AM60:AO60"/>
    <mergeCell ref="AP60:AR60"/>
    <mergeCell ref="AJ61:AL61"/>
    <mergeCell ref="AM61:AO61"/>
    <mergeCell ref="AJ64:AL64"/>
    <mergeCell ref="AM64:AO64"/>
    <mergeCell ref="AP64:AR64"/>
    <mergeCell ref="AJ65:AL65"/>
    <mergeCell ref="AM65:AO65"/>
    <mergeCell ref="AP65:AR65"/>
    <mergeCell ref="AP61:AR61"/>
    <mergeCell ref="AJ62:AL62"/>
    <mergeCell ref="AM62:AO62"/>
    <mergeCell ref="AP62:AR62"/>
    <mergeCell ref="AJ63:AL63"/>
    <mergeCell ref="AM63:AO63"/>
    <mergeCell ref="AP63:AR63"/>
    <mergeCell ref="B56:D56"/>
    <mergeCell ref="AJ56:AL56"/>
    <mergeCell ref="AM56:AO56"/>
    <mergeCell ref="AP56:AR56"/>
    <mergeCell ref="B57:AC57"/>
    <mergeCell ref="AD57:AF57"/>
    <mergeCell ref="AG57:AI57"/>
    <mergeCell ref="AJ57:AR57"/>
    <mergeCell ref="AJ54:AL54"/>
    <mergeCell ref="AM54:AO54"/>
    <mergeCell ref="AP54:AR54"/>
    <mergeCell ref="AJ55:AL55"/>
    <mergeCell ref="AM55:AO55"/>
    <mergeCell ref="AP55:AR55"/>
    <mergeCell ref="AM46:AO46"/>
    <mergeCell ref="AP46:AR46"/>
    <mergeCell ref="AJ47:AL47"/>
    <mergeCell ref="AM47:AO47"/>
    <mergeCell ref="AP47:AR47"/>
    <mergeCell ref="AJ52:AL52"/>
    <mergeCell ref="AM52:AO52"/>
    <mergeCell ref="AP52:AR52"/>
    <mergeCell ref="AJ53:AL53"/>
    <mergeCell ref="AM53:AO53"/>
    <mergeCell ref="AP53:AR53"/>
    <mergeCell ref="AJ50:AL50"/>
    <mergeCell ref="AM50:AO50"/>
    <mergeCell ref="AP50:AR50"/>
    <mergeCell ref="AJ51:AL51"/>
    <mergeCell ref="AM51:AO51"/>
    <mergeCell ref="AP51:AR51"/>
    <mergeCell ref="S43:Y43"/>
    <mergeCell ref="Z43:AF43"/>
    <mergeCell ref="AG43:AI43"/>
    <mergeCell ref="AJ43:AL45"/>
    <mergeCell ref="AM43:AO45"/>
    <mergeCell ref="AP43:AR45"/>
    <mergeCell ref="A42:L42"/>
    <mergeCell ref="M42:V42"/>
    <mergeCell ref="W42:AE42"/>
    <mergeCell ref="AF42:AS42"/>
    <mergeCell ref="A43:A58"/>
    <mergeCell ref="B43:B45"/>
    <mergeCell ref="C43:C45"/>
    <mergeCell ref="D43:D45"/>
    <mergeCell ref="E43:K43"/>
    <mergeCell ref="L43:R43"/>
    <mergeCell ref="AJ48:AL48"/>
    <mergeCell ref="AM48:AO48"/>
    <mergeCell ref="AP48:AR48"/>
    <mergeCell ref="AJ49:AL49"/>
    <mergeCell ref="AM49:AO49"/>
    <mergeCell ref="AP49:AR49"/>
    <mergeCell ref="AS43:AS45"/>
    <mergeCell ref="AJ46:AL46"/>
    <mergeCell ref="A40:D40"/>
    <mergeCell ref="E40:AA40"/>
    <mergeCell ref="AB40:AS40"/>
    <mergeCell ref="A41:C41"/>
    <mergeCell ref="E41:L41"/>
    <mergeCell ref="M41:V41"/>
    <mergeCell ref="W41:AE41"/>
    <mergeCell ref="AF41:AS41"/>
    <mergeCell ref="AL34:AR34"/>
    <mergeCell ref="A37:AS37"/>
    <mergeCell ref="AC38:AL38"/>
    <mergeCell ref="A39:D39"/>
    <mergeCell ref="E39:O39"/>
    <mergeCell ref="P39:Y39"/>
    <mergeCell ref="Z39:AS39"/>
    <mergeCell ref="D34:K34"/>
    <mergeCell ref="A34:C34"/>
    <mergeCell ref="B25:D25"/>
    <mergeCell ref="AJ25:AL25"/>
    <mergeCell ref="AM25:AO25"/>
    <mergeCell ref="AP25:AR25"/>
    <mergeCell ref="A27:A32"/>
    <mergeCell ref="AJ27:AL27"/>
    <mergeCell ref="AM27:AO27"/>
    <mergeCell ref="AP27:AR27"/>
    <mergeCell ref="AJ28:AL28"/>
    <mergeCell ref="AM28:AO28"/>
    <mergeCell ref="AJ31:AL31"/>
    <mergeCell ref="AM31:AO31"/>
    <mergeCell ref="AP31:AR31"/>
    <mergeCell ref="AJ32:AL32"/>
    <mergeCell ref="AM32:AO32"/>
    <mergeCell ref="AP32:AR32"/>
    <mergeCell ref="AP28:AR28"/>
    <mergeCell ref="AJ29:AL29"/>
    <mergeCell ref="AM29:AO29"/>
    <mergeCell ref="AP29:AR29"/>
    <mergeCell ref="AJ30:AL30"/>
    <mergeCell ref="AM30:AO30"/>
    <mergeCell ref="AP30:AR30"/>
    <mergeCell ref="B23:D23"/>
    <mergeCell ref="AJ23:AL23"/>
    <mergeCell ref="AM23:AO23"/>
    <mergeCell ref="AP23:AR23"/>
    <mergeCell ref="B24:AC24"/>
    <mergeCell ref="AD24:AF24"/>
    <mergeCell ref="AG24:AI24"/>
    <mergeCell ref="AJ24:AR24"/>
    <mergeCell ref="AJ21:AL21"/>
    <mergeCell ref="AM21:AO21"/>
    <mergeCell ref="AP21:AR21"/>
    <mergeCell ref="AJ22:AL22"/>
    <mergeCell ref="AM22:AO22"/>
    <mergeCell ref="AP22:AR22"/>
    <mergeCell ref="AM13:AO13"/>
    <mergeCell ref="AP13:AR13"/>
    <mergeCell ref="AJ14:AL14"/>
    <mergeCell ref="AM14:AO14"/>
    <mergeCell ref="AP14:AR14"/>
    <mergeCell ref="AJ19:AL19"/>
    <mergeCell ref="AM19:AO19"/>
    <mergeCell ref="AP19:AR19"/>
    <mergeCell ref="AJ20:AL20"/>
    <mergeCell ref="AM20:AO20"/>
    <mergeCell ref="AP20:AR20"/>
    <mergeCell ref="AJ17:AL17"/>
    <mergeCell ref="AM17:AO17"/>
    <mergeCell ref="AP17:AR17"/>
    <mergeCell ref="AJ18:AL18"/>
    <mergeCell ref="AM18:AO18"/>
    <mergeCell ref="AP18:AR18"/>
    <mergeCell ref="S10:Y10"/>
    <mergeCell ref="Z10:AF10"/>
    <mergeCell ref="AG10:AI10"/>
    <mergeCell ref="AJ10:AL12"/>
    <mergeCell ref="AM10:AO12"/>
    <mergeCell ref="AP10:AR12"/>
    <mergeCell ref="A9:L9"/>
    <mergeCell ref="M9:V9"/>
    <mergeCell ref="W9:AE9"/>
    <mergeCell ref="AF9:AS9"/>
    <mergeCell ref="A10:A25"/>
    <mergeCell ref="B10:B12"/>
    <mergeCell ref="C10:C12"/>
    <mergeCell ref="D10:D12"/>
    <mergeCell ref="E10:K10"/>
    <mergeCell ref="L10:R10"/>
    <mergeCell ref="AJ15:AL15"/>
    <mergeCell ref="AM15:AO15"/>
    <mergeCell ref="AP15:AR15"/>
    <mergeCell ref="AJ16:AL16"/>
    <mergeCell ref="AM16:AO16"/>
    <mergeCell ref="AP16:AR16"/>
    <mergeCell ref="AS10:AS12"/>
    <mergeCell ref="AJ13:AL13"/>
    <mergeCell ref="AL1:AR1"/>
    <mergeCell ref="D1:K1"/>
    <mergeCell ref="A1:C1"/>
    <mergeCell ref="A7:D7"/>
    <mergeCell ref="E7:AA7"/>
    <mergeCell ref="AB7:AS7"/>
    <mergeCell ref="A8:C8"/>
    <mergeCell ref="E8:L8"/>
    <mergeCell ref="M8:V8"/>
    <mergeCell ref="W8:AE8"/>
    <mergeCell ref="AF8:AS8"/>
    <mergeCell ref="A4:AS4"/>
    <mergeCell ref="AC5:AL5"/>
    <mergeCell ref="A6:D6"/>
    <mergeCell ref="E6:O6"/>
    <mergeCell ref="P6:Y6"/>
    <mergeCell ref="Z6:AS6"/>
  </mergeCells>
  <phoneticPr fontId="4"/>
  <pageMargins left="0.59055118110236227" right="0.39370078740157483" top="0.98425196850393704" bottom="0.98425196850393704" header="0.51181102362204722" footer="0.51181102362204722"/>
  <pageSetup paperSize="9" scale="70" orientation="landscape" cellComments="asDisplayed" r:id="rId1"/>
  <headerFooter alignWithMargins="0"/>
  <rowBreaks count="1" manualBreakCount="1">
    <brk id="33" max="4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Normal="100" zoomScaleSheetLayoutView="100" workbookViewId="0">
      <selection activeCell="B4" sqref="B4"/>
    </sheetView>
  </sheetViews>
  <sheetFormatPr defaultRowHeight="13.5"/>
  <cols>
    <col min="1" max="1" width="16.125" customWidth="1"/>
    <col min="2" max="8" width="10.625" customWidth="1"/>
    <col min="257" max="257" width="16.125" customWidth="1"/>
    <col min="258" max="264" width="10.625" customWidth="1"/>
    <col min="513" max="513" width="16.125" customWidth="1"/>
    <col min="514" max="520" width="10.625" customWidth="1"/>
    <col min="769" max="769" width="16.125" customWidth="1"/>
    <col min="770" max="776" width="10.625" customWidth="1"/>
    <col min="1025" max="1025" width="16.125" customWidth="1"/>
    <col min="1026" max="1032" width="10.625" customWidth="1"/>
    <col min="1281" max="1281" width="16.125" customWidth="1"/>
    <col min="1282" max="1288" width="10.625" customWidth="1"/>
    <col min="1537" max="1537" width="16.125" customWidth="1"/>
    <col min="1538" max="1544" width="10.625" customWidth="1"/>
    <col min="1793" max="1793" width="16.125" customWidth="1"/>
    <col min="1794" max="1800" width="10.625" customWidth="1"/>
    <col min="2049" max="2049" width="16.125" customWidth="1"/>
    <col min="2050" max="2056" width="10.625" customWidth="1"/>
    <col min="2305" max="2305" width="16.125" customWidth="1"/>
    <col min="2306" max="2312" width="10.625" customWidth="1"/>
    <col min="2561" max="2561" width="16.125" customWidth="1"/>
    <col min="2562" max="2568" width="10.625" customWidth="1"/>
    <col min="2817" max="2817" width="16.125" customWidth="1"/>
    <col min="2818" max="2824" width="10.625" customWidth="1"/>
    <col min="3073" max="3073" width="16.125" customWidth="1"/>
    <col min="3074" max="3080" width="10.625" customWidth="1"/>
    <col min="3329" max="3329" width="16.125" customWidth="1"/>
    <col min="3330" max="3336" width="10.625" customWidth="1"/>
    <col min="3585" max="3585" width="16.125" customWidth="1"/>
    <col min="3586" max="3592" width="10.625" customWidth="1"/>
    <col min="3841" max="3841" width="16.125" customWidth="1"/>
    <col min="3842" max="3848" width="10.625" customWidth="1"/>
    <col min="4097" max="4097" width="16.125" customWidth="1"/>
    <col min="4098" max="4104" width="10.625" customWidth="1"/>
    <col min="4353" max="4353" width="16.125" customWidth="1"/>
    <col min="4354" max="4360" width="10.625" customWidth="1"/>
    <col min="4609" max="4609" width="16.125" customWidth="1"/>
    <col min="4610" max="4616" width="10.625" customWidth="1"/>
    <col min="4865" max="4865" width="16.125" customWidth="1"/>
    <col min="4866" max="4872" width="10.625" customWidth="1"/>
    <col min="5121" max="5121" width="16.125" customWidth="1"/>
    <col min="5122" max="5128" width="10.625" customWidth="1"/>
    <col min="5377" max="5377" width="16.125" customWidth="1"/>
    <col min="5378" max="5384" width="10.625" customWidth="1"/>
    <col min="5633" max="5633" width="16.125" customWidth="1"/>
    <col min="5634" max="5640" width="10.625" customWidth="1"/>
    <col min="5889" max="5889" width="16.125" customWidth="1"/>
    <col min="5890" max="5896" width="10.625" customWidth="1"/>
    <col min="6145" max="6145" width="16.125" customWidth="1"/>
    <col min="6146" max="6152" width="10.625" customWidth="1"/>
    <col min="6401" max="6401" width="16.125" customWidth="1"/>
    <col min="6402" max="6408" width="10.625" customWidth="1"/>
    <col min="6657" max="6657" width="16.125" customWidth="1"/>
    <col min="6658" max="6664" width="10.625" customWidth="1"/>
    <col min="6913" max="6913" width="16.125" customWidth="1"/>
    <col min="6914" max="6920" width="10.625" customWidth="1"/>
    <col min="7169" max="7169" width="16.125" customWidth="1"/>
    <col min="7170" max="7176" width="10.625" customWidth="1"/>
    <col min="7425" max="7425" width="16.125" customWidth="1"/>
    <col min="7426" max="7432" width="10.625" customWidth="1"/>
    <col min="7681" max="7681" width="16.125" customWidth="1"/>
    <col min="7682" max="7688" width="10.625" customWidth="1"/>
    <col min="7937" max="7937" width="16.125" customWidth="1"/>
    <col min="7938" max="7944" width="10.625" customWidth="1"/>
    <col min="8193" max="8193" width="16.125" customWidth="1"/>
    <col min="8194" max="8200" width="10.625" customWidth="1"/>
    <col min="8449" max="8449" width="16.125" customWidth="1"/>
    <col min="8450" max="8456" width="10.625" customWidth="1"/>
    <col min="8705" max="8705" width="16.125" customWidth="1"/>
    <col min="8706" max="8712" width="10.625" customWidth="1"/>
    <col min="8961" max="8961" width="16.125" customWidth="1"/>
    <col min="8962" max="8968" width="10.625" customWidth="1"/>
    <col min="9217" max="9217" width="16.125" customWidth="1"/>
    <col min="9218" max="9224" width="10.625" customWidth="1"/>
    <col min="9473" max="9473" width="16.125" customWidth="1"/>
    <col min="9474" max="9480" width="10.625" customWidth="1"/>
    <col min="9729" max="9729" width="16.125" customWidth="1"/>
    <col min="9730" max="9736" width="10.625" customWidth="1"/>
    <col min="9985" max="9985" width="16.125" customWidth="1"/>
    <col min="9986" max="9992" width="10.625" customWidth="1"/>
    <col min="10241" max="10241" width="16.125" customWidth="1"/>
    <col min="10242" max="10248" width="10.625" customWidth="1"/>
    <col min="10497" max="10497" width="16.125" customWidth="1"/>
    <col min="10498" max="10504" width="10.625" customWidth="1"/>
    <col min="10753" max="10753" width="16.125" customWidth="1"/>
    <col min="10754" max="10760" width="10.625" customWidth="1"/>
    <col min="11009" max="11009" width="16.125" customWidth="1"/>
    <col min="11010" max="11016" width="10.625" customWidth="1"/>
    <col min="11265" max="11265" width="16.125" customWidth="1"/>
    <col min="11266" max="11272" width="10.625" customWidth="1"/>
    <col min="11521" max="11521" width="16.125" customWidth="1"/>
    <col min="11522" max="11528" width="10.625" customWidth="1"/>
    <col min="11777" max="11777" width="16.125" customWidth="1"/>
    <col min="11778" max="11784" width="10.625" customWidth="1"/>
    <col min="12033" max="12033" width="16.125" customWidth="1"/>
    <col min="12034" max="12040" width="10.625" customWidth="1"/>
    <col min="12289" max="12289" width="16.125" customWidth="1"/>
    <col min="12290" max="12296" width="10.625" customWidth="1"/>
    <col min="12545" max="12545" width="16.125" customWidth="1"/>
    <col min="12546" max="12552" width="10.625" customWidth="1"/>
    <col min="12801" max="12801" width="16.125" customWidth="1"/>
    <col min="12802" max="12808" width="10.625" customWidth="1"/>
    <col min="13057" max="13057" width="16.125" customWidth="1"/>
    <col min="13058" max="13064" width="10.625" customWidth="1"/>
    <col min="13313" max="13313" width="16.125" customWidth="1"/>
    <col min="13314" max="13320" width="10.625" customWidth="1"/>
    <col min="13569" max="13569" width="16.125" customWidth="1"/>
    <col min="13570" max="13576" width="10.625" customWidth="1"/>
    <col min="13825" max="13825" width="16.125" customWidth="1"/>
    <col min="13826" max="13832" width="10.625" customWidth="1"/>
    <col min="14081" max="14081" width="16.125" customWidth="1"/>
    <col min="14082" max="14088" width="10.625" customWidth="1"/>
    <col min="14337" max="14337" width="16.125" customWidth="1"/>
    <col min="14338" max="14344" width="10.625" customWidth="1"/>
    <col min="14593" max="14593" width="16.125" customWidth="1"/>
    <col min="14594" max="14600" width="10.625" customWidth="1"/>
    <col min="14849" max="14849" width="16.125" customWidth="1"/>
    <col min="14850" max="14856" width="10.625" customWidth="1"/>
    <col min="15105" max="15105" width="16.125" customWidth="1"/>
    <col min="15106" max="15112" width="10.625" customWidth="1"/>
    <col min="15361" max="15361" width="16.125" customWidth="1"/>
    <col min="15362" max="15368" width="10.625" customWidth="1"/>
    <col min="15617" max="15617" width="16.125" customWidth="1"/>
    <col min="15618" max="15624" width="10.625" customWidth="1"/>
    <col min="15873" max="15873" width="16.125" customWidth="1"/>
    <col min="15874" max="15880" width="10.625" customWidth="1"/>
    <col min="16129" max="16129" width="16.125" customWidth="1"/>
    <col min="16130" max="16136" width="10.625" customWidth="1"/>
  </cols>
  <sheetData>
    <row r="1" spans="1:16" ht="14.25">
      <c r="A1" s="601" t="s">
        <v>531</v>
      </c>
      <c r="B1" s="601"/>
      <c r="C1" s="601"/>
      <c r="D1" s="601"/>
      <c r="E1" s="601"/>
      <c r="F1" s="601"/>
      <c r="G1" s="601"/>
      <c r="H1" s="601"/>
    </row>
    <row r="2" spans="1:16" ht="14.25">
      <c r="A2" s="601" t="s">
        <v>530</v>
      </c>
      <c r="B2" s="601"/>
      <c r="C2" s="601"/>
      <c r="D2" s="601"/>
      <c r="E2" s="601"/>
      <c r="F2" s="601"/>
      <c r="G2" s="601"/>
      <c r="H2" s="601"/>
    </row>
    <row r="3" spans="1:16" ht="14.25">
      <c r="A3" s="59" t="s">
        <v>514</v>
      </c>
    </row>
    <row r="4" spans="1:16" ht="14.25">
      <c r="A4" s="111" t="s">
        <v>543</v>
      </c>
    </row>
    <row r="6" spans="1:16">
      <c r="A6" t="s">
        <v>148</v>
      </c>
    </row>
    <row r="8" spans="1:16">
      <c r="A8" s="432"/>
      <c r="B8" s="433" t="s">
        <v>92</v>
      </c>
      <c r="C8" s="433" t="s">
        <v>82</v>
      </c>
      <c r="D8" s="433" t="s">
        <v>80</v>
      </c>
      <c r="E8" s="433" t="s">
        <v>78</v>
      </c>
      <c r="F8" s="433" t="s">
        <v>75</v>
      </c>
      <c r="G8" s="433" t="s">
        <v>149</v>
      </c>
      <c r="H8" s="434"/>
    </row>
    <row r="9" spans="1:16">
      <c r="A9" s="435" t="s">
        <v>150</v>
      </c>
      <c r="B9" s="436"/>
      <c r="C9" s="436"/>
      <c r="D9" s="436"/>
      <c r="E9" s="436"/>
      <c r="F9" s="436"/>
      <c r="G9" s="437">
        <f t="shared" ref="G9:G14" si="0">ROUNDUP(SUM(B9:F9),1)</f>
        <v>0</v>
      </c>
      <c r="H9" s="434"/>
    </row>
    <row r="10" spans="1:16">
      <c r="A10" s="435" t="s">
        <v>151</v>
      </c>
      <c r="B10" s="436"/>
      <c r="C10" s="436"/>
      <c r="D10" s="436"/>
      <c r="E10" s="436"/>
      <c r="F10" s="436"/>
      <c r="G10" s="437">
        <f t="shared" si="0"/>
        <v>0</v>
      </c>
      <c r="H10" s="434"/>
      <c r="K10" s="60"/>
    </row>
    <row r="11" spans="1:16">
      <c r="A11" s="435" t="s">
        <v>152</v>
      </c>
      <c r="B11" s="436"/>
      <c r="C11" s="436"/>
      <c r="D11" s="436"/>
      <c r="E11" s="436"/>
      <c r="F11" s="436"/>
      <c r="G11" s="437">
        <f t="shared" si="0"/>
        <v>0</v>
      </c>
      <c r="H11" s="434"/>
      <c r="K11" s="60"/>
    </row>
    <row r="12" spans="1:16">
      <c r="A12" s="435" t="s">
        <v>515</v>
      </c>
      <c r="B12" s="436"/>
      <c r="C12" s="436"/>
      <c r="D12" s="436"/>
      <c r="E12" s="436"/>
      <c r="F12" s="436"/>
      <c r="G12" s="437">
        <f t="shared" si="0"/>
        <v>0</v>
      </c>
      <c r="H12" s="434"/>
      <c r="K12" s="60"/>
    </row>
    <row r="13" spans="1:16" ht="14.25" thickBot="1">
      <c r="A13" s="435" t="s">
        <v>516</v>
      </c>
      <c r="B13" s="436"/>
      <c r="C13" s="436"/>
      <c r="D13" s="436"/>
      <c r="E13" s="436"/>
      <c r="F13" s="436"/>
      <c r="G13" s="437">
        <f t="shared" si="0"/>
        <v>0</v>
      </c>
      <c r="H13" s="434"/>
      <c r="K13" s="438" t="s">
        <v>517</v>
      </c>
      <c r="L13" s="439"/>
      <c r="M13" s="439"/>
      <c r="N13" s="439"/>
      <c r="O13" s="439"/>
      <c r="P13" s="439"/>
    </row>
    <row r="14" spans="1:16">
      <c r="A14" s="435" t="s">
        <v>149</v>
      </c>
      <c r="B14" s="437">
        <f>SUM(B9:B13)</f>
        <v>0</v>
      </c>
      <c r="C14" s="437">
        <f>SUM(C9:C13)</f>
        <v>0</v>
      </c>
      <c r="D14" s="437">
        <f>SUM(D9:D13)</f>
        <v>0</v>
      </c>
      <c r="E14" s="437">
        <f>SUM(E9:E13)</f>
        <v>0</v>
      </c>
      <c r="F14" s="437">
        <f>SUM(F9:F13)</f>
        <v>0</v>
      </c>
      <c r="G14" s="437">
        <f t="shared" si="0"/>
        <v>0</v>
      </c>
      <c r="H14" s="434"/>
      <c r="K14" s="440" t="s">
        <v>518</v>
      </c>
      <c r="L14" s="441" t="s">
        <v>519</v>
      </c>
      <c r="M14" s="441" t="s">
        <v>520</v>
      </c>
      <c r="N14" s="442"/>
      <c r="O14" s="442"/>
      <c r="P14" s="443"/>
    </row>
    <row r="15" spans="1:16">
      <c r="A15" s="434"/>
      <c r="B15" s="434"/>
      <c r="C15" s="434"/>
      <c r="D15" s="434"/>
      <c r="E15" s="434"/>
      <c r="F15" s="434"/>
      <c r="G15" s="434"/>
      <c r="H15" s="434"/>
      <c r="K15" s="444" t="s">
        <v>521</v>
      </c>
      <c r="L15" s="445" t="s">
        <v>521</v>
      </c>
      <c r="M15" s="445" t="s">
        <v>88</v>
      </c>
      <c r="N15" s="445"/>
      <c r="O15" s="445"/>
      <c r="P15" s="446"/>
    </row>
    <row r="16" spans="1:16">
      <c r="A16" s="434"/>
      <c r="B16" s="434"/>
      <c r="C16" s="434"/>
      <c r="D16" s="434"/>
      <c r="E16" s="434"/>
      <c r="F16" s="434"/>
      <c r="G16" s="434"/>
      <c r="H16" s="434"/>
      <c r="K16" s="444" t="s">
        <v>89</v>
      </c>
      <c r="L16" s="445" t="s">
        <v>522</v>
      </c>
      <c r="M16" s="445" t="s">
        <v>89</v>
      </c>
      <c r="N16" s="445"/>
      <c r="O16" s="445"/>
      <c r="P16" s="446"/>
    </row>
    <row r="17" spans="1:16">
      <c r="A17" s="434"/>
      <c r="B17" s="434"/>
      <c r="C17" s="434"/>
      <c r="D17" s="434"/>
      <c r="E17" s="434"/>
      <c r="F17" s="434"/>
      <c r="G17" s="434"/>
      <c r="H17" s="434"/>
      <c r="K17" s="444" t="s">
        <v>91</v>
      </c>
      <c r="L17" s="445" t="s">
        <v>91</v>
      </c>
      <c r="M17" s="445" t="s">
        <v>523</v>
      </c>
      <c r="N17" s="445"/>
      <c r="O17" s="445"/>
      <c r="P17" s="446"/>
    </row>
    <row r="18" spans="1:16">
      <c r="A18" s="434" t="s">
        <v>153</v>
      </c>
      <c r="B18" s="447"/>
      <c r="C18" s="448"/>
      <c r="D18" s="449"/>
      <c r="E18" s="449"/>
      <c r="F18" s="450"/>
      <c r="G18" s="451"/>
      <c r="H18" s="451"/>
      <c r="K18" s="444"/>
      <c r="L18" s="445" t="s">
        <v>93</v>
      </c>
      <c r="M18" s="445"/>
      <c r="N18" s="445"/>
      <c r="O18" s="445"/>
      <c r="P18" s="446"/>
    </row>
    <row r="19" spans="1:16">
      <c r="A19" s="434"/>
      <c r="B19" s="602" t="s">
        <v>524</v>
      </c>
      <c r="C19" s="602"/>
      <c r="D19" s="603" t="s">
        <v>518</v>
      </c>
      <c r="E19" s="604"/>
      <c r="F19" s="605" t="s">
        <v>87</v>
      </c>
      <c r="G19" s="606"/>
      <c r="H19" s="452"/>
      <c r="K19" s="444"/>
      <c r="L19" s="445"/>
      <c r="M19" s="445"/>
      <c r="N19" s="445"/>
      <c r="O19" s="445"/>
      <c r="P19" s="446"/>
    </row>
    <row r="20" spans="1:16">
      <c r="A20" s="449"/>
      <c r="B20" s="447"/>
      <c r="C20" s="448" t="s">
        <v>154</v>
      </c>
      <c r="D20" s="603" t="s">
        <v>86</v>
      </c>
      <c r="E20" s="604"/>
      <c r="F20" s="605"/>
      <c r="G20" s="606"/>
      <c r="H20" s="453">
        <f>IF(D19="介護サービス包括型",VLOOKUP(D20,K20:L22,2,FALSE),IF(D19="外部サービス利用型",VLOOKUP(D20,M20:N23,2,FALSE),IF(D19="日中サービス支援型",VLOOKUP(D20,O20:P22,2,FALSE),"")))</f>
        <v>4</v>
      </c>
      <c r="I20" s="454"/>
      <c r="K20" s="444" t="s">
        <v>521</v>
      </c>
      <c r="L20" s="445">
        <v>4</v>
      </c>
      <c r="M20" s="445" t="s">
        <v>521</v>
      </c>
      <c r="N20" s="445">
        <v>4</v>
      </c>
      <c r="O20" s="445" t="s">
        <v>521</v>
      </c>
      <c r="P20" s="446">
        <v>3</v>
      </c>
    </row>
    <row r="21" spans="1:16">
      <c r="A21" s="455"/>
      <c r="B21" s="456"/>
      <c r="C21" s="456"/>
      <c r="D21" s="455"/>
      <c r="E21" s="455"/>
      <c r="F21" s="457"/>
      <c r="G21" s="455"/>
      <c r="H21" s="449"/>
      <c r="K21" s="444" t="s">
        <v>522</v>
      </c>
      <c r="L21" s="445">
        <v>5</v>
      </c>
      <c r="M21" s="445" t="s">
        <v>89</v>
      </c>
      <c r="N21" s="445">
        <v>5</v>
      </c>
      <c r="O21" s="445" t="s">
        <v>89</v>
      </c>
      <c r="P21" s="446">
        <v>4</v>
      </c>
    </row>
    <row r="22" spans="1:16" ht="14.25" thickBot="1">
      <c r="A22" s="432"/>
      <c r="B22" s="432"/>
      <c r="C22" s="458" t="s">
        <v>525</v>
      </c>
      <c r="D22" s="458" t="s">
        <v>526</v>
      </c>
      <c r="E22" s="458" t="s">
        <v>527</v>
      </c>
      <c r="F22" s="458" t="s">
        <v>528</v>
      </c>
      <c r="G22" s="459" t="s">
        <v>149</v>
      </c>
      <c r="H22" s="434"/>
      <c r="K22" s="444" t="s">
        <v>523</v>
      </c>
      <c r="L22" s="445">
        <v>6</v>
      </c>
      <c r="M22" s="445" t="s">
        <v>523</v>
      </c>
      <c r="N22" s="445">
        <v>6</v>
      </c>
      <c r="O22" s="445" t="s">
        <v>523</v>
      </c>
      <c r="P22" s="446">
        <v>5</v>
      </c>
    </row>
    <row r="23" spans="1:16" ht="15" thickTop="1" thickBot="1">
      <c r="A23" s="460" t="s">
        <v>155</v>
      </c>
      <c r="B23" s="461">
        <v>0</v>
      </c>
      <c r="C23" s="461">
        <f>IF(D19="外部サービス利用型",0,ROUND(C14/9,3))</f>
        <v>0</v>
      </c>
      <c r="D23" s="461">
        <f>IF(D19="外部サービス利用型",0,ROUND(D14/6,3))</f>
        <v>0</v>
      </c>
      <c r="E23" s="461">
        <f>IF(D19="外部サービス利用型",0,ROUND(E14/4,3))</f>
        <v>0</v>
      </c>
      <c r="F23" s="461">
        <f>IF(D19="外部サービス利用型",0,ROUND(F14/2.5,3))</f>
        <v>0</v>
      </c>
      <c r="G23" s="462">
        <f>ROUNDDOWN(SUM(B23:F23),1)</f>
        <v>0</v>
      </c>
      <c r="H23" s="434"/>
      <c r="K23" s="463"/>
      <c r="L23" s="464"/>
      <c r="M23" s="464" t="s">
        <v>529</v>
      </c>
      <c r="N23" s="464">
        <v>10</v>
      </c>
      <c r="O23" s="464"/>
      <c r="P23" s="465"/>
    </row>
    <row r="24" spans="1:16" ht="15" thickTop="1" thickBot="1">
      <c r="A24" s="460" t="s">
        <v>156</v>
      </c>
      <c r="B24" s="466"/>
      <c r="C24" s="466"/>
      <c r="D24" s="466"/>
      <c r="E24" s="466"/>
      <c r="F24" s="467"/>
      <c r="G24" s="468">
        <f>ROUNDDOWN(G14/H20,1)</f>
        <v>0</v>
      </c>
      <c r="H24" s="434"/>
    </row>
    <row r="25" spans="1:16" ht="14.25" thickTop="1">
      <c r="A25" s="434"/>
      <c r="B25" s="434"/>
      <c r="C25" s="434"/>
      <c r="D25" s="434"/>
      <c r="E25" s="434"/>
      <c r="F25" s="434"/>
      <c r="G25" s="434"/>
      <c r="H25" s="434"/>
    </row>
    <row r="26" spans="1:16">
      <c r="A26" s="434"/>
      <c r="B26" s="434"/>
      <c r="C26" s="434"/>
      <c r="D26" s="434"/>
      <c r="E26" s="434"/>
      <c r="F26" s="434"/>
      <c r="G26" s="434"/>
      <c r="H26" s="434"/>
    </row>
  </sheetData>
  <mergeCells count="6">
    <mergeCell ref="A1:H1"/>
    <mergeCell ref="A2:H2"/>
    <mergeCell ref="B19:C19"/>
    <mergeCell ref="D19:E19"/>
    <mergeCell ref="F19:G20"/>
    <mergeCell ref="D20:E20"/>
  </mergeCells>
  <phoneticPr fontId="4"/>
  <conditionalFormatting sqref="C23:G23">
    <cfRule type="cellIs" dxfId="0" priority="1" operator="equal">
      <formula>0</formula>
    </cfRule>
  </conditionalFormatting>
  <dataValidations count="2">
    <dataValidation type="list" allowBlank="1" showInputMessage="1" showErrorMessage="1" sqref="D20:E20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formula1>INDIRECT($D$19)</formula1>
    </dataValidation>
    <dataValidation type="list" allowBlank="1" showInputMessage="1" showErrorMessage="1" sqref="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formula1>サービス提供形態</formula1>
    </dataValidation>
  </dataValidations>
  <pageMargins left="0.7" right="0.7" top="0.75" bottom="0.75" header="0.3" footer="0.3"/>
  <pageSetup paperSize="9" scale="98" orientation="portrait" r:id="rId1"/>
  <colBreaks count="1" manualBreakCount="1">
    <brk id="8"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46"/>
  <sheetViews>
    <sheetView view="pageBreakPreview" zoomScale="80" zoomScaleNormal="100" zoomScaleSheetLayoutView="80" workbookViewId="0">
      <selection activeCell="U3" sqref="U3:AA3"/>
    </sheetView>
  </sheetViews>
  <sheetFormatPr defaultRowHeight="21" customHeight="1"/>
  <cols>
    <col min="1" max="1" width="3.75" style="186" customWidth="1"/>
    <col min="2" max="2" width="6.625" style="186" customWidth="1"/>
    <col min="3" max="3" width="10.125" style="185" customWidth="1"/>
    <col min="4" max="4" width="4.5" style="185" customWidth="1"/>
    <col min="5" max="5" width="8.625" style="185" customWidth="1"/>
    <col min="6" max="6" width="12.625" style="185" customWidth="1"/>
    <col min="7" max="7" width="3.875" style="185" customWidth="1"/>
    <col min="8" max="37" width="3.875" style="186" customWidth="1"/>
    <col min="38" max="41" width="7.25" style="186" customWidth="1"/>
    <col min="42" max="43" width="2.875" style="186" customWidth="1"/>
    <col min="44" max="55" width="9.875" style="186" customWidth="1"/>
    <col min="56" max="67" width="2.625" style="186" customWidth="1"/>
    <col min="68" max="16384" width="9" style="186"/>
  </cols>
  <sheetData>
    <row r="1" spans="1:55" s="110" customFormat="1" ht="26.25" customHeight="1" thickTop="1">
      <c r="A1" s="661" t="s">
        <v>268</v>
      </c>
      <c r="B1" s="662"/>
      <c r="C1" s="662"/>
      <c r="D1" s="211"/>
      <c r="E1" s="212" t="s">
        <v>544</v>
      </c>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663" t="s">
        <v>269</v>
      </c>
      <c r="AO1" s="664"/>
      <c r="AP1" s="213"/>
      <c r="AQ1" s="213"/>
      <c r="AR1" s="214" t="s">
        <v>270</v>
      </c>
      <c r="AS1" s="215" t="s">
        <v>271</v>
      </c>
      <c r="AT1" s="216" t="s">
        <v>272</v>
      </c>
      <c r="AU1" s="216" t="s">
        <v>273</v>
      </c>
      <c r="AV1" s="217" t="s">
        <v>274</v>
      </c>
      <c r="AW1" s="217" t="s">
        <v>275</v>
      </c>
      <c r="AX1" s="217" t="s">
        <v>276</v>
      </c>
      <c r="AY1" s="217" t="s">
        <v>277</v>
      </c>
      <c r="AZ1" s="218" t="s">
        <v>278</v>
      </c>
      <c r="BA1" s="217" t="s">
        <v>273</v>
      </c>
      <c r="BB1" s="217" t="s">
        <v>169</v>
      </c>
      <c r="BC1" s="219" t="s">
        <v>7</v>
      </c>
    </row>
    <row r="2" spans="1:55" s="110" customFormat="1" ht="21" customHeight="1" thickBot="1">
      <c r="A2" s="667" t="s">
        <v>279</v>
      </c>
      <c r="B2" s="667"/>
      <c r="C2" s="667"/>
      <c r="D2" s="667"/>
      <c r="E2" s="667"/>
      <c r="F2" s="667"/>
      <c r="G2" s="667"/>
      <c r="H2" s="667"/>
      <c r="I2" s="667"/>
      <c r="J2" s="667"/>
      <c r="K2" s="667"/>
      <c r="L2" s="667"/>
      <c r="M2" s="667"/>
      <c r="N2" s="667"/>
      <c r="O2" s="667"/>
      <c r="P2" s="667"/>
      <c r="Q2" s="667"/>
      <c r="R2" s="667"/>
      <c r="S2" s="667"/>
      <c r="T2" s="667"/>
      <c r="U2" s="667"/>
      <c r="V2" s="220" t="s">
        <v>280</v>
      </c>
      <c r="W2" s="668">
        <v>2022</v>
      </c>
      <c r="X2" s="668"/>
      <c r="Y2" s="668"/>
      <c r="Z2" s="221" t="s">
        <v>281</v>
      </c>
      <c r="AA2" s="669"/>
      <c r="AB2" s="669"/>
      <c r="AC2" s="221" t="s">
        <v>164</v>
      </c>
      <c r="AD2" s="222" t="s">
        <v>282</v>
      </c>
      <c r="AE2" s="220" t="s">
        <v>283</v>
      </c>
      <c r="AF2" s="670" t="s">
        <v>284</v>
      </c>
      <c r="AG2" s="670"/>
      <c r="AH2" s="670"/>
      <c r="AI2" s="670"/>
      <c r="AJ2" s="670"/>
      <c r="AK2" s="670"/>
      <c r="AL2" s="670"/>
      <c r="AM2" s="671"/>
      <c r="AN2" s="665"/>
      <c r="AO2" s="666"/>
      <c r="AP2" s="108"/>
      <c r="AQ2" s="108"/>
      <c r="AR2" s="223" t="s">
        <v>285</v>
      </c>
      <c r="AS2" s="224" t="s">
        <v>286</v>
      </c>
      <c r="AT2" s="224" t="s">
        <v>287</v>
      </c>
      <c r="AU2" s="224"/>
      <c r="AV2" s="224"/>
      <c r="AW2" s="224"/>
      <c r="AX2" s="224"/>
      <c r="AY2" s="225"/>
      <c r="AZ2" s="225"/>
      <c r="BA2" s="226"/>
      <c r="BB2" s="226"/>
      <c r="BC2" s="227"/>
    </row>
    <row r="3" spans="1:55" s="110" customFormat="1" ht="18.75" customHeight="1" thickBot="1">
      <c r="A3" s="651" t="s">
        <v>288</v>
      </c>
      <c r="B3" s="652"/>
      <c r="C3" s="652"/>
      <c r="D3" s="652"/>
      <c r="E3" s="672"/>
      <c r="F3" s="673" t="s">
        <v>183</v>
      </c>
      <c r="G3" s="674"/>
      <c r="H3" s="674"/>
      <c r="I3" s="674"/>
      <c r="J3" s="674"/>
      <c r="K3" s="674"/>
      <c r="L3" s="674"/>
      <c r="M3" s="674"/>
      <c r="N3" s="674"/>
      <c r="O3" s="674"/>
      <c r="P3" s="674"/>
      <c r="Q3" s="674"/>
      <c r="R3" s="674"/>
      <c r="S3" s="674"/>
      <c r="T3" s="674"/>
      <c r="U3" s="651" t="s">
        <v>289</v>
      </c>
      <c r="V3" s="674"/>
      <c r="W3" s="674"/>
      <c r="X3" s="674"/>
      <c r="Y3" s="674"/>
      <c r="Z3" s="674"/>
      <c r="AA3" s="675"/>
      <c r="AB3" s="673"/>
      <c r="AC3" s="674"/>
      <c r="AD3" s="674"/>
      <c r="AE3" s="674"/>
      <c r="AF3" s="674"/>
      <c r="AG3" s="674"/>
      <c r="AH3" s="674"/>
      <c r="AI3" s="674"/>
      <c r="AJ3" s="674"/>
      <c r="AK3" s="674"/>
      <c r="AL3" s="674"/>
      <c r="AM3" s="674"/>
      <c r="AN3" s="674"/>
      <c r="AO3" s="676"/>
      <c r="AP3" s="228"/>
      <c r="AR3" s="223" t="s">
        <v>290</v>
      </c>
      <c r="AS3" s="224" t="s">
        <v>291</v>
      </c>
      <c r="AT3" s="224" t="s">
        <v>292</v>
      </c>
      <c r="AU3" s="224" t="s">
        <v>3</v>
      </c>
      <c r="AV3" s="224" t="s">
        <v>4</v>
      </c>
      <c r="AW3" s="224" t="s">
        <v>50</v>
      </c>
      <c r="AX3" s="224" t="s">
        <v>5</v>
      </c>
      <c r="AY3" s="226"/>
      <c r="AZ3" s="226"/>
      <c r="BA3" s="226"/>
      <c r="BB3" s="226"/>
      <c r="BC3" s="227"/>
    </row>
    <row r="4" spans="1:55" s="110" customFormat="1" ht="29.25" customHeight="1" thickBot="1">
      <c r="A4" s="651" t="s">
        <v>6</v>
      </c>
      <c r="B4" s="652"/>
      <c r="C4" s="229"/>
      <c r="D4" s="653" t="s">
        <v>293</v>
      </c>
      <c r="E4" s="654"/>
      <c r="F4" s="654"/>
      <c r="G4" s="654"/>
      <c r="H4" s="655"/>
      <c r="I4" s="656"/>
      <c r="J4" s="657"/>
      <c r="K4" s="658" t="s">
        <v>294</v>
      </c>
      <c r="L4" s="659"/>
      <c r="M4" s="659"/>
      <c r="N4" s="659"/>
      <c r="O4" s="660"/>
      <c r="P4" s="626"/>
      <c r="Q4" s="627"/>
      <c r="R4" s="628"/>
      <c r="S4" s="629" t="s">
        <v>295</v>
      </c>
      <c r="T4" s="627"/>
      <c r="U4" s="627"/>
      <c r="V4" s="627"/>
      <c r="W4" s="630"/>
      <c r="X4" s="626"/>
      <c r="Y4" s="627"/>
      <c r="Z4" s="628"/>
      <c r="AA4" s="607" t="s">
        <v>296</v>
      </c>
      <c r="AB4" s="608"/>
      <c r="AC4" s="608"/>
      <c r="AD4" s="608"/>
      <c r="AE4" s="608"/>
      <c r="AF4" s="608"/>
      <c r="AG4" s="608"/>
      <c r="AH4" s="608"/>
      <c r="AI4" s="608"/>
      <c r="AJ4" s="608"/>
      <c r="AK4" s="608"/>
      <c r="AL4" s="608"/>
      <c r="AM4" s="608"/>
      <c r="AN4" s="609"/>
      <c r="AO4" s="230"/>
      <c r="AR4" s="231" t="s">
        <v>297</v>
      </c>
      <c r="AS4" s="232" t="s">
        <v>298</v>
      </c>
      <c r="AT4" s="233"/>
      <c r="AU4" s="233"/>
      <c r="AV4" s="233"/>
      <c r="AW4" s="233"/>
      <c r="AX4" s="233"/>
      <c r="AY4" s="233"/>
      <c r="AZ4" s="233"/>
      <c r="BA4" s="233"/>
      <c r="BB4" s="233"/>
      <c r="BC4" s="234"/>
    </row>
    <row r="5" spans="1:55" s="110" customFormat="1" ht="18.75" customHeight="1" thickBot="1">
      <c r="B5" s="610"/>
      <c r="C5" s="610"/>
      <c r="D5" s="610"/>
      <c r="E5" s="610"/>
      <c r="F5" s="611"/>
      <c r="G5" s="611"/>
      <c r="H5" s="611"/>
      <c r="I5" s="611"/>
      <c r="J5" s="611"/>
      <c r="K5" s="611"/>
      <c r="L5" s="611"/>
      <c r="M5" s="611"/>
      <c r="N5" s="611"/>
      <c r="O5" s="612" t="s">
        <v>299</v>
      </c>
      <c r="P5" s="612"/>
      <c r="Q5" s="612"/>
      <c r="R5" s="612"/>
      <c r="S5" s="613"/>
      <c r="T5" s="613"/>
      <c r="U5" s="613"/>
      <c r="V5" s="613"/>
      <c r="W5" s="613"/>
      <c r="X5" s="613"/>
      <c r="Y5" s="613"/>
      <c r="Z5" s="613"/>
      <c r="AA5" s="613"/>
      <c r="AB5" s="613"/>
      <c r="AC5" s="613"/>
      <c r="AD5" s="613"/>
      <c r="AE5" s="613"/>
      <c r="AF5" s="613"/>
      <c r="AG5" s="613"/>
      <c r="AH5" s="614" t="s">
        <v>299</v>
      </c>
      <c r="AI5" s="614"/>
      <c r="AJ5" s="614"/>
      <c r="AK5" s="614"/>
      <c r="AL5" s="614"/>
      <c r="AM5" s="614"/>
      <c r="AN5" s="614"/>
      <c r="AO5" s="614"/>
    </row>
    <row r="6" spans="1:55" s="110" customFormat="1" ht="21" customHeight="1">
      <c r="A6" s="631" t="s">
        <v>300</v>
      </c>
      <c r="B6" s="632"/>
      <c r="C6" s="637" t="s">
        <v>301</v>
      </c>
      <c r="D6" s="640" t="s">
        <v>302</v>
      </c>
      <c r="E6" s="643" t="s">
        <v>20</v>
      </c>
      <c r="F6" s="646" t="s">
        <v>9</v>
      </c>
      <c r="G6" s="649" t="s">
        <v>21</v>
      </c>
      <c r="H6" s="646"/>
      <c r="I6" s="646"/>
      <c r="J6" s="646"/>
      <c r="K6" s="646"/>
      <c r="L6" s="646"/>
      <c r="M6" s="650"/>
      <c r="N6" s="649" t="s">
        <v>22</v>
      </c>
      <c r="O6" s="646"/>
      <c r="P6" s="646"/>
      <c r="Q6" s="646"/>
      <c r="R6" s="646"/>
      <c r="S6" s="646"/>
      <c r="T6" s="650"/>
      <c r="U6" s="649" t="s">
        <v>23</v>
      </c>
      <c r="V6" s="646"/>
      <c r="W6" s="646"/>
      <c r="X6" s="646"/>
      <c r="Y6" s="646"/>
      <c r="Z6" s="646"/>
      <c r="AA6" s="650"/>
      <c r="AB6" s="699" t="s">
        <v>24</v>
      </c>
      <c r="AC6" s="646"/>
      <c r="AD6" s="646"/>
      <c r="AE6" s="646"/>
      <c r="AF6" s="646"/>
      <c r="AG6" s="646"/>
      <c r="AH6" s="650"/>
      <c r="AI6" s="699" t="s">
        <v>303</v>
      </c>
      <c r="AJ6" s="646"/>
      <c r="AK6" s="646"/>
      <c r="AL6" s="615" t="s">
        <v>304</v>
      </c>
      <c r="AM6" s="618" t="s">
        <v>305</v>
      </c>
      <c r="AN6" s="618"/>
      <c r="AO6" s="619"/>
    </row>
    <row r="7" spans="1:55" s="110" customFormat="1" ht="21" customHeight="1">
      <c r="A7" s="633"/>
      <c r="B7" s="634"/>
      <c r="C7" s="638"/>
      <c r="D7" s="641"/>
      <c r="E7" s="644"/>
      <c r="F7" s="647"/>
      <c r="G7" s="235">
        <f>DATE(W2,AA2,1)</f>
        <v>44531</v>
      </c>
      <c r="H7" s="236">
        <f>DATE(W2,AA2,2)</f>
        <v>44532</v>
      </c>
      <c r="I7" s="236">
        <f>DATE(W2,AA2,3)</f>
        <v>44533</v>
      </c>
      <c r="J7" s="236">
        <f>DATE(W2,AA2,4)</f>
        <v>44534</v>
      </c>
      <c r="K7" s="236">
        <f>DATE(W2,AA2,5)</f>
        <v>44535</v>
      </c>
      <c r="L7" s="236">
        <f>DATE(W2,AA2,6)</f>
        <v>44536</v>
      </c>
      <c r="M7" s="237">
        <f>DATE(W2,AA2,7)</f>
        <v>44537</v>
      </c>
      <c r="N7" s="235">
        <f>DATE(W2,AA2,8)</f>
        <v>44538</v>
      </c>
      <c r="O7" s="236">
        <f>DATE(W2,AA2,9)</f>
        <v>44539</v>
      </c>
      <c r="P7" s="236">
        <f>DATE(W2,AA2,10)</f>
        <v>44540</v>
      </c>
      <c r="Q7" s="236">
        <f>DATE(W2,AA2,11)</f>
        <v>44541</v>
      </c>
      <c r="R7" s="236">
        <f>DATE(W2,AA2,12)</f>
        <v>44542</v>
      </c>
      <c r="S7" s="236">
        <f>DATE(W2,AA2,13)</f>
        <v>44543</v>
      </c>
      <c r="T7" s="237">
        <f>DATE(W2,AA2,14)</f>
        <v>44544</v>
      </c>
      <c r="U7" s="235">
        <f>DATE(W2,AA2,15)</f>
        <v>44545</v>
      </c>
      <c r="V7" s="236">
        <f>DATE(W2,AA2,16)</f>
        <v>44546</v>
      </c>
      <c r="W7" s="236">
        <f>DATE(W2,AA2,17)</f>
        <v>44547</v>
      </c>
      <c r="X7" s="236">
        <f>DATE(W2,AA2,18)</f>
        <v>44548</v>
      </c>
      <c r="Y7" s="236">
        <f>DATE(W2,AA2,19)</f>
        <v>44549</v>
      </c>
      <c r="Z7" s="236">
        <f>DATE(W2,AA2,20)</f>
        <v>44550</v>
      </c>
      <c r="AA7" s="237">
        <f>DATE(W2,AA2,21)</f>
        <v>44551</v>
      </c>
      <c r="AB7" s="238">
        <f>DATE(W2,AA2,22)</f>
        <v>44552</v>
      </c>
      <c r="AC7" s="236">
        <f>DATE(W2,AA2,23)</f>
        <v>44553</v>
      </c>
      <c r="AD7" s="236">
        <f>DATE(W2,AA2,24)</f>
        <v>44554</v>
      </c>
      <c r="AE7" s="236">
        <f>DATE(W2,AA2,25)</f>
        <v>44555</v>
      </c>
      <c r="AF7" s="236">
        <f>DATE(W2,AA2,26)</f>
        <v>44556</v>
      </c>
      <c r="AG7" s="236">
        <f>DATE(W2,AA2,27)</f>
        <v>44557</v>
      </c>
      <c r="AH7" s="237">
        <f>DATE(W2,AA2,28)</f>
        <v>44558</v>
      </c>
      <c r="AI7" s="236">
        <f>DATE(W2,AA2,29)</f>
        <v>44559</v>
      </c>
      <c r="AJ7" s="236">
        <f>DATE(W2,AA2,30)</f>
        <v>44560</v>
      </c>
      <c r="AK7" s="236">
        <f>DATE(W2,AA2,31)</f>
        <v>44561</v>
      </c>
      <c r="AL7" s="616"/>
      <c r="AM7" s="620" t="s">
        <v>306</v>
      </c>
      <c r="AN7" s="622" t="s">
        <v>307</v>
      </c>
      <c r="AO7" s="624" t="s">
        <v>308</v>
      </c>
    </row>
    <row r="8" spans="1:55" s="110" customFormat="1" ht="21" customHeight="1" thickBot="1">
      <c r="A8" s="635"/>
      <c r="B8" s="636"/>
      <c r="C8" s="639"/>
      <c r="D8" s="642"/>
      <c r="E8" s="645"/>
      <c r="F8" s="648"/>
      <c r="G8" s="239" t="str">
        <f t="shared" ref="G8:AK8" si="0">TEXT(G7,"aaa")</f>
        <v>水</v>
      </c>
      <c r="H8" s="240" t="str">
        <f t="shared" si="0"/>
        <v>木</v>
      </c>
      <c r="I8" s="240" t="str">
        <f t="shared" si="0"/>
        <v>金</v>
      </c>
      <c r="J8" s="240" t="str">
        <f t="shared" si="0"/>
        <v>土</v>
      </c>
      <c r="K8" s="240" t="str">
        <f t="shared" si="0"/>
        <v>日</v>
      </c>
      <c r="L8" s="240" t="str">
        <f t="shared" si="0"/>
        <v>月</v>
      </c>
      <c r="M8" s="240" t="str">
        <f t="shared" si="0"/>
        <v>火</v>
      </c>
      <c r="N8" s="239" t="str">
        <f t="shared" si="0"/>
        <v>水</v>
      </c>
      <c r="O8" s="240" t="str">
        <f t="shared" si="0"/>
        <v>木</v>
      </c>
      <c r="P8" s="240" t="str">
        <f t="shared" si="0"/>
        <v>金</v>
      </c>
      <c r="Q8" s="240" t="str">
        <f t="shared" si="0"/>
        <v>土</v>
      </c>
      <c r="R8" s="240" t="str">
        <f t="shared" si="0"/>
        <v>日</v>
      </c>
      <c r="S8" s="240" t="str">
        <f t="shared" si="0"/>
        <v>月</v>
      </c>
      <c r="T8" s="240" t="str">
        <f t="shared" si="0"/>
        <v>火</v>
      </c>
      <c r="U8" s="239" t="str">
        <f t="shared" si="0"/>
        <v>水</v>
      </c>
      <c r="V8" s="240" t="str">
        <f t="shared" si="0"/>
        <v>木</v>
      </c>
      <c r="W8" s="240" t="str">
        <f t="shared" si="0"/>
        <v>金</v>
      </c>
      <c r="X8" s="240" t="str">
        <f t="shared" si="0"/>
        <v>土</v>
      </c>
      <c r="Y8" s="240" t="str">
        <f t="shared" si="0"/>
        <v>日</v>
      </c>
      <c r="Z8" s="240" t="str">
        <f t="shared" si="0"/>
        <v>月</v>
      </c>
      <c r="AA8" s="240" t="str">
        <f t="shared" si="0"/>
        <v>火</v>
      </c>
      <c r="AB8" s="239" t="str">
        <f t="shared" si="0"/>
        <v>水</v>
      </c>
      <c r="AC8" s="240" t="str">
        <f t="shared" si="0"/>
        <v>木</v>
      </c>
      <c r="AD8" s="240" t="str">
        <f t="shared" si="0"/>
        <v>金</v>
      </c>
      <c r="AE8" s="240" t="str">
        <f t="shared" si="0"/>
        <v>土</v>
      </c>
      <c r="AF8" s="240" t="str">
        <f t="shared" si="0"/>
        <v>日</v>
      </c>
      <c r="AG8" s="240" t="str">
        <f t="shared" si="0"/>
        <v>月</v>
      </c>
      <c r="AH8" s="240" t="str">
        <f t="shared" si="0"/>
        <v>火</v>
      </c>
      <c r="AI8" s="239" t="str">
        <f t="shared" si="0"/>
        <v>水</v>
      </c>
      <c r="AJ8" s="240" t="str">
        <f t="shared" si="0"/>
        <v>木</v>
      </c>
      <c r="AK8" s="240" t="str">
        <f t="shared" si="0"/>
        <v>金</v>
      </c>
      <c r="AL8" s="617"/>
      <c r="AM8" s="621"/>
      <c r="AN8" s="623"/>
      <c r="AO8" s="625"/>
    </row>
    <row r="9" spans="1:55" s="110" customFormat="1" ht="17.25" customHeight="1">
      <c r="A9" s="735" t="s">
        <v>309</v>
      </c>
      <c r="B9" s="738" t="s">
        <v>310</v>
      </c>
      <c r="C9" s="693"/>
      <c r="D9" s="683" t="s">
        <v>311</v>
      </c>
      <c r="E9" s="695"/>
      <c r="F9" s="696"/>
      <c r="G9" s="241"/>
      <c r="H9" s="242"/>
      <c r="I9" s="242"/>
      <c r="J9" s="242"/>
      <c r="K9" s="242"/>
      <c r="L9" s="242"/>
      <c r="M9" s="243"/>
      <c r="N9" s="241"/>
      <c r="O9" s="242"/>
      <c r="P9" s="242"/>
      <c r="Q9" s="242"/>
      <c r="R9" s="242"/>
      <c r="S9" s="242"/>
      <c r="T9" s="243"/>
      <c r="U9" s="241"/>
      <c r="V9" s="242"/>
      <c r="W9" s="242"/>
      <c r="X9" s="242"/>
      <c r="Y9" s="242"/>
      <c r="Z9" s="242"/>
      <c r="AA9" s="243"/>
      <c r="AB9" s="241"/>
      <c r="AC9" s="242"/>
      <c r="AD9" s="242"/>
      <c r="AE9" s="242"/>
      <c r="AF9" s="242"/>
      <c r="AG9" s="242"/>
      <c r="AH9" s="243"/>
      <c r="AI9" s="241"/>
      <c r="AJ9" s="242"/>
      <c r="AK9" s="242"/>
      <c r="AL9" s="707">
        <f>SUMIF(G10:AK10,"&gt;0")</f>
        <v>0</v>
      </c>
      <c r="AM9" s="708">
        <f>SUMIF(G10:AH10,"&gt;0")</f>
        <v>0</v>
      </c>
      <c r="AN9" s="677">
        <f>AM9/4</f>
        <v>0</v>
      </c>
      <c r="AO9" s="679" t="e">
        <f>ROUNDDOWN(AN9/$AO$4,1)</f>
        <v>#DIV/0!</v>
      </c>
    </row>
    <row r="10" spans="1:55" s="110" customFormat="1" ht="17.25" customHeight="1">
      <c r="A10" s="736"/>
      <c r="B10" s="739"/>
      <c r="C10" s="694"/>
      <c r="D10" s="684"/>
      <c r="E10" s="686"/>
      <c r="F10" s="688"/>
      <c r="G10" s="244" t="e">
        <f>VLOOKUP(G9,$E$33:F40,2,FALSE)</f>
        <v>#N/A</v>
      </c>
      <c r="H10" s="245" t="e">
        <f>VLOOKUP(H9,$E$33:G40,2,FALSE)</f>
        <v>#N/A</v>
      </c>
      <c r="I10" s="245" t="e">
        <f>VLOOKUP(I9,$E$33:H40,2,FALSE)</f>
        <v>#N/A</v>
      </c>
      <c r="J10" s="245" t="e">
        <f>VLOOKUP(J9,$E$33:I40,2,FALSE)</f>
        <v>#N/A</v>
      </c>
      <c r="K10" s="245" t="e">
        <f>VLOOKUP(K9,$E$33:J40,2,FALSE)</f>
        <v>#N/A</v>
      </c>
      <c r="L10" s="245" t="e">
        <f>VLOOKUP(L9,$E$33:K40,2,FALSE)</f>
        <v>#N/A</v>
      </c>
      <c r="M10" s="246" t="e">
        <f>VLOOKUP(M9,$E$33:L40,2,FALSE)</f>
        <v>#N/A</v>
      </c>
      <c r="N10" s="244" t="e">
        <f>VLOOKUP(N9,$E$33:M40,2,FALSE)</f>
        <v>#N/A</v>
      </c>
      <c r="O10" s="245" t="e">
        <f>VLOOKUP(O9,$E$33:N40,2,FALSE)</f>
        <v>#N/A</v>
      </c>
      <c r="P10" s="245" t="e">
        <f>VLOOKUP(P9,$E$33:O40,2,FALSE)</f>
        <v>#N/A</v>
      </c>
      <c r="Q10" s="245" t="e">
        <f>VLOOKUP(Q9,$E$33:P40,2,FALSE)</f>
        <v>#N/A</v>
      </c>
      <c r="R10" s="245" t="e">
        <f>VLOOKUP(R9,$E$33:Q40,2,FALSE)</f>
        <v>#N/A</v>
      </c>
      <c r="S10" s="245" t="e">
        <f>VLOOKUP(S9,$E$33:R40,2,FALSE)</f>
        <v>#N/A</v>
      </c>
      <c r="T10" s="246" t="e">
        <f>VLOOKUP(T9,$E$33:S40,2,FALSE)</f>
        <v>#N/A</v>
      </c>
      <c r="U10" s="244" t="e">
        <f>VLOOKUP(U9,$E$33:T40,2,FALSE)</f>
        <v>#N/A</v>
      </c>
      <c r="V10" s="245" t="e">
        <f>VLOOKUP(V9,$E$33:U40,2,FALSE)</f>
        <v>#N/A</v>
      </c>
      <c r="W10" s="245" t="e">
        <f>VLOOKUP(W9,$E$33:V40,2,FALSE)</f>
        <v>#N/A</v>
      </c>
      <c r="X10" s="245" t="e">
        <f>VLOOKUP(X9,$E$33:W40,2,FALSE)</f>
        <v>#N/A</v>
      </c>
      <c r="Y10" s="245" t="e">
        <f>VLOOKUP(Y9,$E$33:X40,2,FALSE)</f>
        <v>#N/A</v>
      </c>
      <c r="Z10" s="245" t="e">
        <f>VLOOKUP(Z9,$E$33:Y40,2,FALSE)</f>
        <v>#N/A</v>
      </c>
      <c r="AA10" s="246" t="e">
        <f>VLOOKUP(AA9,$E$33:Z40,2,FALSE)</f>
        <v>#N/A</v>
      </c>
      <c r="AB10" s="244" t="e">
        <f>VLOOKUP(AB9,$E$33:AA40,2,FALSE)</f>
        <v>#N/A</v>
      </c>
      <c r="AC10" s="245" t="e">
        <f>VLOOKUP(AC9,$E$33:AB40,2,FALSE)</f>
        <v>#N/A</v>
      </c>
      <c r="AD10" s="245" t="e">
        <f>VLOOKUP(AD9,$E$33:AC40,2,FALSE)</f>
        <v>#N/A</v>
      </c>
      <c r="AE10" s="245" t="e">
        <f>VLOOKUP(AE9,$E$33:AD40,2,FALSE)</f>
        <v>#N/A</v>
      </c>
      <c r="AF10" s="245" t="e">
        <f>VLOOKUP(AF9,$E$33:AE40,2,FALSE)</f>
        <v>#N/A</v>
      </c>
      <c r="AG10" s="245" t="e">
        <f>VLOOKUP(AG9,$E$33:AF40,2,FALSE)</f>
        <v>#N/A</v>
      </c>
      <c r="AH10" s="246" t="e">
        <f>VLOOKUP(AH9,$E$33:AG40,2,FALSE)</f>
        <v>#N/A</v>
      </c>
      <c r="AI10" s="244" t="e">
        <f>VLOOKUP(AI9,$E$33:AH40,2,FALSE)</f>
        <v>#N/A</v>
      </c>
      <c r="AJ10" s="245" t="e">
        <f>VLOOKUP(AJ9,$E$33:AI40,2,FALSE)</f>
        <v>#N/A</v>
      </c>
      <c r="AK10" s="245" t="e">
        <f>VLOOKUP(AK9,$E$33:AJ40,2,FALSE)</f>
        <v>#N/A</v>
      </c>
      <c r="AL10" s="690"/>
      <c r="AM10" s="692"/>
      <c r="AN10" s="678" t="e">
        <f>IF(#REF!/4&gt;=1,"1",#REF!)</f>
        <v>#REF!</v>
      </c>
      <c r="AO10" s="680"/>
    </row>
    <row r="11" spans="1:55" s="110" customFormat="1" ht="17.25" customHeight="1">
      <c r="A11" s="736"/>
      <c r="B11" s="739"/>
      <c r="C11" s="681"/>
      <c r="D11" s="683" t="s">
        <v>311</v>
      </c>
      <c r="E11" s="685"/>
      <c r="F11" s="687"/>
      <c r="G11" s="247"/>
      <c r="H11" s="248"/>
      <c r="I11" s="248"/>
      <c r="J11" s="248"/>
      <c r="K11" s="248"/>
      <c r="L11" s="248"/>
      <c r="M11" s="249"/>
      <c r="N11" s="247"/>
      <c r="O11" s="248"/>
      <c r="P11" s="248"/>
      <c r="Q11" s="248"/>
      <c r="R11" s="248"/>
      <c r="S11" s="248"/>
      <c r="T11" s="249"/>
      <c r="U11" s="247"/>
      <c r="V11" s="248"/>
      <c r="W11" s="248"/>
      <c r="X11" s="248"/>
      <c r="Y11" s="248"/>
      <c r="Z11" s="248"/>
      <c r="AA11" s="249"/>
      <c r="AB11" s="247"/>
      <c r="AC11" s="248"/>
      <c r="AD11" s="248"/>
      <c r="AE11" s="248"/>
      <c r="AF11" s="248"/>
      <c r="AG11" s="248"/>
      <c r="AH11" s="249"/>
      <c r="AI11" s="247"/>
      <c r="AJ11" s="248"/>
      <c r="AK11" s="248"/>
      <c r="AL11" s="689">
        <f>SUMIF(G12:AK12,"&gt;0")</f>
        <v>0</v>
      </c>
      <c r="AM11" s="691">
        <f>SUMIF(G12:AH12,"&gt;0")</f>
        <v>0</v>
      </c>
      <c r="AN11" s="697">
        <f>AM11/4</f>
        <v>0</v>
      </c>
      <c r="AO11" s="698" t="e">
        <f t="shared" ref="AO11" si="1">ROUNDDOWN(AN11/$AO$4,1)</f>
        <v>#DIV/0!</v>
      </c>
    </row>
    <row r="12" spans="1:55" s="110" customFormat="1" ht="17.25" customHeight="1">
      <c r="A12" s="736"/>
      <c r="B12" s="739"/>
      <c r="C12" s="682"/>
      <c r="D12" s="684"/>
      <c r="E12" s="686"/>
      <c r="F12" s="688"/>
      <c r="G12" s="244" t="e">
        <f>VLOOKUP(G11,$E$33:F40,2,FALSE)</f>
        <v>#N/A</v>
      </c>
      <c r="H12" s="245" t="e">
        <f>VLOOKUP(H11,$E$33:G40,2,FALSE)</f>
        <v>#N/A</v>
      </c>
      <c r="I12" s="245" t="e">
        <f>VLOOKUP(I11,$E$33:H40,2,FALSE)</f>
        <v>#N/A</v>
      </c>
      <c r="J12" s="245" t="e">
        <f>VLOOKUP(J11,$E$33:I40,2,FALSE)</f>
        <v>#N/A</v>
      </c>
      <c r="K12" s="245" t="e">
        <f>VLOOKUP(K11,$E$33:J40,2,FALSE)</f>
        <v>#N/A</v>
      </c>
      <c r="L12" s="245" t="e">
        <f>VLOOKUP(L11,$E$33:K40,2,FALSE)</f>
        <v>#N/A</v>
      </c>
      <c r="M12" s="246" t="e">
        <f>VLOOKUP(M11,$E$33:L40,2,FALSE)</f>
        <v>#N/A</v>
      </c>
      <c r="N12" s="244" t="e">
        <f>VLOOKUP(N11,$E$33:M40,2,FALSE)</f>
        <v>#N/A</v>
      </c>
      <c r="O12" s="245" t="e">
        <f>VLOOKUP(O11,$E$33:N40,2,FALSE)</f>
        <v>#N/A</v>
      </c>
      <c r="P12" s="245" t="e">
        <f>VLOOKUP(P11,$E$33:O40,2,FALSE)</f>
        <v>#N/A</v>
      </c>
      <c r="Q12" s="245" t="e">
        <f>VLOOKUP(Q11,$E$33:P40,2,FALSE)</f>
        <v>#N/A</v>
      </c>
      <c r="R12" s="245" t="e">
        <f>VLOOKUP(R11,$E$33:Q40,2,FALSE)</f>
        <v>#N/A</v>
      </c>
      <c r="S12" s="245" t="e">
        <f>VLOOKUP(S11,$E$33:R40,2,FALSE)</f>
        <v>#N/A</v>
      </c>
      <c r="T12" s="246" t="e">
        <f>VLOOKUP(T11,$E$33:S40,2,FALSE)</f>
        <v>#N/A</v>
      </c>
      <c r="U12" s="244" t="e">
        <f>VLOOKUP(U11,$E$33:T40,2,FALSE)</f>
        <v>#N/A</v>
      </c>
      <c r="V12" s="245" t="e">
        <f>VLOOKUP(V11,$E$33:U40,2,FALSE)</f>
        <v>#N/A</v>
      </c>
      <c r="W12" s="245" t="e">
        <f>VLOOKUP(W11,$E$33:V40,2,FALSE)</f>
        <v>#N/A</v>
      </c>
      <c r="X12" s="245" t="e">
        <f>VLOOKUP(X11,$E$33:W40,2,FALSE)</f>
        <v>#N/A</v>
      </c>
      <c r="Y12" s="245" t="e">
        <f>VLOOKUP(Y11,$E$33:X40,2,FALSE)</f>
        <v>#N/A</v>
      </c>
      <c r="Z12" s="245" t="e">
        <f>VLOOKUP(Z11,$E$33:Y40,2,FALSE)</f>
        <v>#N/A</v>
      </c>
      <c r="AA12" s="246" t="e">
        <f>VLOOKUP(AA11,$E$33:Z40,2,FALSE)</f>
        <v>#N/A</v>
      </c>
      <c r="AB12" s="244" t="e">
        <f>VLOOKUP(AB11,$E$33:AA40,2,FALSE)</f>
        <v>#N/A</v>
      </c>
      <c r="AC12" s="245" t="e">
        <f>VLOOKUP(AC11,$E$33:AB40,2,FALSE)</f>
        <v>#N/A</v>
      </c>
      <c r="AD12" s="245" t="e">
        <f>VLOOKUP(AD11,$E$33:AC40,2,FALSE)</f>
        <v>#N/A</v>
      </c>
      <c r="AE12" s="245" t="e">
        <f>VLOOKUP(AE11,$E$33:AD40,2,FALSE)</f>
        <v>#N/A</v>
      </c>
      <c r="AF12" s="245" t="e">
        <f>VLOOKUP(AF11,$E$33:AE40,2,FALSE)</f>
        <v>#N/A</v>
      </c>
      <c r="AG12" s="245" t="e">
        <f>VLOOKUP(AG11,$E$33:AF40,2,FALSE)</f>
        <v>#N/A</v>
      </c>
      <c r="AH12" s="246" t="e">
        <f>VLOOKUP(AH11,$E$33:AG40,2,FALSE)</f>
        <v>#N/A</v>
      </c>
      <c r="AI12" s="244" t="e">
        <f>VLOOKUP(AI11,$E$33:AH40,2,FALSE)</f>
        <v>#N/A</v>
      </c>
      <c r="AJ12" s="245" t="e">
        <f>VLOOKUP(AJ11,$E$33:AI40,2,FALSE)</f>
        <v>#N/A</v>
      </c>
      <c r="AK12" s="245" t="e">
        <f>VLOOKUP(AK11,$E$33:AJ40,2,FALSE)</f>
        <v>#N/A</v>
      </c>
      <c r="AL12" s="690"/>
      <c r="AM12" s="692"/>
      <c r="AN12" s="678" t="e">
        <f>IF(#REF!/4&gt;=1,"1",#REF!)</f>
        <v>#REF!</v>
      </c>
      <c r="AO12" s="680"/>
    </row>
    <row r="13" spans="1:55" s="110" customFormat="1" ht="17.25" customHeight="1">
      <c r="A13" s="736"/>
      <c r="B13" s="739"/>
      <c r="C13" s="681"/>
      <c r="D13" s="701" t="s">
        <v>311</v>
      </c>
      <c r="E13" s="685"/>
      <c r="F13" s="687"/>
      <c r="G13" s="247"/>
      <c r="H13" s="248"/>
      <c r="I13" s="248"/>
      <c r="J13" s="248"/>
      <c r="K13" s="248"/>
      <c r="L13" s="248"/>
      <c r="M13" s="249"/>
      <c r="N13" s="247"/>
      <c r="O13" s="248"/>
      <c r="P13" s="248"/>
      <c r="Q13" s="248"/>
      <c r="R13" s="248"/>
      <c r="S13" s="248"/>
      <c r="T13" s="249"/>
      <c r="U13" s="247"/>
      <c r="V13" s="248"/>
      <c r="W13" s="248"/>
      <c r="X13" s="248"/>
      <c r="Y13" s="248"/>
      <c r="Z13" s="248"/>
      <c r="AA13" s="249"/>
      <c r="AB13" s="247"/>
      <c r="AC13" s="248"/>
      <c r="AD13" s="248"/>
      <c r="AE13" s="248"/>
      <c r="AF13" s="248"/>
      <c r="AG13" s="248"/>
      <c r="AH13" s="249"/>
      <c r="AI13" s="247"/>
      <c r="AJ13" s="248"/>
      <c r="AK13" s="248"/>
      <c r="AL13" s="689">
        <f>SUMIF(G14:AK14,"&gt;0")</f>
        <v>0</v>
      </c>
      <c r="AM13" s="691">
        <f>SUMIF(G14:AH14,"&gt;0")</f>
        <v>0</v>
      </c>
      <c r="AN13" s="697">
        <f>AM13/4</f>
        <v>0</v>
      </c>
      <c r="AO13" s="698" t="e">
        <f t="shared" ref="AO13" si="2">ROUNDDOWN(AN13/$AO$4,1)</f>
        <v>#DIV/0!</v>
      </c>
    </row>
    <row r="14" spans="1:55" s="110" customFormat="1" ht="17.25" customHeight="1" thickBot="1">
      <c r="A14" s="736"/>
      <c r="B14" s="739"/>
      <c r="C14" s="700"/>
      <c r="D14" s="702"/>
      <c r="E14" s="703"/>
      <c r="F14" s="704"/>
      <c r="G14" s="250" t="e">
        <f>VLOOKUP(G13,$E$33:F40,2,FALSE)</f>
        <v>#N/A</v>
      </c>
      <c r="H14" s="251" t="e">
        <f>VLOOKUP(H13,$E$33:G40,2,FALSE)</f>
        <v>#N/A</v>
      </c>
      <c r="I14" s="251" t="e">
        <f>VLOOKUP(I13,$E$33:H40,2,FALSE)</f>
        <v>#N/A</v>
      </c>
      <c r="J14" s="251" t="e">
        <f>VLOOKUP(J13,$E$33:I40,2,FALSE)</f>
        <v>#N/A</v>
      </c>
      <c r="K14" s="251" t="e">
        <f>VLOOKUP(K13,$E$33:J40,2,FALSE)</f>
        <v>#N/A</v>
      </c>
      <c r="L14" s="251" t="e">
        <f>VLOOKUP(L13,$E$33:K40,2,FALSE)</f>
        <v>#N/A</v>
      </c>
      <c r="M14" s="252" t="e">
        <f>VLOOKUP(M13,$E$33:L40,2,FALSE)</f>
        <v>#N/A</v>
      </c>
      <c r="N14" s="250" t="e">
        <f>VLOOKUP(N13,$E$33:M40,2,FALSE)</f>
        <v>#N/A</v>
      </c>
      <c r="O14" s="251" t="e">
        <f>VLOOKUP(O13,$E$33:N40,2,FALSE)</f>
        <v>#N/A</v>
      </c>
      <c r="P14" s="251" t="e">
        <f>VLOOKUP(P13,$E$33:O40,2,FALSE)</f>
        <v>#N/A</v>
      </c>
      <c r="Q14" s="251" t="e">
        <f>VLOOKUP(Q13,$E$33:P40,2,FALSE)</f>
        <v>#N/A</v>
      </c>
      <c r="R14" s="251" t="e">
        <f>VLOOKUP(R13,$E$33:Q40,2,FALSE)</f>
        <v>#N/A</v>
      </c>
      <c r="S14" s="251" t="e">
        <f>VLOOKUP(S13,$E$33:R40,2,FALSE)</f>
        <v>#N/A</v>
      </c>
      <c r="T14" s="252" t="e">
        <f>VLOOKUP(T13,$E$33:S40,2,FALSE)</f>
        <v>#N/A</v>
      </c>
      <c r="U14" s="250" t="e">
        <f>VLOOKUP(U13,$E$33:T40,2,FALSE)</f>
        <v>#N/A</v>
      </c>
      <c r="V14" s="251" t="e">
        <f>VLOOKUP(V13,$E$33:U40,2,FALSE)</f>
        <v>#N/A</v>
      </c>
      <c r="W14" s="251" t="e">
        <f>VLOOKUP(W13,$E$33:V40,2,FALSE)</f>
        <v>#N/A</v>
      </c>
      <c r="X14" s="251" t="e">
        <f>VLOOKUP(X13,$E$33:W40,2,FALSE)</f>
        <v>#N/A</v>
      </c>
      <c r="Y14" s="251" t="e">
        <f>VLOOKUP(Y13,$E$33:X40,2,FALSE)</f>
        <v>#N/A</v>
      </c>
      <c r="Z14" s="251" t="e">
        <f>VLOOKUP(Z13,$E$33:Y40,2,FALSE)</f>
        <v>#N/A</v>
      </c>
      <c r="AA14" s="252" t="e">
        <f>VLOOKUP(AA13,$E$33:Z40,2,FALSE)</f>
        <v>#N/A</v>
      </c>
      <c r="AB14" s="250" t="e">
        <f>VLOOKUP(AB13,$E$33:AA40,2,FALSE)</f>
        <v>#N/A</v>
      </c>
      <c r="AC14" s="251" t="e">
        <f>VLOOKUP(AC13,$E$33:AB40,2,FALSE)</f>
        <v>#N/A</v>
      </c>
      <c r="AD14" s="251" t="e">
        <f>VLOOKUP(AD13,$E$33:AC40,2,FALSE)</f>
        <v>#N/A</v>
      </c>
      <c r="AE14" s="251" t="e">
        <f>VLOOKUP(AE13,$E$33:AD40,2,FALSE)</f>
        <v>#N/A</v>
      </c>
      <c r="AF14" s="251" t="e">
        <f>VLOOKUP(AF13,$E$33:AE40,2,FALSE)</f>
        <v>#N/A</v>
      </c>
      <c r="AG14" s="251" t="e">
        <f>VLOOKUP(AG13,$E$33:AF40,2,FALSE)</f>
        <v>#N/A</v>
      </c>
      <c r="AH14" s="252" t="e">
        <f>VLOOKUP(AH13,$E$33:AG40,2,FALSE)</f>
        <v>#N/A</v>
      </c>
      <c r="AI14" s="250" t="e">
        <f>VLOOKUP(AI13,$E$33:AH40,2,FALSE)</f>
        <v>#N/A</v>
      </c>
      <c r="AJ14" s="251" t="e">
        <f>VLOOKUP(AJ13,$E$33:AI40,2,FALSE)</f>
        <v>#N/A</v>
      </c>
      <c r="AK14" s="251" t="e">
        <f>VLOOKUP(AK13,$E$33:AJ40,2,FALSE)</f>
        <v>#N/A</v>
      </c>
      <c r="AL14" s="705"/>
      <c r="AM14" s="706"/>
      <c r="AN14" s="709" t="e">
        <f>IF(#REF!/4&gt;=1,"1",#REF!)</f>
        <v>#REF!</v>
      </c>
      <c r="AO14" s="710"/>
    </row>
    <row r="15" spans="1:55" s="111" customFormat="1" ht="24.75" customHeight="1" thickBot="1">
      <c r="A15" s="736"/>
      <c r="B15" s="740"/>
      <c r="C15" s="741" t="s">
        <v>312</v>
      </c>
      <c r="D15" s="742"/>
      <c r="E15" s="718" t="s">
        <v>313</v>
      </c>
      <c r="F15" s="719"/>
      <c r="G15" s="253">
        <f>COUNTIF(G9:G14,"①")+COUNTIF(G9:G14,"②")+COUNTIF(G9:G14,"③")+COUNTIF(G9:G14,"④")+COUNTIF(G9:G14,"⑤")+COUNTIF(G9:G14,"⑥")+COUNTIF(G9:G14,"⑦")</f>
        <v>0</v>
      </c>
      <c r="H15" s="254">
        <f t="shared" ref="H15:AK15" si="3">COUNTIF(H9:H14,"①")+COUNTIF(H9:H14,"②")+COUNTIF(H9:H14,"③")+COUNTIF(H9:H14,"④")+COUNTIF(H9:H14,"⑤")+COUNTIF(H9:H14,"⑥")+COUNTIF(H9:H14,"⑦")</f>
        <v>0</v>
      </c>
      <c r="I15" s="254">
        <f t="shared" si="3"/>
        <v>0</v>
      </c>
      <c r="J15" s="254">
        <f t="shared" si="3"/>
        <v>0</v>
      </c>
      <c r="K15" s="254">
        <f t="shared" si="3"/>
        <v>0</v>
      </c>
      <c r="L15" s="254">
        <f t="shared" si="3"/>
        <v>0</v>
      </c>
      <c r="M15" s="255">
        <f t="shared" si="3"/>
        <v>0</v>
      </c>
      <c r="N15" s="256">
        <f t="shared" si="3"/>
        <v>0</v>
      </c>
      <c r="O15" s="254">
        <f t="shared" si="3"/>
        <v>0</v>
      </c>
      <c r="P15" s="254">
        <f t="shared" si="3"/>
        <v>0</v>
      </c>
      <c r="Q15" s="254">
        <f t="shared" si="3"/>
        <v>0</v>
      </c>
      <c r="R15" s="254">
        <f t="shared" si="3"/>
        <v>0</v>
      </c>
      <c r="S15" s="254">
        <f t="shared" si="3"/>
        <v>0</v>
      </c>
      <c r="T15" s="255">
        <f t="shared" si="3"/>
        <v>0</v>
      </c>
      <c r="U15" s="256">
        <f t="shared" si="3"/>
        <v>0</v>
      </c>
      <c r="V15" s="254">
        <f t="shared" si="3"/>
        <v>0</v>
      </c>
      <c r="W15" s="254">
        <f t="shared" si="3"/>
        <v>0</v>
      </c>
      <c r="X15" s="254">
        <f t="shared" si="3"/>
        <v>0</v>
      </c>
      <c r="Y15" s="254">
        <f t="shared" si="3"/>
        <v>0</v>
      </c>
      <c r="Z15" s="254">
        <f t="shared" si="3"/>
        <v>0</v>
      </c>
      <c r="AA15" s="255">
        <f t="shared" si="3"/>
        <v>0</v>
      </c>
      <c r="AB15" s="256">
        <f t="shared" si="3"/>
        <v>0</v>
      </c>
      <c r="AC15" s="254">
        <f t="shared" si="3"/>
        <v>0</v>
      </c>
      <c r="AD15" s="254">
        <f t="shared" si="3"/>
        <v>0</v>
      </c>
      <c r="AE15" s="254">
        <f t="shared" si="3"/>
        <v>0</v>
      </c>
      <c r="AF15" s="254">
        <f t="shared" si="3"/>
        <v>0</v>
      </c>
      <c r="AG15" s="254">
        <f t="shared" si="3"/>
        <v>0</v>
      </c>
      <c r="AH15" s="255">
        <f t="shared" si="3"/>
        <v>0</v>
      </c>
      <c r="AI15" s="256">
        <f t="shared" si="3"/>
        <v>0</v>
      </c>
      <c r="AJ15" s="254">
        <f t="shared" si="3"/>
        <v>0</v>
      </c>
      <c r="AK15" s="254">
        <f t="shared" si="3"/>
        <v>0</v>
      </c>
      <c r="AL15" s="257">
        <f>SUM(AL9:AL14)</f>
        <v>0</v>
      </c>
      <c r="AM15" s="258">
        <f>SUM(AM9:AM14)</f>
        <v>0</v>
      </c>
      <c r="AN15" s="259">
        <f>AM15/4</f>
        <v>0</v>
      </c>
      <c r="AO15" s="260" t="e">
        <f>AN15/$AO$4</f>
        <v>#DIV/0!</v>
      </c>
    </row>
    <row r="16" spans="1:55" s="110" customFormat="1" ht="17.25" customHeight="1">
      <c r="A16" s="736"/>
      <c r="B16" s="743" t="s">
        <v>314</v>
      </c>
      <c r="C16" s="711"/>
      <c r="D16" s="701" t="s">
        <v>311</v>
      </c>
      <c r="E16" s="695"/>
      <c r="F16" s="696"/>
      <c r="G16" s="241"/>
      <c r="H16" s="242"/>
      <c r="I16" s="242"/>
      <c r="J16" s="242"/>
      <c r="K16" s="242"/>
      <c r="L16" s="242"/>
      <c r="M16" s="243"/>
      <c r="N16" s="241"/>
      <c r="O16" s="242"/>
      <c r="P16" s="242"/>
      <c r="Q16" s="242"/>
      <c r="R16" s="242"/>
      <c r="S16" s="242"/>
      <c r="T16" s="243"/>
      <c r="U16" s="241"/>
      <c r="V16" s="242"/>
      <c r="W16" s="242"/>
      <c r="X16" s="242"/>
      <c r="Y16" s="242"/>
      <c r="Z16" s="242"/>
      <c r="AA16" s="243"/>
      <c r="AB16" s="241"/>
      <c r="AC16" s="242"/>
      <c r="AD16" s="242"/>
      <c r="AE16" s="242"/>
      <c r="AF16" s="242"/>
      <c r="AG16" s="242"/>
      <c r="AH16" s="243"/>
      <c r="AI16" s="241"/>
      <c r="AJ16" s="242"/>
      <c r="AK16" s="242"/>
      <c r="AL16" s="707">
        <f>SUMIF(G17:AK17,"&gt;0")</f>
        <v>0</v>
      </c>
      <c r="AM16" s="708">
        <f>SUMIF(G17:AH17,"&gt;0")</f>
        <v>0</v>
      </c>
      <c r="AN16" s="677">
        <f>AM16/4</f>
        <v>0</v>
      </c>
      <c r="AO16" s="679" t="e">
        <f>ROUNDDOWN(AN16/$AO$4,1)</f>
        <v>#DIV/0!</v>
      </c>
    </row>
    <row r="17" spans="1:52" s="110" customFormat="1" ht="17.25" customHeight="1">
      <c r="A17" s="736"/>
      <c r="B17" s="744"/>
      <c r="C17" s="693"/>
      <c r="D17" s="684"/>
      <c r="E17" s="686"/>
      <c r="F17" s="688"/>
      <c r="G17" s="244" t="e">
        <f>VLOOKUP(G16,$E$33:F40,2,FALSE)</f>
        <v>#N/A</v>
      </c>
      <c r="H17" s="245" t="e">
        <f>VLOOKUP(H16,$E$33:G40,2,FALSE)</f>
        <v>#N/A</v>
      </c>
      <c r="I17" s="245" t="e">
        <f>VLOOKUP(I16,$E$33:H40,2,FALSE)</f>
        <v>#N/A</v>
      </c>
      <c r="J17" s="245" t="e">
        <f>VLOOKUP(J16,$E$33:I40,2,FALSE)</f>
        <v>#N/A</v>
      </c>
      <c r="K17" s="245" t="e">
        <f>VLOOKUP(K16,$E$33:J40,2,FALSE)</f>
        <v>#N/A</v>
      </c>
      <c r="L17" s="245" t="e">
        <f>VLOOKUP(L16,$E$33:K40,2,FALSE)</f>
        <v>#N/A</v>
      </c>
      <c r="M17" s="246" t="e">
        <f>VLOOKUP(M16,$E$33:L40,2,FALSE)</f>
        <v>#N/A</v>
      </c>
      <c r="N17" s="244" t="e">
        <f>VLOOKUP(N16,$E$33:M40,2,FALSE)</f>
        <v>#N/A</v>
      </c>
      <c r="O17" s="245" t="e">
        <f>VLOOKUP(O16,$E$33:N40,2,FALSE)</f>
        <v>#N/A</v>
      </c>
      <c r="P17" s="245" t="e">
        <f>VLOOKUP(P16,$E$33:O40,2,FALSE)</f>
        <v>#N/A</v>
      </c>
      <c r="Q17" s="245" t="e">
        <f>VLOOKUP(Q16,$E$33:P40,2,FALSE)</f>
        <v>#N/A</v>
      </c>
      <c r="R17" s="245" t="e">
        <f>VLOOKUP(R16,$E$33:Q40,2,FALSE)</f>
        <v>#N/A</v>
      </c>
      <c r="S17" s="245" t="e">
        <f>VLOOKUP(S16,$E$33:R40,2,FALSE)</f>
        <v>#N/A</v>
      </c>
      <c r="T17" s="246" t="e">
        <f>VLOOKUP(T16,$E$33:S40,2,FALSE)</f>
        <v>#N/A</v>
      </c>
      <c r="U17" s="244" t="e">
        <f>VLOOKUP(U16,$E$33:T40,2,FALSE)</f>
        <v>#N/A</v>
      </c>
      <c r="V17" s="245" t="e">
        <f>VLOOKUP(V16,$E$33:U40,2,FALSE)</f>
        <v>#N/A</v>
      </c>
      <c r="W17" s="245" t="e">
        <f>VLOOKUP(W16,$E$33:V40,2,FALSE)</f>
        <v>#N/A</v>
      </c>
      <c r="X17" s="245" t="e">
        <f>VLOOKUP(X16,$E$33:W40,2,FALSE)</f>
        <v>#N/A</v>
      </c>
      <c r="Y17" s="245" t="e">
        <f>VLOOKUP(Y16,$E$33:X40,2,FALSE)</f>
        <v>#N/A</v>
      </c>
      <c r="Z17" s="245" t="e">
        <f>VLOOKUP(Z16,$E$33:Y40,2,FALSE)</f>
        <v>#N/A</v>
      </c>
      <c r="AA17" s="246" t="e">
        <f>VLOOKUP(AA16,$E$33:Z40,2,FALSE)</f>
        <v>#N/A</v>
      </c>
      <c r="AB17" s="244" t="e">
        <f>VLOOKUP(AB16,$E$33:AA40,2,FALSE)</f>
        <v>#N/A</v>
      </c>
      <c r="AC17" s="245" t="e">
        <f>VLOOKUP(AC16,$E$33:AB40,2,FALSE)</f>
        <v>#N/A</v>
      </c>
      <c r="AD17" s="245" t="e">
        <f>VLOOKUP(AD16,$E$33:AC40,2,FALSE)</f>
        <v>#N/A</v>
      </c>
      <c r="AE17" s="245" t="e">
        <f>VLOOKUP(AE16,$E$33:AD40,2,FALSE)</f>
        <v>#N/A</v>
      </c>
      <c r="AF17" s="245" t="e">
        <f>VLOOKUP(AF16,$E$33:AE40,2,FALSE)</f>
        <v>#N/A</v>
      </c>
      <c r="AG17" s="245" t="e">
        <f>VLOOKUP(AG16,$E$33:AF40,2,FALSE)</f>
        <v>#N/A</v>
      </c>
      <c r="AH17" s="246" t="e">
        <f>VLOOKUP(AH16,$E$33:AG40,2,FALSE)</f>
        <v>#N/A</v>
      </c>
      <c r="AI17" s="244" t="e">
        <f>VLOOKUP(AI16,$E$33:AH40,2,FALSE)</f>
        <v>#N/A</v>
      </c>
      <c r="AJ17" s="245" t="e">
        <f>VLOOKUP(AJ16,$E$33:AI40,2,FALSE)</f>
        <v>#N/A</v>
      </c>
      <c r="AK17" s="245" t="e">
        <f>VLOOKUP(AK16,$E$33:AJ40,2,FALSE)</f>
        <v>#N/A</v>
      </c>
      <c r="AL17" s="690"/>
      <c r="AM17" s="692"/>
      <c r="AN17" s="678" t="e">
        <f>IF(#REF!/4&gt;=1,"1",#REF!)</f>
        <v>#REF!</v>
      </c>
      <c r="AO17" s="680"/>
    </row>
    <row r="18" spans="1:52" s="110" customFormat="1" ht="17.25" customHeight="1">
      <c r="A18" s="736"/>
      <c r="B18" s="744"/>
      <c r="C18" s="681"/>
      <c r="D18" s="701" t="s">
        <v>311</v>
      </c>
      <c r="E18" s="695"/>
      <c r="F18" s="696"/>
      <c r="G18" s="241"/>
      <c r="H18" s="242"/>
      <c r="I18" s="242"/>
      <c r="J18" s="242"/>
      <c r="K18" s="242"/>
      <c r="L18" s="242"/>
      <c r="M18" s="243"/>
      <c r="N18" s="241"/>
      <c r="O18" s="242"/>
      <c r="P18" s="242"/>
      <c r="Q18" s="242"/>
      <c r="R18" s="242"/>
      <c r="S18" s="242"/>
      <c r="T18" s="243"/>
      <c r="U18" s="241"/>
      <c r="V18" s="242"/>
      <c r="W18" s="242"/>
      <c r="X18" s="242"/>
      <c r="Y18" s="242"/>
      <c r="Z18" s="242"/>
      <c r="AA18" s="243"/>
      <c r="AB18" s="241"/>
      <c r="AC18" s="242"/>
      <c r="AD18" s="242"/>
      <c r="AE18" s="242"/>
      <c r="AF18" s="242"/>
      <c r="AG18" s="242"/>
      <c r="AH18" s="243"/>
      <c r="AI18" s="241"/>
      <c r="AJ18" s="242"/>
      <c r="AK18" s="242"/>
      <c r="AL18" s="707">
        <f>SUMIF(G19:AK19,"&gt;0")</f>
        <v>0</v>
      </c>
      <c r="AM18" s="708">
        <f>SUMIF(G19:AH19,"&gt;0")</f>
        <v>0</v>
      </c>
      <c r="AN18" s="677">
        <f>AM18/4</f>
        <v>0</v>
      </c>
      <c r="AO18" s="679" t="e">
        <f t="shared" ref="AO18" si="4">ROUNDDOWN(AN18/$AO$4,1)</f>
        <v>#DIV/0!</v>
      </c>
    </row>
    <row r="19" spans="1:52" s="110" customFormat="1" ht="17.25" customHeight="1">
      <c r="A19" s="736"/>
      <c r="B19" s="744"/>
      <c r="C19" s="682"/>
      <c r="D19" s="684"/>
      <c r="E19" s="686"/>
      <c r="F19" s="688"/>
      <c r="G19" s="244" t="e">
        <f>VLOOKUP(G18,$E$33:F42,2,FALSE)</f>
        <v>#N/A</v>
      </c>
      <c r="H19" s="245" t="e">
        <f>VLOOKUP(H18,$E$33:G42,2,FALSE)</f>
        <v>#N/A</v>
      </c>
      <c r="I19" s="245" t="e">
        <f>VLOOKUP(I18,$E$33:H42,2,FALSE)</f>
        <v>#N/A</v>
      </c>
      <c r="J19" s="245" t="e">
        <f>VLOOKUP(J18,$E$33:I42,2,FALSE)</f>
        <v>#N/A</v>
      </c>
      <c r="K19" s="245" t="e">
        <f>VLOOKUP(K18,$E$33:J42,2,FALSE)</f>
        <v>#N/A</v>
      </c>
      <c r="L19" s="245" t="e">
        <f>VLOOKUP(L18,$E$33:K42,2,FALSE)</f>
        <v>#N/A</v>
      </c>
      <c r="M19" s="246" t="e">
        <f>VLOOKUP(M18,$E$33:L42,2,FALSE)</f>
        <v>#N/A</v>
      </c>
      <c r="N19" s="244" t="e">
        <f>VLOOKUP(N18,$E$33:M42,2,FALSE)</f>
        <v>#N/A</v>
      </c>
      <c r="O19" s="245" t="e">
        <f>VLOOKUP(O18,$E$33:N42,2,FALSE)</f>
        <v>#N/A</v>
      </c>
      <c r="P19" s="245" t="e">
        <f>VLOOKUP(P18,$E$33:O42,2,FALSE)</f>
        <v>#N/A</v>
      </c>
      <c r="Q19" s="245" t="e">
        <f>VLOOKUP(Q18,$E$33:P42,2,FALSE)</f>
        <v>#N/A</v>
      </c>
      <c r="R19" s="245" t="e">
        <f>VLOOKUP(R18,$E$33:Q42,2,FALSE)</f>
        <v>#N/A</v>
      </c>
      <c r="S19" s="245" t="e">
        <f>VLOOKUP(S18,$E$33:R42,2,FALSE)</f>
        <v>#N/A</v>
      </c>
      <c r="T19" s="246" t="e">
        <f>VLOOKUP(T18,$E$33:S42,2,FALSE)</f>
        <v>#N/A</v>
      </c>
      <c r="U19" s="244" t="e">
        <f>VLOOKUP(U18,$E$33:T42,2,FALSE)</f>
        <v>#N/A</v>
      </c>
      <c r="V19" s="245" t="e">
        <f>VLOOKUP(V18,$E$33:U42,2,FALSE)</f>
        <v>#N/A</v>
      </c>
      <c r="W19" s="245" t="e">
        <f>VLOOKUP(W18,$E$33:V42,2,FALSE)</f>
        <v>#N/A</v>
      </c>
      <c r="X19" s="245" t="e">
        <f>VLOOKUP(X18,$E$33:W42,2,FALSE)</f>
        <v>#N/A</v>
      </c>
      <c r="Y19" s="245" t="e">
        <f>VLOOKUP(Y18,$E$33:X42,2,FALSE)</f>
        <v>#N/A</v>
      </c>
      <c r="Z19" s="245" t="e">
        <f>VLOOKUP(Z18,$E$33:Y42,2,FALSE)</f>
        <v>#N/A</v>
      </c>
      <c r="AA19" s="246" t="e">
        <f>VLOOKUP(AA18,$E$33:Z42,2,FALSE)</f>
        <v>#N/A</v>
      </c>
      <c r="AB19" s="244" t="e">
        <f>VLOOKUP(AB18,$E$33:AA42,2,FALSE)</f>
        <v>#N/A</v>
      </c>
      <c r="AC19" s="245" t="e">
        <f>VLOOKUP(AC18,$E$33:AB42,2,FALSE)</f>
        <v>#N/A</v>
      </c>
      <c r="AD19" s="245" t="e">
        <f>VLOOKUP(AD18,$E$33:AC42,2,FALSE)</f>
        <v>#N/A</v>
      </c>
      <c r="AE19" s="245" t="e">
        <f>VLOOKUP(AE18,$E$33:AD42,2,FALSE)</f>
        <v>#N/A</v>
      </c>
      <c r="AF19" s="245" t="e">
        <f>VLOOKUP(AF18,$E$33:AE42,2,FALSE)</f>
        <v>#N/A</v>
      </c>
      <c r="AG19" s="245" t="e">
        <f>VLOOKUP(AG18,$E$33:AF42,2,FALSE)</f>
        <v>#N/A</v>
      </c>
      <c r="AH19" s="246" t="e">
        <f>VLOOKUP(AH18,$E$33:AG42,2,FALSE)</f>
        <v>#N/A</v>
      </c>
      <c r="AI19" s="244" t="e">
        <f>VLOOKUP(AI18,$E$33:AH42,2,FALSE)</f>
        <v>#N/A</v>
      </c>
      <c r="AJ19" s="245" t="e">
        <f>VLOOKUP(AJ18,$E$33:AI42,2,FALSE)</f>
        <v>#N/A</v>
      </c>
      <c r="AK19" s="245" t="e">
        <f>VLOOKUP(AK18,$E$33:AJ42,2,FALSE)</f>
        <v>#N/A</v>
      </c>
      <c r="AL19" s="690"/>
      <c r="AM19" s="692"/>
      <c r="AN19" s="678" t="e">
        <f>IF(#REF!/4&gt;=1,"1",#REF!)</f>
        <v>#REF!</v>
      </c>
      <c r="AO19" s="680"/>
    </row>
    <row r="20" spans="1:52" s="110" customFormat="1" ht="17.25" customHeight="1">
      <c r="A20" s="736"/>
      <c r="B20" s="744"/>
      <c r="C20" s="693"/>
      <c r="D20" s="701" t="s">
        <v>311</v>
      </c>
      <c r="E20" s="685"/>
      <c r="F20" s="687"/>
      <c r="G20" s="247"/>
      <c r="H20" s="248"/>
      <c r="I20" s="248"/>
      <c r="J20" s="248"/>
      <c r="K20" s="248"/>
      <c r="L20" s="248"/>
      <c r="M20" s="249"/>
      <c r="N20" s="247"/>
      <c r="O20" s="248"/>
      <c r="P20" s="248"/>
      <c r="Q20" s="248"/>
      <c r="R20" s="248"/>
      <c r="S20" s="248"/>
      <c r="T20" s="249"/>
      <c r="U20" s="247"/>
      <c r="V20" s="248"/>
      <c r="W20" s="248"/>
      <c r="X20" s="248"/>
      <c r="Y20" s="248"/>
      <c r="Z20" s="248"/>
      <c r="AA20" s="249"/>
      <c r="AB20" s="247"/>
      <c r="AC20" s="248"/>
      <c r="AD20" s="248"/>
      <c r="AE20" s="248"/>
      <c r="AF20" s="248"/>
      <c r="AG20" s="248"/>
      <c r="AH20" s="249"/>
      <c r="AI20" s="247"/>
      <c r="AJ20" s="248"/>
      <c r="AK20" s="248"/>
      <c r="AL20" s="689">
        <f>SUMIF(G21:AK21,"&gt;0")</f>
        <v>0</v>
      </c>
      <c r="AM20" s="691">
        <f>SUMIF(G21:AH21,"&gt;0")</f>
        <v>0</v>
      </c>
      <c r="AN20" s="697">
        <f>AM20/4</f>
        <v>0</v>
      </c>
      <c r="AO20" s="698" t="e">
        <f t="shared" ref="AO20" si="5">ROUNDDOWN(AN20/$AO$4,1)</f>
        <v>#DIV/0!</v>
      </c>
    </row>
    <row r="21" spans="1:52" s="110" customFormat="1" ht="17.25" customHeight="1" thickBot="1">
      <c r="A21" s="737"/>
      <c r="B21" s="744"/>
      <c r="C21" s="693"/>
      <c r="D21" s="730"/>
      <c r="E21" s="731"/>
      <c r="F21" s="732"/>
      <c r="G21" s="244" t="e">
        <f>VLOOKUP(G20,$E$33:F40,2,FALSE)</f>
        <v>#N/A</v>
      </c>
      <c r="H21" s="245" t="e">
        <f>VLOOKUP(H20,$E$33:G40,2,FALSE)</f>
        <v>#N/A</v>
      </c>
      <c r="I21" s="245" t="e">
        <f>VLOOKUP(I20,$E$33:H40,2,FALSE)</f>
        <v>#N/A</v>
      </c>
      <c r="J21" s="245" t="e">
        <f>VLOOKUP(J20,$E$33:I40,2,FALSE)</f>
        <v>#N/A</v>
      </c>
      <c r="K21" s="245" t="e">
        <f>VLOOKUP(K20,$E$33:J40,2,FALSE)</f>
        <v>#N/A</v>
      </c>
      <c r="L21" s="245" t="e">
        <f>VLOOKUP(L20,$E$33:K40,2,FALSE)</f>
        <v>#N/A</v>
      </c>
      <c r="M21" s="246" t="e">
        <f>VLOOKUP(M20,$E$33:L40,2,FALSE)</f>
        <v>#N/A</v>
      </c>
      <c r="N21" s="244" t="e">
        <f>VLOOKUP(N20,$E$33:M40,2,FALSE)</f>
        <v>#N/A</v>
      </c>
      <c r="O21" s="245" t="e">
        <f>VLOOKUP(O20,$E$33:N40,2,FALSE)</f>
        <v>#N/A</v>
      </c>
      <c r="P21" s="245" t="e">
        <f>VLOOKUP(P20,$E$33:O40,2,FALSE)</f>
        <v>#N/A</v>
      </c>
      <c r="Q21" s="245" t="e">
        <f>VLOOKUP(Q20,$E$33:P40,2,FALSE)</f>
        <v>#N/A</v>
      </c>
      <c r="R21" s="245" t="e">
        <f>VLOOKUP(R20,$E$33:Q40,2,FALSE)</f>
        <v>#N/A</v>
      </c>
      <c r="S21" s="245" t="e">
        <f>VLOOKUP(S20,$E$33:R40,2,FALSE)</f>
        <v>#N/A</v>
      </c>
      <c r="T21" s="246" t="e">
        <f>VLOOKUP(T20,$E$33:S40,2,FALSE)</f>
        <v>#N/A</v>
      </c>
      <c r="U21" s="244" t="e">
        <f>VLOOKUP(U20,$E$33:T40,2,FALSE)</f>
        <v>#N/A</v>
      </c>
      <c r="V21" s="245" t="e">
        <f>VLOOKUP(V20,$E$33:U40,2,FALSE)</f>
        <v>#N/A</v>
      </c>
      <c r="W21" s="245" t="e">
        <f>VLOOKUP(W20,$E$33:V40,2,FALSE)</f>
        <v>#N/A</v>
      </c>
      <c r="X21" s="245" t="e">
        <f>VLOOKUP(X20,$E$33:W40,2,FALSE)</f>
        <v>#N/A</v>
      </c>
      <c r="Y21" s="245" t="e">
        <f>VLOOKUP(Y20,$E$33:X40,2,FALSE)</f>
        <v>#N/A</v>
      </c>
      <c r="Z21" s="245" t="e">
        <f>VLOOKUP(Z20,$E$33:Y40,2,FALSE)</f>
        <v>#N/A</v>
      </c>
      <c r="AA21" s="246" t="e">
        <f>VLOOKUP(AA20,$E$33:Z40,2,FALSE)</f>
        <v>#N/A</v>
      </c>
      <c r="AB21" s="244" t="e">
        <f>VLOOKUP(AB20,$E$33:AA40,2,FALSE)</f>
        <v>#N/A</v>
      </c>
      <c r="AC21" s="245" t="e">
        <f>VLOOKUP(AC20,$E$33:AB40,2,FALSE)</f>
        <v>#N/A</v>
      </c>
      <c r="AD21" s="245" t="e">
        <f>VLOOKUP(AD20,$E$33:AC40,2,FALSE)</f>
        <v>#N/A</v>
      </c>
      <c r="AE21" s="245" t="e">
        <f>VLOOKUP(AE20,$E$33:AD40,2,FALSE)</f>
        <v>#N/A</v>
      </c>
      <c r="AF21" s="245" t="e">
        <f>VLOOKUP(AF20,$E$33:AE40,2,FALSE)</f>
        <v>#N/A</v>
      </c>
      <c r="AG21" s="245" t="e">
        <f>VLOOKUP(AG20,$E$33:AF40,2,FALSE)</f>
        <v>#N/A</v>
      </c>
      <c r="AH21" s="246" t="e">
        <f>VLOOKUP(AH20,$E$33:AG40,2,FALSE)</f>
        <v>#N/A</v>
      </c>
      <c r="AI21" s="244" t="e">
        <f>VLOOKUP(AI20,$E$33:AH40,2,FALSE)</f>
        <v>#N/A</v>
      </c>
      <c r="AJ21" s="245" t="e">
        <f>VLOOKUP(AJ20,$E$33:AI40,2,FALSE)</f>
        <v>#N/A</v>
      </c>
      <c r="AK21" s="245" t="e">
        <f>VLOOKUP(AK20,$E$33:AJ40,2,FALSE)</f>
        <v>#N/A</v>
      </c>
      <c r="AL21" s="733"/>
      <c r="AM21" s="734"/>
      <c r="AN21" s="712" t="e">
        <f>IF(#REF!/4&gt;=1,"1",#REF!)</f>
        <v>#REF!</v>
      </c>
      <c r="AO21" s="713"/>
    </row>
    <row r="22" spans="1:52" s="110" customFormat="1" ht="17.25" customHeight="1" thickTop="1" thickBot="1">
      <c r="A22" s="714" t="s">
        <v>27</v>
      </c>
      <c r="B22" s="715"/>
      <c r="C22" s="715"/>
      <c r="D22" s="715"/>
      <c r="E22" s="715"/>
      <c r="F22" s="716"/>
      <c r="G22" s="261">
        <f>SUMIF(G9:G14,"&gt;0")+SUMIF(G16:G21,"&gt;0")</f>
        <v>0</v>
      </c>
      <c r="H22" s="262">
        <f t="shared" ref="H22:AK22" si="6">SUMIF(H9:H14,"&gt;0")+SUMIF(H16:H21,"&gt;0")</f>
        <v>0</v>
      </c>
      <c r="I22" s="262">
        <f t="shared" si="6"/>
        <v>0</v>
      </c>
      <c r="J22" s="262">
        <f t="shared" si="6"/>
        <v>0</v>
      </c>
      <c r="K22" s="262">
        <f t="shared" si="6"/>
        <v>0</v>
      </c>
      <c r="L22" s="262">
        <f t="shared" si="6"/>
        <v>0</v>
      </c>
      <c r="M22" s="263">
        <f t="shared" si="6"/>
        <v>0</v>
      </c>
      <c r="N22" s="264">
        <f t="shared" si="6"/>
        <v>0</v>
      </c>
      <c r="O22" s="262">
        <f t="shared" si="6"/>
        <v>0</v>
      </c>
      <c r="P22" s="262">
        <f t="shared" si="6"/>
        <v>0</v>
      </c>
      <c r="Q22" s="262">
        <f t="shared" si="6"/>
        <v>0</v>
      </c>
      <c r="R22" s="262">
        <f t="shared" si="6"/>
        <v>0</v>
      </c>
      <c r="S22" s="262">
        <f t="shared" si="6"/>
        <v>0</v>
      </c>
      <c r="T22" s="265">
        <f t="shared" si="6"/>
        <v>0</v>
      </c>
      <c r="U22" s="261">
        <f t="shared" si="6"/>
        <v>0</v>
      </c>
      <c r="V22" s="262">
        <f t="shared" si="6"/>
        <v>0</v>
      </c>
      <c r="W22" s="262">
        <f t="shared" si="6"/>
        <v>0</v>
      </c>
      <c r="X22" s="262">
        <f t="shared" si="6"/>
        <v>0</v>
      </c>
      <c r="Y22" s="262">
        <f t="shared" si="6"/>
        <v>0</v>
      </c>
      <c r="Z22" s="262">
        <f t="shared" si="6"/>
        <v>0</v>
      </c>
      <c r="AA22" s="263">
        <f t="shared" si="6"/>
        <v>0</v>
      </c>
      <c r="AB22" s="264">
        <f t="shared" si="6"/>
        <v>0</v>
      </c>
      <c r="AC22" s="262">
        <f t="shared" si="6"/>
        <v>0</v>
      </c>
      <c r="AD22" s="262">
        <f t="shared" si="6"/>
        <v>0</v>
      </c>
      <c r="AE22" s="262">
        <f t="shared" si="6"/>
        <v>0</v>
      </c>
      <c r="AF22" s="262">
        <f t="shared" si="6"/>
        <v>0</v>
      </c>
      <c r="AG22" s="262">
        <f t="shared" si="6"/>
        <v>0</v>
      </c>
      <c r="AH22" s="263">
        <f t="shared" si="6"/>
        <v>0</v>
      </c>
      <c r="AI22" s="264">
        <f t="shared" si="6"/>
        <v>0</v>
      </c>
      <c r="AJ22" s="262">
        <f t="shared" si="6"/>
        <v>0</v>
      </c>
      <c r="AK22" s="262">
        <f t="shared" si="6"/>
        <v>0</v>
      </c>
      <c r="AL22" s="266">
        <f>SUM(AL9:AL14)+SUM(AL16:AL21)</f>
        <v>0</v>
      </c>
      <c r="AM22" s="267">
        <f>SUM(AM9:AM14)+SUM(AM16:AM21)</f>
        <v>0</v>
      </c>
      <c r="AN22" s="268">
        <f>AM22/4</f>
        <v>0</v>
      </c>
      <c r="AO22" s="269" t="e">
        <f>AN22/$AO$4</f>
        <v>#DIV/0!</v>
      </c>
    </row>
    <row r="23" spans="1:52" s="111" customFormat="1" ht="24.75" customHeight="1" thickBot="1">
      <c r="A23" s="717" t="s">
        <v>315</v>
      </c>
      <c r="B23" s="652"/>
      <c r="C23" s="652"/>
      <c r="D23" s="672"/>
      <c r="E23" s="718" t="s">
        <v>313</v>
      </c>
      <c r="F23" s="719"/>
      <c r="G23" s="270">
        <f>COUNTIF(G9:G21,"①")+COUNTIF(G9:G21,"②")+COUNTIF(G9:G21,"③")+COUNTIF(G9:G21,"④")+COUNTIF(G9:G21,"⑤")+COUNTIF(G9:G21,"⑥")+COUNTIF(G9:G21,"⑦")</f>
        <v>0</v>
      </c>
      <c r="H23" s="271">
        <f t="shared" ref="H23:AK23" si="7">COUNTIF(H9:H21,"①")+COUNTIF(H9:H21,"②")+COUNTIF(H9:H21,"③")+COUNTIF(H9:H21,"④")+COUNTIF(H9:H21,"⑤")+COUNTIF(H9:H21,"⑥")+COUNTIF(H9:H21,"⑦")</f>
        <v>0</v>
      </c>
      <c r="I23" s="271">
        <f t="shared" si="7"/>
        <v>0</v>
      </c>
      <c r="J23" s="271">
        <f t="shared" si="7"/>
        <v>0</v>
      </c>
      <c r="K23" s="271">
        <f t="shared" si="7"/>
        <v>0</v>
      </c>
      <c r="L23" s="271">
        <f t="shared" si="7"/>
        <v>0</v>
      </c>
      <c r="M23" s="272">
        <f t="shared" si="7"/>
        <v>0</v>
      </c>
      <c r="N23" s="270">
        <f t="shared" si="7"/>
        <v>0</v>
      </c>
      <c r="O23" s="271">
        <f t="shared" si="7"/>
        <v>0</v>
      </c>
      <c r="P23" s="271">
        <f t="shared" si="7"/>
        <v>0</v>
      </c>
      <c r="Q23" s="271">
        <f t="shared" si="7"/>
        <v>0</v>
      </c>
      <c r="R23" s="271">
        <f t="shared" si="7"/>
        <v>0</v>
      </c>
      <c r="S23" s="271">
        <f t="shared" si="7"/>
        <v>0</v>
      </c>
      <c r="T23" s="272">
        <f t="shared" si="7"/>
        <v>0</v>
      </c>
      <c r="U23" s="270">
        <f t="shared" si="7"/>
        <v>0</v>
      </c>
      <c r="V23" s="271">
        <f t="shared" si="7"/>
        <v>0</v>
      </c>
      <c r="W23" s="271">
        <f t="shared" si="7"/>
        <v>0</v>
      </c>
      <c r="X23" s="271">
        <f t="shared" si="7"/>
        <v>0</v>
      </c>
      <c r="Y23" s="271">
        <f t="shared" si="7"/>
        <v>0</v>
      </c>
      <c r="Z23" s="271">
        <f t="shared" si="7"/>
        <v>0</v>
      </c>
      <c r="AA23" s="272">
        <f t="shared" si="7"/>
        <v>0</v>
      </c>
      <c r="AB23" s="270">
        <f t="shared" si="7"/>
        <v>0</v>
      </c>
      <c r="AC23" s="271">
        <f t="shared" si="7"/>
        <v>0</v>
      </c>
      <c r="AD23" s="271">
        <f t="shared" si="7"/>
        <v>0</v>
      </c>
      <c r="AE23" s="271">
        <f t="shared" si="7"/>
        <v>0</v>
      </c>
      <c r="AF23" s="271">
        <f t="shared" si="7"/>
        <v>0</v>
      </c>
      <c r="AG23" s="271">
        <f t="shared" si="7"/>
        <v>0</v>
      </c>
      <c r="AH23" s="272">
        <f t="shared" si="7"/>
        <v>0</v>
      </c>
      <c r="AI23" s="270">
        <f t="shared" si="7"/>
        <v>0</v>
      </c>
      <c r="AJ23" s="271">
        <f t="shared" si="7"/>
        <v>0</v>
      </c>
      <c r="AK23" s="271">
        <f t="shared" si="7"/>
        <v>0</v>
      </c>
      <c r="AL23" s="228"/>
      <c r="AM23" s="273"/>
      <c r="AN23" s="274"/>
      <c r="AO23" s="274"/>
    </row>
    <row r="24" spans="1:52" s="110" customFormat="1" ht="17.25" customHeight="1" thickBot="1">
      <c r="B24" s="275"/>
      <c r="C24" s="276"/>
      <c r="D24" s="276"/>
      <c r="E24" s="276"/>
      <c r="F24" s="276"/>
      <c r="G24" s="277"/>
      <c r="H24" s="277"/>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4"/>
      <c r="AM24" s="274"/>
      <c r="AN24" s="274"/>
      <c r="AO24" s="274"/>
    </row>
    <row r="25" spans="1:52" s="110" customFormat="1" ht="18.75" customHeight="1">
      <c r="A25" s="720" t="s">
        <v>316</v>
      </c>
      <c r="B25" s="632"/>
      <c r="C25" s="721" t="s">
        <v>10</v>
      </c>
      <c r="D25" s="722"/>
      <c r="E25" s="727" t="s">
        <v>20</v>
      </c>
      <c r="F25" s="646" t="s">
        <v>9</v>
      </c>
      <c r="G25" s="649" t="s">
        <v>21</v>
      </c>
      <c r="H25" s="646"/>
      <c r="I25" s="646"/>
      <c r="J25" s="646"/>
      <c r="K25" s="646"/>
      <c r="L25" s="646"/>
      <c r="M25" s="650"/>
      <c r="N25" s="649" t="s">
        <v>22</v>
      </c>
      <c r="O25" s="646"/>
      <c r="P25" s="646"/>
      <c r="Q25" s="646"/>
      <c r="R25" s="646"/>
      <c r="S25" s="646"/>
      <c r="T25" s="650"/>
      <c r="U25" s="649" t="s">
        <v>23</v>
      </c>
      <c r="V25" s="646"/>
      <c r="W25" s="646"/>
      <c r="X25" s="646"/>
      <c r="Y25" s="646"/>
      <c r="Z25" s="646"/>
      <c r="AA25" s="650"/>
      <c r="AB25" s="699" t="s">
        <v>24</v>
      </c>
      <c r="AC25" s="646"/>
      <c r="AD25" s="646"/>
      <c r="AE25" s="646"/>
      <c r="AF25" s="646"/>
      <c r="AG25" s="646"/>
      <c r="AH25" s="650"/>
      <c r="AI25" s="699" t="s">
        <v>303</v>
      </c>
      <c r="AJ25" s="646"/>
      <c r="AK25" s="646"/>
      <c r="AL25" s="615" t="s">
        <v>304</v>
      </c>
      <c r="AM25" s="618" t="s">
        <v>317</v>
      </c>
      <c r="AN25" s="618"/>
      <c r="AO25" s="619"/>
    </row>
    <row r="26" spans="1:52" s="110" customFormat="1" ht="18.75" customHeight="1">
      <c r="A26" s="633"/>
      <c r="B26" s="634"/>
      <c r="C26" s="723"/>
      <c r="D26" s="724"/>
      <c r="E26" s="728"/>
      <c r="F26" s="647"/>
      <c r="G26" s="235">
        <f>DATE(W2,AA2,1)</f>
        <v>44531</v>
      </c>
      <c r="H26" s="236">
        <f>DATE(W2,AA2,2)</f>
        <v>44532</v>
      </c>
      <c r="I26" s="236">
        <f>DATE(W2,AA2,3)</f>
        <v>44533</v>
      </c>
      <c r="J26" s="236">
        <f>DATE(W2,AA2,4)</f>
        <v>44534</v>
      </c>
      <c r="K26" s="236">
        <f>DATE(W2,AA2,5)</f>
        <v>44535</v>
      </c>
      <c r="L26" s="236">
        <f>DATE(W2,AA2,6)</f>
        <v>44536</v>
      </c>
      <c r="M26" s="237">
        <f>DATE(W2,AA2,7)</f>
        <v>44537</v>
      </c>
      <c r="N26" s="235">
        <f>DATE(W2,AA2,8)</f>
        <v>44538</v>
      </c>
      <c r="O26" s="236">
        <f>DATE(W2,AA2,9)</f>
        <v>44539</v>
      </c>
      <c r="P26" s="236">
        <f>DATE(W2,AA2,10)</f>
        <v>44540</v>
      </c>
      <c r="Q26" s="236">
        <f>DATE(W2,AA2,11)</f>
        <v>44541</v>
      </c>
      <c r="R26" s="236">
        <f>DATE(W2,AA2,12)</f>
        <v>44542</v>
      </c>
      <c r="S26" s="236">
        <f>DATE(W2,AA2,13)</f>
        <v>44543</v>
      </c>
      <c r="T26" s="237">
        <f>DATE(W2,AA2,14)</f>
        <v>44544</v>
      </c>
      <c r="U26" s="235">
        <f>DATE(W2,AA2,15)</f>
        <v>44545</v>
      </c>
      <c r="V26" s="236">
        <f>DATE(W2,AA2,16)</f>
        <v>44546</v>
      </c>
      <c r="W26" s="236">
        <f>DATE(W2,AA2,17)</f>
        <v>44547</v>
      </c>
      <c r="X26" s="236">
        <f>DATE(W2,AA2,18)</f>
        <v>44548</v>
      </c>
      <c r="Y26" s="236">
        <f>DATE(W2,AA2,19)</f>
        <v>44549</v>
      </c>
      <c r="Z26" s="236">
        <f>DATE(W2,AA2,20)</f>
        <v>44550</v>
      </c>
      <c r="AA26" s="237">
        <f>DATE(W2,AA2,21)</f>
        <v>44551</v>
      </c>
      <c r="AB26" s="238">
        <f>DATE(W2,AA2,22)</f>
        <v>44552</v>
      </c>
      <c r="AC26" s="236">
        <f>DATE(W2,AA2,23)</f>
        <v>44553</v>
      </c>
      <c r="AD26" s="236">
        <f>DATE(W2,AA2,24)</f>
        <v>44554</v>
      </c>
      <c r="AE26" s="236">
        <f>DATE(W2,AA2,25)</f>
        <v>44555</v>
      </c>
      <c r="AF26" s="236">
        <f>DATE(W2,AA2,26)</f>
        <v>44556</v>
      </c>
      <c r="AG26" s="236">
        <f>DATE(W2,AA2,27)</f>
        <v>44557</v>
      </c>
      <c r="AH26" s="237">
        <f>DATE(W2,AA2,28)</f>
        <v>44558</v>
      </c>
      <c r="AI26" s="236">
        <f>DATE(W2,AA2,29)</f>
        <v>44559</v>
      </c>
      <c r="AJ26" s="236">
        <f>DATE(W2,AA2,30)</f>
        <v>44560</v>
      </c>
      <c r="AK26" s="236">
        <f>DATE(W2,AA2,31)</f>
        <v>44561</v>
      </c>
      <c r="AL26" s="616"/>
      <c r="AM26" s="620" t="s">
        <v>318</v>
      </c>
      <c r="AN26" s="622" t="s">
        <v>319</v>
      </c>
      <c r="AO26" s="624" t="s">
        <v>320</v>
      </c>
    </row>
    <row r="27" spans="1:52" s="110" customFormat="1" ht="18.75" customHeight="1" thickBot="1">
      <c r="A27" s="633"/>
      <c r="B27" s="634"/>
      <c r="C27" s="725"/>
      <c r="D27" s="726"/>
      <c r="E27" s="729"/>
      <c r="F27" s="647"/>
      <c r="G27" s="239" t="str">
        <f t="shared" ref="G27:AK27" si="8">TEXT(G26,"aaa")</f>
        <v>水</v>
      </c>
      <c r="H27" s="240" t="str">
        <f t="shared" si="8"/>
        <v>木</v>
      </c>
      <c r="I27" s="240" t="str">
        <f t="shared" si="8"/>
        <v>金</v>
      </c>
      <c r="J27" s="240" t="str">
        <f t="shared" si="8"/>
        <v>土</v>
      </c>
      <c r="K27" s="240" t="str">
        <f t="shared" si="8"/>
        <v>日</v>
      </c>
      <c r="L27" s="240" t="str">
        <f t="shared" si="8"/>
        <v>月</v>
      </c>
      <c r="M27" s="240" t="str">
        <f t="shared" si="8"/>
        <v>火</v>
      </c>
      <c r="N27" s="239" t="str">
        <f t="shared" si="8"/>
        <v>水</v>
      </c>
      <c r="O27" s="240" t="str">
        <f t="shared" si="8"/>
        <v>木</v>
      </c>
      <c r="P27" s="240" t="str">
        <f t="shared" si="8"/>
        <v>金</v>
      </c>
      <c r="Q27" s="240" t="str">
        <f t="shared" si="8"/>
        <v>土</v>
      </c>
      <c r="R27" s="240" t="str">
        <f t="shared" si="8"/>
        <v>日</v>
      </c>
      <c r="S27" s="240" t="str">
        <f t="shared" si="8"/>
        <v>月</v>
      </c>
      <c r="T27" s="240" t="str">
        <f t="shared" si="8"/>
        <v>火</v>
      </c>
      <c r="U27" s="239" t="str">
        <f t="shared" si="8"/>
        <v>水</v>
      </c>
      <c r="V27" s="240" t="str">
        <f t="shared" si="8"/>
        <v>木</v>
      </c>
      <c r="W27" s="240" t="str">
        <f t="shared" si="8"/>
        <v>金</v>
      </c>
      <c r="X27" s="240" t="str">
        <f t="shared" si="8"/>
        <v>土</v>
      </c>
      <c r="Y27" s="240" t="str">
        <f t="shared" si="8"/>
        <v>日</v>
      </c>
      <c r="Z27" s="240" t="str">
        <f t="shared" si="8"/>
        <v>月</v>
      </c>
      <c r="AA27" s="240" t="str">
        <f t="shared" si="8"/>
        <v>火</v>
      </c>
      <c r="AB27" s="239" t="str">
        <f t="shared" si="8"/>
        <v>水</v>
      </c>
      <c r="AC27" s="240" t="str">
        <f t="shared" si="8"/>
        <v>木</v>
      </c>
      <c r="AD27" s="240" t="str">
        <f t="shared" si="8"/>
        <v>金</v>
      </c>
      <c r="AE27" s="240" t="str">
        <f t="shared" si="8"/>
        <v>土</v>
      </c>
      <c r="AF27" s="240" t="str">
        <f t="shared" si="8"/>
        <v>日</v>
      </c>
      <c r="AG27" s="240" t="str">
        <f t="shared" si="8"/>
        <v>月</v>
      </c>
      <c r="AH27" s="240" t="str">
        <f t="shared" si="8"/>
        <v>火</v>
      </c>
      <c r="AI27" s="239" t="str">
        <f t="shared" si="8"/>
        <v>水</v>
      </c>
      <c r="AJ27" s="240" t="str">
        <f t="shared" si="8"/>
        <v>木</v>
      </c>
      <c r="AK27" s="240" t="str">
        <f t="shared" si="8"/>
        <v>金</v>
      </c>
      <c r="AL27" s="616"/>
      <c r="AM27" s="745"/>
      <c r="AN27" s="746"/>
      <c r="AO27" s="747"/>
    </row>
    <row r="28" spans="1:52" s="110" customFormat="1" ht="17.25" customHeight="1">
      <c r="A28" s="633"/>
      <c r="B28" s="634"/>
      <c r="C28" s="748"/>
      <c r="D28" s="749"/>
      <c r="E28" s="279"/>
      <c r="F28" s="280"/>
      <c r="G28" s="281"/>
      <c r="H28" s="282"/>
      <c r="I28" s="280"/>
      <c r="J28" s="280"/>
      <c r="K28" s="280"/>
      <c r="L28" s="280"/>
      <c r="M28" s="283"/>
      <c r="N28" s="281"/>
      <c r="O28" s="282"/>
      <c r="P28" s="280"/>
      <c r="Q28" s="280"/>
      <c r="R28" s="280"/>
      <c r="S28" s="280"/>
      <c r="T28" s="283"/>
      <c r="U28" s="281"/>
      <c r="V28" s="282"/>
      <c r="W28" s="280"/>
      <c r="X28" s="280"/>
      <c r="Y28" s="280"/>
      <c r="Z28" s="280"/>
      <c r="AA28" s="283"/>
      <c r="AB28" s="281"/>
      <c r="AC28" s="282"/>
      <c r="AD28" s="280"/>
      <c r="AE28" s="280"/>
      <c r="AF28" s="280"/>
      <c r="AG28" s="280"/>
      <c r="AH28" s="283"/>
      <c r="AI28" s="281"/>
      <c r="AJ28" s="282"/>
      <c r="AK28" s="282"/>
      <c r="AL28" s="284">
        <f>(COUNTIF(G28:AK28,"①"))*F34+(COUNTIF(G28:AK28,"②"))*F35+(COUNTIF(G28:AK28,"③"))*F36+(COUNTIF(G28:AK28,"④"))*F37+(COUNTIF(G28:AK28,"⑤"))*F38+(COUNTIF(G28:AK28,"⑥"))*F39+(COUNTIF(G28:AK28,"⑦"))*F40</f>
        <v>0</v>
      </c>
      <c r="AM28" s="285">
        <f>(COUNTIF(G28:AH28,"①"))*F34+(COUNTIF(G28:AH28,"②"))*F35+(COUNTIF(G28:AH28,"③"))*F36+(COUNTIF(G28:AH28,"④"))*F37+(COUNTIF(G28:AH28,"⑤"))*F38+(COUNTIF(G28:AH28,"⑥"))*F39+(COUNTIF(G28:AH28,"⑦"))*F40</f>
        <v>0</v>
      </c>
      <c r="AN28" s="286">
        <f>AM28/4</f>
        <v>0</v>
      </c>
      <c r="AO28" s="287" t="e">
        <f>ROUNDDOWN(AN28/AO4,1)</f>
        <v>#DIV/0!</v>
      </c>
    </row>
    <row r="29" spans="1:52" s="110" customFormat="1" ht="17.25" customHeight="1">
      <c r="A29" s="633"/>
      <c r="B29" s="634"/>
      <c r="C29" s="750"/>
      <c r="D29" s="751"/>
      <c r="E29" s="288"/>
      <c r="F29" s="289"/>
      <c r="G29" s="290"/>
      <c r="H29" s="291"/>
      <c r="I29" s="289"/>
      <c r="J29" s="289"/>
      <c r="K29" s="289"/>
      <c r="L29" s="289"/>
      <c r="M29" s="292"/>
      <c r="N29" s="290"/>
      <c r="O29" s="291"/>
      <c r="P29" s="289"/>
      <c r="Q29" s="289"/>
      <c r="R29" s="289"/>
      <c r="S29" s="289"/>
      <c r="T29" s="292"/>
      <c r="U29" s="290"/>
      <c r="V29" s="291"/>
      <c r="W29" s="289"/>
      <c r="X29" s="289"/>
      <c r="Y29" s="289"/>
      <c r="Z29" s="289"/>
      <c r="AA29" s="292"/>
      <c r="AB29" s="290"/>
      <c r="AC29" s="291"/>
      <c r="AD29" s="289"/>
      <c r="AE29" s="289"/>
      <c r="AF29" s="289"/>
      <c r="AG29" s="289"/>
      <c r="AH29" s="292"/>
      <c r="AI29" s="290"/>
      <c r="AJ29" s="291"/>
      <c r="AK29" s="291"/>
      <c r="AL29" s="293">
        <f>(COUNTIF(G29:AK29,"①"))*F34+(COUNTIF(G29:AK29,"②"))*F35+(COUNTIF(G29:AK29,"③"))*F36+(COUNTIF(G29:AK29,"④"))*F37+(COUNTIF(G29:AK29,"⑤"))*F38+(COUNTIF(G29:AK29,"⑥"))*F39+(COUNTIF(G29:AK29,"⑦"))*F40</f>
        <v>0</v>
      </c>
      <c r="AM29" s="294">
        <f>(COUNTIF(G29:AH29,"①"))*F34+(COUNTIF(G29:AH29,"②"))*F35+(COUNTIF(G29:AH29,"③"))*F36+(COUNTIF(G29:AH29,"④"))*F37+(COUNTIF(G29:AH29,"⑤"))*F38+(COUNTIF(G29:AH29,"⑥"))*F39+(COUNTIF(G29:AH29,"⑦"))*F40</f>
        <v>0</v>
      </c>
      <c r="AN29" s="295">
        <f>AM29/4</f>
        <v>0</v>
      </c>
      <c r="AO29" s="296" t="e">
        <f>ROUNDDOWN(AN29/AO4,1)</f>
        <v>#DIV/0!</v>
      </c>
    </row>
    <row r="30" spans="1:52" s="110" customFormat="1" ht="17.25" customHeight="1" thickBot="1">
      <c r="A30" s="635"/>
      <c r="B30" s="636"/>
      <c r="C30" s="752"/>
      <c r="D30" s="753"/>
      <c r="E30" s="240"/>
      <c r="F30" s="297"/>
      <c r="G30" s="298"/>
      <c r="H30" s="299"/>
      <c r="I30" s="300"/>
      <c r="J30" s="300"/>
      <c r="K30" s="300"/>
      <c r="L30" s="300"/>
      <c r="M30" s="301"/>
      <c r="N30" s="298"/>
      <c r="O30" s="299"/>
      <c r="P30" s="300"/>
      <c r="Q30" s="300"/>
      <c r="R30" s="300"/>
      <c r="S30" s="300"/>
      <c r="T30" s="301"/>
      <c r="U30" s="298"/>
      <c r="V30" s="299"/>
      <c r="W30" s="300"/>
      <c r="X30" s="300"/>
      <c r="Y30" s="300"/>
      <c r="Z30" s="300"/>
      <c r="AA30" s="301"/>
      <c r="AB30" s="298"/>
      <c r="AC30" s="299"/>
      <c r="AD30" s="300"/>
      <c r="AE30" s="300"/>
      <c r="AF30" s="300"/>
      <c r="AG30" s="300"/>
      <c r="AH30" s="301"/>
      <c r="AI30" s="298"/>
      <c r="AJ30" s="299"/>
      <c r="AK30" s="299"/>
      <c r="AL30" s="302">
        <f>(COUNTIF(G30:AK30,"①"))*F34+(COUNTIF(G30:AK30,"②"))*F35+(COUNTIF(G30:AK30,"③"))*F36+(COUNTIF(G30:AK30,"④"))*F37+(COUNTIF(G30:AK30,"⑤"))*F38+(COUNTIF(G30:AK30,"⑥"))*F39+(COUNTIF(G30:AK30,"⑦"))*F40</f>
        <v>0</v>
      </c>
      <c r="AM30" s="303">
        <f>(COUNTIF(G30:AH30,"①"))*F34+(COUNTIF(G30:AH30,"②"))*F35+(COUNTIF(G30:AH30,"③"))*F36+(COUNTIF(G30:AH30,"④"))*F37+(COUNTIF(G30:AH30,"⑤"))*F38+(COUNTIF(G30:AH30,"⑥"))*F39+(COUNTIF(G30:AH30,"⑦"))*F40</f>
        <v>0</v>
      </c>
      <c r="AN30" s="304">
        <f>AM30/4</f>
        <v>0</v>
      </c>
      <c r="AO30" s="305" t="e">
        <f>ROUNDDOWN(AN30/AO4,1)</f>
        <v>#DIV/0!</v>
      </c>
    </row>
    <row r="31" spans="1:52" s="110" customFormat="1" ht="29.25" customHeight="1" thickBot="1">
      <c r="B31" s="306"/>
      <c r="C31" s="276"/>
      <c r="D31" s="276"/>
      <c r="E31" s="276"/>
      <c r="F31" s="276"/>
      <c r="G31" s="276"/>
      <c r="H31" s="276"/>
      <c r="I31" s="276"/>
      <c r="J31" s="276"/>
      <c r="K31" s="276"/>
      <c r="L31" s="276"/>
      <c r="M31" s="276"/>
      <c r="N31" s="754" t="s">
        <v>321</v>
      </c>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307"/>
      <c r="AN31" s="307"/>
      <c r="AO31" s="307"/>
      <c r="AP31" s="148"/>
      <c r="AQ31" s="148"/>
      <c r="AR31" s="148"/>
      <c r="AS31" s="152"/>
      <c r="AT31" s="152"/>
      <c r="AU31" s="179"/>
      <c r="AV31" s="179"/>
      <c r="AW31" s="179"/>
      <c r="AX31" s="179"/>
      <c r="AY31" s="179"/>
      <c r="AZ31" s="179"/>
    </row>
    <row r="32" spans="1:52" s="110" customFormat="1" ht="18.75" customHeight="1">
      <c r="B32" s="756" t="s">
        <v>322</v>
      </c>
      <c r="C32" s="757"/>
      <c r="D32" s="758"/>
      <c r="E32" s="308" t="s">
        <v>323</v>
      </c>
      <c r="F32" s="309" t="s">
        <v>324</v>
      </c>
      <c r="G32" s="765" t="s">
        <v>325</v>
      </c>
      <c r="H32" s="766"/>
      <c r="I32" s="767" t="s">
        <v>326</v>
      </c>
      <c r="J32" s="768"/>
      <c r="K32" s="767" t="s">
        <v>327</v>
      </c>
      <c r="L32" s="769"/>
      <c r="M32" s="241"/>
      <c r="N32" s="770" t="s">
        <v>328</v>
      </c>
      <c r="O32" s="771"/>
      <c r="P32" s="771"/>
      <c r="Q32" s="771"/>
      <c r="R32" s="771"/>
      <c r="S32" s="771"/>
      <c r="T32" s="771"/>
      <c r="U32" s="771"/>
      <c r="V32" s="310"/>
      <c r="W32" s="310"/>
      <c r="X32" s="310"/>
      <c r="Y32" s="310"/>
      <c r="Z32" s="310"/>
      <c r="AA32" s="310"/>
      <c r="AB32" s="310"/>
      <c r="AC32" s="310"/>
      <c r="AD32" s="310"/>
      <c r="AE32" s="310"/>
      <c r="AF32" s="310"/>
      <c r="AG32" s="310"/>
      <c r="AH32" s="310"/>
      <c r="AI32" s="310"/>
      <c r="AJ32" s="310"/>
      <c r="AK32" s="310"/>
      <c r="AL32" s="310"/>
      <c r="AM32" s="310"/>
      <c r="AN32" s="310"/>
      <c r="AO32" s="310"/>
      <c r="AP32" s="148"/>
      <c r="AQ32" s="148"/>
      <c r="AR32" s="148"/>
      <c r="AS32" s="152"/>
      <c r="AT32" s="152"/>
      <c r="AU32" s="179"/>
      <c r="AV32" s="179"/>
      <c r="AW32" s="179"/>
      <c r="AX32" s="179"/>
      <c r="AY32" s="179"/>
      <c r="AZ32" s="179"/>
    </row>
    <row r="33" spans="2:52" s="110" customFormat="1" ht="17.25" customHeight="1">
      <c r="B33" s="759"/>
      <c r="C33" s="760"/>
      <c r="D33" s="761"/>
      <c r="E33" s="311" t="s">
        <v>329</v>
      </c>
      <c r="F33" s="312">
        <v>0</v>
      </c>
      <c r="G33" s="772"/>
      <c r="H33" s="773"/>
      <c r="I33" s="772"/>
      <c r="J33" s="773"/>
      <c r="K33" s="772"/>
      <c r="L33" s="779"/>
      <c r="M33" s="276"/>
      <c r="N33" s="777" t="s">
        <v>330</v>
      </c>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148"/>
      <c r="AQ33" s="148"/>
      <c r="AR33" s="148"/>
      <c r="AS33" s="152"/>
      <c r="AT33" s="152"/>
      <c r="AU33" s="179"/>
      <c r="AV33" s="179"/>
      <c r="AW33" s="179"/>
      <c r="AX33" s="179"/>
      <c r="AY33" s="179"/>
      <c r="AZ33" s="179"/>
    </row>
    <row r="34" spans="2:52" s="110" customFormat="1" ht="17.25" customHeight="1">
      <c r="B34" s="759"/>
      <c r="C34" s="760"/>
      <c r="D34" s="761"/>
      <c r="E34" s="288" t="s">
        <v>331</v>
      </c>
      <c r="F34" s="313">
        <f>I34-G34-K34</f>
        <v>0</v>
      </c>
      <c r="G34" s="774"/>
      <c r="H34" s="775"/>
      <c r="I34" s="774"/>
      <c r="J34" s="775"/>
      <c r="K34" s="774"/>
      <c r="L34" s="776"/>
      <c r="M34" s="314"/>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148"/>
      <c r="AQ34" s="148"/>
      <c r="AR34" s="148"/>
      <c r="AS34" s="152"/>
      <c r="AT34" s="152"/>
      <c r="AU34" s="179"/>
      <c r="AV34" s="179"/>
      <c r="AW34" s="179"/>
      <c r="AX34" s="179"/>
      <c r="AY34" s="179"/>
      <c r="AZ34" s="179"/>
    </row>
    <row r="35" spans="2:52" s="110" customFormat="1" ht="17.25" customHeight="1">
      <c r="B35" s="759"/>
      <c r="C35" s="760"/>
      <c r="D35" s="761"/>
      <c r="E35" s="288" t="s">
        <v>332</v>
      </c>
      <c r="F35" s="313">
        <f t="shared" ref="F35:F40" si="9">I35-G35-K35</f>
        <v>0</v>
      </c>
      <c r="G35" s="774"/>
      <c r="H35" s="775"/>
      <c r="I35" s="774"/>
      <c r="J35" s="775"/>
      <c r="K35" s="774"/>
      <c r="L35" s="776"/>
      <c r="M35" s="314"/>
      <c r="N35" s="777" t="s">
        <v>333</v>
      </c>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148"/>
      <c r="AQ35" s="148"/>
      <c r="AR35" s="148"/>
      <c r="AS35" s="152"/>
      <c r="AT35" s="152"/>
      <c r="AU35" s="179"/>
      <c r="AV35" s="179"/>
      <c r="AW35" s="179"/>
      <c r="AX35" s="179"/>
      <c r="AY35" s="179"/>
      <c r="AZ35" s="179"/>
    </row>
    <row r="36" spans="2:52" s="110" customFormat="1" ht="17.25" customHeight="1">
      <c r="B36" s="759"/>
      <c r="C36" s="760"/>
      <c r="D36" s="761"/>
      <c r="E36" s="288" t="s">
        <v>334</v>
      </c>
      <c r="F36" s="313">
        <f t="shared" si="9"/>
        <v>0</v>
      </c>
      <c r="G36" s="774"/>
      <c r="H36" s="775"/>
      <c r="I36" s="774"/>
      <c r="J36" s="775"/>
      <c r="K36" s="774"/>
      <c r="L36" s="776"/>
      <c r="M36" s="314"/>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148"/>
      <c r="AQ36" s="148"/>
      <c r="AR36" s="148"/>
      <c r="AS36" s="152"/>
      <c r="AT36" s="152"/>
      <c r="AU36" s="179"/>
      <c r="AV36" s="179"/>
      <c r="AW36" s="179"/>
      <c r="AX36" s="179"/>
      <c r="AY36" s="179"/>
      <c r="AZ36" s="179"/>
    </row>
    <row r="37" spans="2:52" s="110" customFormat="1" ht="17.25" customHeight="1">
      <c r="B37" s="759"/>
      <c r="C37" s="760"/>
      <c r="D37" s="761"/>
      <c r="E37" s="288" t="s">
        <v>335</v>
      </c>
      <c r="F37" s="313">
        <f t="shared" si="9"/>
        <v>0</v>
      </c>
      <c r="G37" s="774"/>
      <c r="H37" s="775"/>
      <c r="I37" s="774"/>
      <c r="J37" s="775"/>
      <c r="K37" s="774"/>
      <c r="L37" s="776"/>
      <c r="M37" s="314"/>
      <c r="N37" s="315" t="s">
        <v>336</v>
      </c>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148"/>
      <c r="AQ37" s="148"/>
      <c r="AR37" s="148"/>
      <c r="AS37" s="152"/>
      <c r="AT37" s="152"/>
      <c r="AU37" s="179"/>
      <c r="AV37" s="179"/>
      <c r="AW37" s="179"/>
      <c r="AX37" s="179"/>
      <c r="AY37" s="179"/>
      <c r="AZ37" s="179"/>
    </row>
    <row r="38" spans="2:52" s="110" customFormat="1" ht="17.25" customHeight="1">
      <c r="B38" s="759"/>
      <c r="C38" s="760"/>
      <c r="D38" s="761"/>
      <c r="E38" s="288" t="s">
        <v>337</v>
      </c>
      <c r="F38" s="313">
        <f t="shared" si="9"/>
        <v>0</v>
      </c>
      <c r="G38" s="774"/>
      <c r="H38" s="775"/>
      <c r="I38" s="774"/>
      <c r="J38" s="775"/>
      <c r="K38" s="774"/>
      <c r="L38" s="776"/>
      <c r="M38" s="314"/>
      <c r="N38" s="781" t="s">
        <v>338</v>
      </c>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148"/>
      <c r="AQ38" s="148"/>
      <c r="AR38" s="148"/>
      <c r="AS38" s="152"/>
      <c r="AT38" s="152"/>
      <c r="AU38" s="179"/>
      <c r="AV38" s="179"/>
      <c r="AW38" s="179"/>
      <c r="AX38" s="179"/>
      <c r="AY38" s="179"/>
      <c r="AZ38" s="179"/>
    </row>
    <row r="39" spans="2:52" s="110" customFormat="1" ht="17.25" customHeight="1">
      <c r="B39" s="759"/>
      <c r="C39" s="760"/>
      <c r="D39" s="761"/>
      <c r="E39" s="288" t="s">
        <v>339</v>
      </c>
      <c r="F39" s="313">
        <f t="shared" si="9"/>
        <v>0</v>
      </c>
      <c r="G39" s="774"/>
      <c r="H39" s="775"/>
      <c r="I39" s="774"/>
      <c r="J39" s="775"/>
      <c r="K39" s="774"/>
      <c r="L39" s="776"/>
      <c r="M39" s="314"/>
      <c r="N39" s="783" t="s">
        <v>340</v>
      </c>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317"/>
      <c r="AO39" s="317"/>
      <c r="AP39" s="148"/>
      <c r="AQ39" s="148"/>
      <c r="AR39" s="148"/>
      <c r="AS39" s="152"/>
      <c r="AT39" s="152"/>
      <c r="AU39" s="179"/>
      <c r="AV39" s="179"/>
      <c r="AW39" s="179"/>
      <c r="AX39" s="179"/>
      <c r="AY39" s="179"/>
      <c r="AZ39" s="179"/>
    </row>
    <row r="40" spans="2:52" s="110" customFormat="1" ht="17.25" customHeight="1" thickBot="1">
      <c r="B40" s="762"/>
      <c r="C40" s="763"/>
      <c r="D40" s="764"/>
      <c r="E40" s="240" t="s">
        <v>341</v>
      </c>
      <c r="F40" s="318">
        <f t="shared" si="9"/>
        <v>0</v>
      </c>
      <c r="G40" s="784"/>
      <c r="H40" s="785"/>
      <c r="I40" s="784"/>
      <c r="J40" s="785"/>
      <c r="K40" s="784"/>
      <c r="L40" s="786"/>
      <c r="M40" s="314"/>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148"/>
      <c r="AQ40" s="148"/>
      <c r="AR40" s="148"/>
      <c r="AS40" s="152"/>
      <c r="AT40" s="152"/>
      <c r="AU40" s="179"/>
      <c r="AV40" s="179"/>
      <c r="AW40" s="179"/>
      <c r="AX40" s="179"/>
      <c r="AY40" s="179"/>
      <c r="AZ40" s="179"/>
    </row>
    <row r="41" spans="2:52" s="181" customFormat="1" ht="13.5" customHeight="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row>
    <row r="42" spans="2:52" ht="21" customHeight="1">
      <c r="B42" s="321"/>
      <c r="C42" s="322"/>
      <c r="D42" s="322"/>
      <c r="E42" s="322"/>
      <c r="F42" s="323" t="s">
        <v>342</v>
      </c>
      <c r="G42" s="322"/>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row>
    <row r="43" spans="2:52" ht="21" customHeight="1">
      <c r="B43" s="321"/>
      <c r="C43" s="322"/>
      <c r="D43" s="322"/>
      <c r="E43" s="322"/>
      <c r="F43" s="322"/>
      <c r="G43" s="322"/>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row>
    <row r="44" spans="2:52" ht="21" customHeight="1">
      <c r="B44" s="321"/>
      <c r="C44" s="322"/>
      <c r="D44" s="322"/>
      <c r="E44" s="322"/>
      <c r="F44" s="322"/>
      <c r="G44" s="322"/>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row>
    <row r="45" spans="2:52" ht="21" customHeight="1">
      <c r="B45" s="321"/>
      <c r="C45" s="322"/>
      <c r="D45" s="322"/>
      <c r="E45" s="322"/>
      <c r="F45" s="322"/>
      <c r="G45" s="322"/>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row>
    <row r="46" spans="2:52" ht="21" customHeight="1">
      <c r="B46" s="321"/>
      <c r="C46" s="322"/>
      <c r="D46" s="322"/>
      <c r="E46" s="322"/>
      <c r="F46" s="322"/>
      <c r="G46" s="322"/>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row>
  </sheetData>
  <mergeCells count="144">
    <mergeCell ref="N39:AM39"/>
    <mergeCell ref="G40:H40"/>
    <mergeCell ref="I40:J40"/>
    <mergeCell ref="K40:L40"/>
    <mergeCell ref="G37:H37"/>
    <mergeCell ref="I37:J37"/>
    <mergeCell ref="K37:L37"/>
    <mergeCell ref="G38:H38"/>
    <mergeCell ref="I38:J38"/>
    <mergeCell ref="K38:L38"/>
    <mergeCell ref="N31:AL31"/>
    <mergeCell ref="B32:D40"/>
    <mergeCell ref="G32:H32"/>
    <mergeCell ref="I32:J32"/>
    <mergeCell ref="K32:L32"/>
    <mergeCell ref="N32:U32"/>
    <mergeCell ref="G33:H33"/>
    <mergeCell ref="G35:H35"/>
    <mergeCell ref="I35:J35"/>
    <mergeCell ref="K35:L35"/>
    <mergeCell ref="N35:AO36"/>
    <mergeCell ref="G36:H36"/>
    <mergeCell ref="I36:J36"/>
    <mergeCell ref="K36:L36"/>
    <mergeCell ref="I33:J33"/>
    <mergeCell ref="K33:L33"/>
    <mergeCell ref="N33:AO34"/>
    <mergeCell ref="G34:H34"/>
    <mergeCell ref="I34:J34"/>
    <mergeCell ref="K34:L34"/>
    <mergeCell ref="N38:AO38"/>
    <mergeCell ref="G39:H39"/>
    <mergeCell ref="I39:J39"/>
    <mergeCell ref="K39:L39"/>
    <mergeCell ref="AI25:AK25"/>
    <mergeCell ref="AL25:AL27"/>
    <mergeCell ref="AM25:AO25"/>
    <mergeCell ref="AM26:AM27"/>
    <mergeCell ref="AN26:AN27"/>
    <mergeCell ref="AO26:AO27"/>
    <mergeCell ref="C28:D28"/>
    <mergeCell ref="C29:D29"/>
    <mergeCell ref="C30:D30"/>
    <mergeCell ref="AN20:AN21"/>
    <mergeCell ref="AO20:AO21"/>
    <mergeCell ref="A22:F22"/>
    <mergeCell ref="A23:D23"/>
    <mergeCell ref="E23:F23"/>
    <mergeCell ref="A25:B30"/>
    <mergeCell ref="C25:D27"/>
    <mergeCell ref="E25:E27"/>
    <mergeCell ref="F25:F27"/>
    <mergeCell ref="G25:M25"/>
    <mergeCell ref="C20:C21"/>
    <mergeCell ref="D20:D21"/>
    <mergeCell ref="E20:E21"/>
    <mergeCell ref="F20:F21"/>
    <mergeCell ref="AL20:AL21"/>
    <mergeCell ref="AM20:AM21"/>
    <mergeCell ref="A9:A21"/>
    <mergeCell ref="B9:B15"/>
    <mergeCell ref="C15:D15"/>
    <mergeCell ref="E15:F15"/>
    <mergeCell ref="B16:B21"/>
    <mergeCell ref="N25:T25"/>
    <mergeCell ref="U25:AA25"/>
    <mergeCell ref="AB25:AH25"/>
    <mergeCell ref="AN13:AN14"/>
    <mergeCell ref="AO13:AO14"/>
    <mergeCell ref="AO16:AO17"/>
    <mergeCell ref="C18:C19"/>
    <mergeCell ref="D18:D19"/>
    <mergeCell ref="E18:E19"/>
    <mergeCell ref="F18:F19"/>
    <mergeCell ref="AL18:AL19"/>
    <mergeCell ref="AM18:AM19"/>
    <mergeCell ref="AN18:AN19"/>
    <mergeCell ref="AO18:AO19"/>
    <mergeCell ref="D16:D17"/>
    <mergeCell ref="E16:E17"/>
    <mergeCell ref="F16:F17"/>
    <mergeCell ref="AL16:AL17"/>
    <mergeCell ref="AM16:AM17"/>
    <mergeCell ref="AN16:AN17"/>
    <mergeCell ref="C16:C17"/>
    <mergeCell ref="U6:AA6"/>
    <mergeCell ref="AB6:AH6"/>
    <mergeCell ref="AI6:AK6"/>
    <mergeCell ref="C13:C14"/>
    <mergeCell ref="D13:D14"/>
    <mergeCell ref="E13:E14"/>
    <mergeCell ref="F13:F14"/>
    <mergeCell ref="AL13:AL14"/>
    <mergeCell ref="AM13:AM14"/>
    <mergeCell ref="AL9:AL10"/>
    <mergeCell ref="AM9:AM10"/>
    <mergeCell ref="AN9:AN10"/>
    <mergeCell ref="AO9:AO10"/>
    <mergeCell ref="C11:C12"/>
    <mergeCell ref="D11:D12"/>
    <mergeCell ref="E11:E12"/>
    <mergeCell ref="F11:F12"/>
    <mergeCell ref="AL11:AL12"/>
    <mergeCell ref="AM11:AM12"/>
    <mergeCell ref="C9:C10"/>
    <mergeCell ref="D9:D10"/>
    <mergeCell ref="E9:E10"/>
    <mergeCell ref="F9:F10"/>
    <mergeCell ref="AN11:AN12"/>
    <mergeCell ref="AO11:AO12"/>
    <mergeCell ref="A1:C1"/>
    <mergeCell ref="AN1:AO2"/>
    <mergeCell ref="A2:U2"/>
    <mergeCell ref="W2:Y2"/>
    <mergeCell ref="AA2:AB2"/>
    <mergeCell ref="AF2:AM2"/>
    <mergeCell ref="A3:E3"/>
    <mergeCell ref="F3:T3"/>
    <mergeCell ref="U3:AA3"/>
    <mergeCell ref="AB3:AO3"/>
    <mergeCell ref="AA4:AN4"/>
    <mergeCell ref="B5:N5"/>
    <mergeCell ref="O5:X5"/>
    <mergeCell ref="Y5:AG5"/>
    <mergeCell ref="AH5:AO5"/>
    <mergeCell ref="AL6:AL8"/>
    <mergeCell ref="AM6:AO6"/>
    <mergeCell ref="AM7:AM8"/>
    <mergeCell ref="AN7:AN8"/>
    <mergeCell ref="AO7:AO8"/>
    <mergeCell ref="P4:R4"/>
    <mergeCell ref="S4:W4"/>
    <mergeCell ref="A6:B8"/>
    <mergeCell ref="C6:C8"/>
    <mergeCell ref="D6:D8"/>
    <mergeCell ref="E6:E8"/>
    <mergeCell ref="F6:F8"/>
    <mergeCell ref="G6:M6"/>
    <mergeCell ref="X4:Z4"/>
    <mergeCell ref="A4:B4"/>
    <mergeCell ref="D4:G4"/>
    <mergeCell ref="H4:J4"/>
    <mergeCell ref="K4:O4"/>
    <mergeCell ref="N6:T6"/>
  </mergeCells>
  <phoneticPr fontId="4"/>
  <dataValidations count="10">
    <dataValidation type="list" allowBlank="1" showInputMessage="1" showErrorMessage="1" sqref="D9:D14 D16:D21">
      <formula1>"□,■"</formula1>
    </dataValidation>
    <dataValidation type="list" allowBlank="1" showInputMessage="1" showErrorMessage="1" sqref="AN1:AO2">
      <formula1>"予定or実績,予定,実績"</formula1>
    </dataValidation>
    <dataValidation type="list" allowBlank="1" showInputMessage="1" showErrorMessage="1" sqref="U27:AA27">
      <formula1>$AS$9:$AS$14</formula1>
    </dataValidation>
    <dataValidation type="list" allowBlank="1" showInputMessage="1" showErrorMessage="1" sqref="G27:T27 AB27:AK27">
      <formula1>$AR$3:$AX$3</formula1>
    </dataValidation>
    <dataValidation type="list" allowBlank="1" showInputMessage="1" showErrorMessage="1" sqref="E9:E14 E28:E30 E16:E21">
      <formula1>$AR$2:$AU$2</formula1>
    </dataValidation>
    <dataValidation type="list" allowBlank="1" showInputMessage="1" showErrorMessage="1" sqref="G16:AK16 G11:AK11 G20:AK20 G9:AK9 G13:AK13 G18:AK18 G28:AK30">
      <formula1>$E$33:$E$40</formula1>
    </dataValidation>
    <dataValidation type="list" allowBlank="1" showInputMessage="1" showErrorMessage="1" sqref="C9:C14">
      <formula1>$AR$1:$AT$1</formula1>
    </dataValidation>
    <dataValidation type="list" allowBlank="1" showInputMessage="1" showErrorMessage="1" sqref="C16:C21">
      <formula1>$AR$1:$BC$1</formula1>
    </dataValidation>
    <dataValidation type="list" allowBlank="1" showInputMessage="1" showErrorMessage="1" sqref="P4:R4 X4:Z4">
      <formula1>"あり,なし"</formula1>
    </dataValidation>
    <dataValidation type="list" allowBlank="1" showInputMessage="1" showErrorMessage="1" sqref="F3:T3">
      <formula1>"　,児童発達支援,医療型児童発達支援,放課後等デイサービス,居宅訪問型児童発達支援,保育所等訪問支援"</formula1>
    </dataValidation>
  </dataValidations>
  <pageMargins left="0.19685039370078741" right="0" top="0.39370078740157483" bottom="0.19685039370078741" header="0.51181102362204722" footer="0.51181102362204722"/>
  <pageSetup paperSize="9"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46"/>
  <sheetViews>
    <sheetView view="pageBreakPreview" zoomScale="80" zoomScaleNormal="100" zoomScaleSheetLayoutView="80" workbookViewId="0">
      <selection activeCell="AB3" sqref="AB3:AO3"/>
    </sheetView>
  </sheetViews>
  <sheetFormatPr defaultRowHeight="21" customHeight="1"/>
  <cols>
    <col min="1" max="1" width="3.75" style="186" customWidth="1"/>
    <col min="2" max="2" width="6.625" style="186" customWidth="1"/>
    <col min="3" max="3" width="10.125" style="185" customWidth="1"/>
    <col min="4" max="4" width="4.5" style="185" customWidth="1"/>
    <col min="5" max="5" width="8.625" style="185" customWidth="1"/>
    <col min="6" max="6" width="12.625" style="185" customWidth="1"/>
    <col min="7" max="7" width="3.875" style="185" customWidth="1"/>
    <col min="8" max="37" width="3.875" style="186" customWidth="1"/>
    <col min="38" max="41" width="7.25" style="186" customWidth="1"/>
    <col min="42" max="43" width="2.875" style="186" customWidth="1"/>
    <col min="44" max="55" width="9.875" style="186" customWidth="1"/>
    <col min="56" max="67" width="2.625" style="186" customWidth="1"/>
    <col min="68" max="16384" width="9" style="186"/>
  </cols>
  <sheetData>
    <row r="1" spans="1:55" s="110" customFormat="1" ht="15" customHeight="1" thickTop="1">
      <c r="A1" s="110" t="s">
        <v>544</v>
      </c>
      <c r="B1" s="787" t="s">
        <v>343</v>
      </c>
      <c r="C1" s="788"/>
      <c r="D1" s="211"/>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663" t="s">
        <v>269</v>
      </c>
      <c r="AO1" s="664"/>
      <c r="AP1" s="213"/>
      <c r="AQ1" s="213"/>
      <c r="AR1" s="214" t="s">
        <v>270</v>
      </c>
      <c r="AS1" s="215" t="s">
        <v>271</v>
      </c>
      <c r="AT1" s="216" t="s">
        <v>272</v>
      </c>
      <c r="AU1" s="216" t="s">
        <v>273</v>
      </c>
      <c r="AV1" s="217" t="s">
        <v>274</v>
      </c>
      <c r="AW1" s="217" t="s">
        <v>344</v>
      </c>
      <c r="AX1" s="217" t="s">
        <v>345</v>
      </c>
      <c r="AY1" s="217" t="s">
        <v>277</v>
      </c>
      <c r="AZ1" s="218" t="s">
        <v>278</v>
      </c>
      <c r="BA1" s="217" t="s">
        <v>273</v>
      </c>
      <c r="BB1" s="217" t="s">
        <v>169</v>
      </c>
      <c r="BC1" s="219" t="s">
        <v>7</v>
      </c>
    </row>
    <row r="2" spans="1:55" s="110" customFormat="1" ht="21" customHeight="1" thickBot="1">
      <c r="A2" s="789" t="s">
        <v>346</v>
      </c>
      <c r="B2" s="789"/>
      <c r="C2" s="789"/>
      <c r="D2" s="789"/>
      <c r="E2" s="789"/>
      <c r="F2" s="789"/>
      <c r="G2" s="789"/>
      <c r="H2" s="789"/>
      <c r="I2" s="789"/>
      <c r="J2" s="789"/>
      <c r="K2" s="789"/>
      <c r="L2" s="789"/>
      <c r="M2" s="789"/>
      <c r="N2" s="789"/>
      <c r="O2" s="789"/>
      <c r="P2" s="789"/>
      <c r="Q2" s="789"/>
      <c r="R2" s="789"/>
      <c r="S2" s="789"/>
      <c r="T2" s="789"/>
      <c r="U2" s="789"/>
      <c r="V2" s="220" t="s">
        <v>347</v>
      </c>
      <c r="W2" s="668">
        <v>2022</v>
      </c>
      <c r="X2" s="668"/>
      <c r="Y2" s="668"/>
      <c r="Z2" s="221" t="s">
        <v>281</v>
      </c>
      <c r="AA2" s="668">
        <v>4</v>
      </c>
      <c r="AB2" s="668"/>
      <c r="AC2" s="221" t="s">
        <v>164</v>
      </c>
      <c r="AD2" s="222" t="s">
        <v>282</v>
      </c>
      <c r="AE2" s="220" t="s">
        <v>348</v>
      </c>
      <c r="AF2" s="222"/>
      <c r="AG2" s="222"/>
      <c r="AH2" s="222"/>
      <c r="AI2" s="222"/>
      <c r="AJ2" s="222"/>
      <c r="AK2" s="222"/>
      <c r="AL2" s="222"/>
      <c r="AM2" s="222"/>
      <c r="AN2" s="665"/>
      <c r="AO2" s="666"/>
      <c r="AP2" s="108"/>
      <c r="AQ2" s="108"/>
      <c r="AR2" s="223" t="s">
        <v>285</v>
      </c>
      <c r="AS2" s="224" t="s">
        <v>286</v>
      </c>
      <c r="AT2" s="224" t="s">
        <v>287</v>
      </c>
      <c r="AU2" s="224"/>
      <c r="AV2" s="224"/>
      <c r="AW2" s="224"/>
      <c r="AX2" s="224"/>
      <c r="AY2" s="225"/>
      <c r="AZ2" s="225"/>
      <c r="BA2" s="226"/>
      <c r="BB2" s="226"/>
      <c r="BC2" s="227"/>
    </row>
    <row r="3" spans="1:55" s="110" customFormat="1" ht="18.75" customHeight="1" thickBot="1">
      <c r="A3" s="651" t="s">
        <v>288</v>
      </c>
      <c r="B3" s="652"/>
      <c r="C3" s="652"/>
      <c r="D3" s="652"/>
      <c r="E3" s="672"/>
      <c r="F3" s="673" t="s">
        <v>349</v>
      </c>
      <c r="G3" s="674"/>
      <c r="H3" s="674"/>
      <c r="I3" s="674"/>
      <c r="J3" s="674"/>
      <c r="K3" s="674"/>
      <c r="L3" s="674"/>
      <c r="M3" s="674"/>
      <c r="N3" s="674"/>
      <c r="O3" s="674"/>
      <c r="P3" s="674"/>
      <c r="Q3" s="674"/>
      <c r="R3" s="674"/>
      <c r="S3" s="674"/>
      <c r="T3" s="674"/>
      <c r="U3" s="651" t="s">
        <v>289</v>
      </c>
      <c r="V3" s="674"/>
      <c r="W3" s="674"/>
      <c r="X3" s="674"/>
      <c r="Y3" s="674"/>
      <c r="Z3" s="674"/>
      <c r="AA3" s="675"/>
      <c r="AB3" s="673" t="s">
        <v>350</v>
      </c>
      <c r="AC3" s="674"/>
      <c r="AD3" s="674"/>
      <c r="AE3" s="674"/>
      <c r="AF3" s="674"/>
      <c r="AG3" s="674"/>
      <c r="AH3" s="674"/>
      <c r="AI3" s="674"/>
      <c r="AJ3" s="674"/>
      <c r="AK3" s="674"/>
      <c r="AL3" s="674"/>
      <c r="AM3" s="674"/>
      <c r="AN3" s="674"/>
      <c r="AO3" s="676"/>
      <c r="AP3" s="228"/>
      <c r="AR3" s="223" t="s">
        <v>290</v>
      </c>
      <c r="AS3" s="224" t="s">
        <v>291</v>
      </c>
      <c r="AT3" s="224" t="s">
        <v>292</v>
      </c>
      <c r="AU3" s="224" t="s">
        <v>3</v>
      </c>
      <c r="AV3" s="224" t="s">
        <v>4</v>
      </c>
      <c r="AW3" s="224" t="s">
        <v>50</v>
      </c>
      <c r="AX3" s="224" t="s">
        <v>5</v>
      </c>
      <c r="AY3" s="226"/>
      <c r="AZ3" s="226"/>
      <c r="BA3" s="226"/>
      <c r="BB3" s="226"/>
      <c r="BC3" s="227"/>
    </row>
    <row r="4" spans="1:55" s="110" customFormat="1" ht="29.25" customHeight="1" thickBot="1">
      <c r="A4" s="651" t="s">
        <v>6</v>
      </c>
      <c r="B4" s="652"/>
      <c r="C4" s="229">
        <v>10</v>
      </c>
      <c r="D4" s="653" t="s">
        <v>293</v>
      </c>
      <c r="E4" s="654"/>
      <c r="F4" s="654"/>
      <c r="G4" s="654"/>
      <c r="H4" s="655">
        <v>2</v>
      </c>
      <c r="I4" s="656"/>
      <c r="J4" s="657"/>
      <c r="K4" s="658" t="s">
        <v>294</v>
      </c>
      <c r="L4" s="659"/>
      <c r="M4" s="659"/>
      <c r="N4" s="659"/>
      <c r="O4" s="660"/>
      <c r="P4" s="626" t="s">
        <v>351</v>
      </c>
      <c r="Q4" s="627"/>
      <c r="R4" s="628"/>
      <c r="S4" s="629" t="s">
        <v>295</v>
      </c>
      <c r="T4" s="627"/>
      <c r="U4" s="627"/>
      <c r="V4" s="627"/>
      <c r="W4" s="630"/>
      <c r="X4" s="626" t="s">
        <v>351</v>
      </c>
      <c r="Y4" s="627"/>
      <c r="Z4" s="628"/>
      <c r="AA4" s="607" t="s">
        <v>296</v>
      </c>
      <c r="AB4" s="608"/>
      <c r="AC4" s="608"/>
      <c r="AD4" s="608"/>
      <c r="AE4" s="608"/>
      <c r="AF4" s="608"/>
      <c r="AG4" s="608"/>
      <c r="AH4" s="608"/>
      <c r="AI4" s="608"/>
      <c r="AJ4" s="608"/>
      <c r="AK4" s="608"/>
      <c r="AL4" s="608"/>
      <c r="AM4" s="608"/>
      <c r="AN4" s="609"/>
      <c r="AO4" s="230">
        <v>1.6666666666666667</v>
      </c>
      <c r="AR4" s="231" t="s">
        <v>297</v>
      </c>
      <c r="AS4" s="232" t="s">
        <v>298</v>
      </c>
      <c r="AT4" s="233"/>
      <c r="AU4" s="233"/>
      <c r="AV4" s="233"/>
      <c r="AW4" s="233"/>
      <c r="AX4" s="233"/>
      <c r="AY4" s="233"/>
      <c r="AZ4" s="233"/>
      <c r="BA4" s="233"/>
      <c r="BB4" s="233"/>
      <c r="BC4" s="234"/>
    </row>
    <row r="5" spans="1:55" s="110" customFormat="1" ht="18.75" customHeight="1" thickBot="1">
      <c r="B5" s="610"/>
      <c r="C5" s="610"/>
      <c r="D5" s="610"/>
      <c r="E5" s="610"/>
      <c r="F5" s="611"/>
      <c r="G5" s="611"/>
      <c r="H5" s="611"/>
      <c r="I5" s="611"/>
      <c r="J5" s="611"/>
      <c r="K5" s="611"/>
      <c r="L5" s="611"/>
      <c r="M5" s="611"/>
      <c r="N5" s="611"/>
      <c r="O5" s="612" t="s">
        <v>352</v>
      </c>
      <c r="P5" s="612"/>
      <c r="Q5" s="612"/>
      <c r="R5" s="612"/>
      <c r="S5" s="613"/>
      <c r="T5" s="613"/>
      <c r="U5" s="613"/>
      <c r="V5" s="613"/>
      <c r="W5" s="613"/>
      <c r="X5" s="613"/>
      <c r="Y5" s="613"/>
      <c r="Z5" s="613"/>
      <c r="AA5" s="613"/>
      <c r="AB5" s="613"/>
      <c r="AC5" s="613"/>
      <c r="AD5" s="613"/>
      <c r="AE5" s="613"/>
      <c r="AF5" s="613"/>
      <c r="AG5" s="613"/>
      <c r="AH5" s="614" t="s">
        <v>353</v>
      </c>
      <c r="AI5" s="614"/>
      <c r="AJ5" s="614"/>
      <c r="AK5" s="614"/>
      <c r="AL5" s="614"/>
      <c r="AM5" s="614"/>
      <c r="AN5" s="614"/>
      <c r="AO5" s="614"/>
    </row>
    <row r="6" spans="1:55" s="110" customFormat="1" ht="21" customHeight="1">
      <c r="A6" s="631" t="s">
        <v>300</v>
      </c>
      <c r="B6" s="632"/>
      <c r="C6" s="637" t="s">
        <v>301</v>
      </c>
      <c r="D6" s="640" t="s">
        <v>302</v>
      </c>
      <c r="E6" s="643" t="s">
        <v>20</v>
      </c>
      <c r="F6" s="646" t="s">
        <v>9</v>
      </c>
      <c r="G6" s="649" t="s">
        <v>21</v>
      </c>
      <c r="H6" s="646"/>
      <c r="I6" s="646"/>
      <c r="J6" s="646"/>
      <c r="K6" s="646"/>
      <c r="L6" s="646"/>
      <c r="M6" s="650"/>
      <c r="N6" s="649" t="s">
        <v>22</v>
      </c>
      <c r="O6" s="646"/>
      <c r="P6" s="646"/>
      <c r="Q6" s="646"/>
      <c r="R6" s="646"/>
      <c r="S6" s="646"/>
      <c r="T6" s="650"/>
      <c r="U6" s="649" t="s">
        <v>23</v>
      </c>
      <c r="V6" s="646"/>
      <c r="W6" s="646"/>
      <c r="X6" s="646"/>
      <c r="Y6" s="646"/>
      <c r="Z6" s="646"/>
      <c r="AA6" s="650"/>
      <c r="AB6" s="699" t="s">
        <v>24</v>
      </c>
      <c r="AC6" s="646"/>
      <c r="AD6" s="646"/>
      <c r="AE6" s="646"/>
      <c r="AF6" s="646"/>
      <c r="AG6" s="646"/>
      <c r="AH6" s="650"/>
      <c r="AI6" s="699" t="s">
        <v>303</v>
      </c>
      <c r="AJ6" s="646"/>
      <c r="AK6" s="646"/>
      <c r="AL6" s="615" t="s">
        <v>304</v>
      </c>
      <c r="AM6" s="618" t="s">
        <v>354</v>
      </c>
      <c r="AN6" s="618"/>
      <c r="AO6" s="619"/>
    </row>
    <row r="7" spans="1:55" s="110" customFormat="1" ht="21" customHeight="1">
      <c r="A7" s="633"/>
      <c r="B7" s="634"/>
      <c r="C7" s="638"/>
      <c r="D7" s="641"/>
      <c r="E7" s="644"/>
      <c r="F7" s="647"/>
      <c r="G7" s="235">
        <f>DATE(W2,AA2,1)</f>
        <v>44652</v>
      </c>
      <c r="H7" s="236">
        <f>DATE(W2,AA2,2)</f>
        <v>44653</v>
      </c>
      <c r="I7" s="236">
        <f>DATE(W2,AA2,3)</f>
        <v>44654</v>
      </c>
      <c r="J7" s="236">
        <f>DATE(W2,AA2,4)</f>
        <v>44655</v>
      </c>
      <c r="K7" s="236">
        <f>DATE(W2,AA2,5)</f>
        <v>44656</v>
      </c>
      <c r="L7" s="236">
        <f>DATE(W2,AA2,6)</f>
        <v>44657</v>
      </c>
      <c r="M7" s="237">
        <f>DATE(W2,AA2,7)</f>
        <v>44658</v>
      </c>
      <c r="N7" s="235">
        <f>DATE(W2,AA2,8)</f>
        <v>44659</v>
      </c>
      <c r="O7" s="236">
        <f>DATE(W2,AA2,9)</f>
        <v>44660</v>
      </c>
      <c r="P7" s="236">
        <f>DATE(W2,AA2,10)</f>
        <v>44661</v>
      </c>
      <c r="Q7" s="236">
        <f>DATE(W2,AA2,11)</f>
        <v>44662</v>
      </c>
      <c r="R7" s="236">
        <f>DATE(W2,AA2,12)</f>
        <v>44663</v>
      </c>
      <c r="S7" s="236">
        <f>DATE(W2,AA2,13)</f>
        <v>44664</v>
      </c>
      <c r="T7" s="237">
        <f>DATE(W2,AA2,14)</f>
        <v>44665</v>
      </c>
      <c r="U7" s="235">
        <f>DATE(W2,AA2,15)</f>
        <v>44666</v>
      </c>
      <c r="V7" s="236">
        <f>DATE(W2,AA2,16)</f>
        <v>44667</v>
      </c>
      <c r="W7" s="236">
        <f>DATE(W2,AA2,17)</f>
        <v>44668</v>
      </c>
      <c r="X7" s="236">
        <f>DATE(W2,AA2,18)</f>
        <v>44669</v>
      </c>
      <c r="Y7" s="236">
        <f>DATE(W2,AA2,19)</f>
        <v>44670</v>
      </c>
      <c r="Z7" s="236">
        <f>DATE(W2,AA2,20)</f>
        <v>44671</v>
      </c>
      <c r="AA7" s="237">
        <f>DATE(W2,AA2,21)</f>
        <v>44672</v>
      </c>
      <c r="AB7" s="238">
        <f>DATE(W2,AA2,22)</f>
        <v>44673</v>
      </c>
      <c r="AC7" s="236">
        <f>DATE(W2,AA2,23)</f>
        <v>44674</v>
      </c>
      <c r="AD7" s="236">
        <f>DATE(W2,AA2,24)</f>
        <v>44675</v>
      </c>
      <c r="AE7" s="236">
        <f>DATE(W2,AA2,25)</f>
        <v>44676</v>
      </c>
      <c r="AF7" s="236">
        <f>DATE(W2,AA2,26)</f>
        <v>44677</v>
      </c>
      <c r="AG7" s="236">
        <f>DATE(W2,AA2,27)</f>
        <v>44678</v>
      </c>
      <c r="AH7" s="237">
        <f>DATE(W2,AA2,28)</f>
        <v>44679</v>
      </c>
      <c r="AI7" s="236">
        <f>DATE(W2,AA2,29)</f>
        <v>44680</v>
      </c>
      <c r="AJ7" s="236">
        <f>DATE(W2,AA2,30)</f>
        <v>44681</v>
      </c>
      <c r="AK7" s="236">
        <f>DATE(W2,AA2,31)</f>
        <v>44682</v>
      </c>
      <c r="AL7" s="616"/>
      <c r="AM7" s="620" t="s">
        <v>355</v>
      </c>
      <c r="AN7" s="622" t="s">
        <v>356</v>
      </c>
      <c r="AO7" s="624" t="s">
        <v>357</v>
      </c>
    </row>
    <row r="8" spans="1:55" s="110" customFormat="1" ht="21" customHeight="1" thickBot="1">
      <c r="A8" s="635"/>
      <c r="B8" s="636"/>
      <c r="C8" s="639"/>
      <c r="D8" s="642"/>
      <c r="E8" s="645"/>
      <c r="F8" s="648"/>
      <c r="G8" s="239" t="str">
        <f t="shared" ref="G8:AK8" si="0">TEXT(G7,"aaa")</f>
        <v>金</v>
      </c>
      <c r="H8" s="240" t="str">
        <f t="shared" si="0"/>
        <v>土</v>
      </c>
      <c r="I8" s="240" t="str">
        <f t="shared" si="0"/>
        <v>日</v>
      </c>
      <c r="J8" s="240" t="str">
        <f t="shared" si="0"/>
        <v>月</v>
      </c>
      <c r="K8" s="240" t="str">
        <f t="shared" si="0"/>
        <v>火</v>
      </c>
      <c r="L8" s="240" t="str">
        <f t="shared" si="0"/>
        <v>水</v>
      </c>
      <c r="M8" s="240" t="str">
        <f t="shared" si="0"/>
        <v>木</v>
      </c>
      <c r="N8" s="239" t="str">
        <f t="shared" si="0"/>
        <v>金</v>
      </c>
      <c r="O8" s="240" t="str">
        <f t="shared" si="0"/>
        <v>土</v>
      </c>
      <c r="P8" s="240" t="str">
        <f t="shared" si="0"/>
        <v>日</v>
      </c>
      <c r="Q8" s="240" t="str">
        <f t="shared" si="0"/>
        <v>月</v>
      </c>
      <c r="R8" s="240" t="str">
        <f t="shared" si="0"/>
        <v>火</v>
      </c>
      <c r="S8" s="240" t="str">
        <f t="shared" si="0"/>
        <v>水</v>
      </c>
      <c r="T8" s="240" t="str">
        <f t="shared" si="0"/>
        <v>木</v>
      </c>
      <c r="U8" s="239" t="str">
        <f t="shared" si="0"/>
        <v>金</v>
      </c>
      <c r="V8" s="240" t="str">
        <f t="shared" si="0"/>
        <v>土</v>
      </c>
      <c r="W8" s="240" t="str">
        <f t="shared" si="0"/>
        <v>日</v>
      </c>
      <c r="X8" s="240" t="str">
        <f t="shared" si="0"/>
        <v>月</v>
      </c>
      <c r="Y8" s="240" t="str">
        <f t="shared" si="0"/>
        <v>火</v>
      </c>
      <c r="Z8" s="240" t="str">
        <f t="shared" si="0"/>
        <v>水</v>
      </c>
      <c r="AA8" s="240" t="str">
        <f t="shared" si="0"/>
        <v>木</v>
      </c>
      <c r="AB8" s="239" t="str">
        <f t="shared" si="0"/>
        <v>金</v>
      </c>
      <c r="AC8" s="240" t="str">
        <f t="shared" si="0"/>
        <v>土</v>
      </c>
      <c r="AD8" s="240" t="str">
        <f t="shared" si="0"/>
        <v>日</v>
      </c>
      <c r="AE8" s="240" t="str">
        <f t="shared" si="0"/>
        <v>月</v>
      </c>
      <c r="AF8" s="240" t="str">
        <f t="shared" si="0"/>
        <v>火</v>
      </c>
      <c r="AG8" s="240" t="str">
        <f t="shared" si="0"/>
        <v>水</v>
      </c>
      <c r="AH8" s="240" t="str">
        <f t="shared" si="0"/>
        <v>木</v>
      </c>
      <c r="AI8" s="239" t="str">
        <f t="shared" si="0"/>
        <v>金</v>
      </c>
      <c r="AJ8" s="240" t="str">
        <f t="shared" si="0"/>
        <v>土</v>
      </c>
      <c r="AK8" s="240" t="str">
        <f t="shared" si="0"/>
        <v>日</v>
      </c>
      <c r="AL8" s="617"/>
      <c r="AM8" s="621"/>
      <c r="AN8" s="623"/>
      <c r="AO8" s="625"/>
    </row>
    <row r="9" spans="1:55" s="110" customFormat="1" ht="17.25" customHeight="1">
      <c r="A9" s="735" t="s">
        <v>309</v>
      </c>
      <c r="B9" s="738" t="s">
        <v>310</v>
      </c>
      <c r="C9" s="693" t="s">
        <v>271</v>
      </c>
      <c r="D9" s="683" t="s">
        <v>358</v>
      </c>
      <c r="E9" s="695" t="s">
        <v>285</v>
      </c>
      <c r="F9" s="696" t="s">
        <v>359</v>
      </c>
      <c r="G9" s="241" t="s">
        <v>360</v>
      </c>
      <c r="H9" s="242" t="s">
        <v>360</v>
      </c>
      <c r="I9" s="242" t="s">
        <v>360</v>
      </c>
      <c r="J9" s="242" t="s">
        <v>360</v>
      </c>
      <c r="K9" s="242" t="s">
        <v>360</v>
      </c>
      <c r="L9" s="242" t="s">
        <v>329</v>
      </c>
      <c r="M9" s="243" t="s">
        <v>329</v>
      </c>
      <c r="N9" s="241" t="s">
        <v>360</v>
      </c>
      <c r="O9" s="242" t="s">
        <v>360</v>
      </c>
      <c r="P9" s="242" t="s">
        <v>360</v>
      </c>
      <c r="Q9" s="242" t="s">
        <v>360</v>
      </c>
      <c r="R9" s="242" t="s">
        <v>329</v>
      </c>
      <c r="S9" s="242" t="s">
        <v>329</v>
      </c>
      <c r="T9" s="243" t="s">
        <v>329</v>
      </c>
      <c r="U9" s="241" t="s">
        <v>360</v>
      </c>
      <c r="V9" s="242" t="s">
        <v>360</v>
      </c>
      <c r="W9" s="242" t="s">
        <v>360</v>
      </c>
      <c r="X9" s="242" t="s">
        <v>360</v>
      </c>
      <c r="Y9" s="242" t="s">
        <v>360</v>
      </c>
      <c r="Z9" s="242" t="s">
        <v>329</v>
      </c>
      <c r="AA9" s="243" t="s">
        <v>329</v>
      </c>
      <c r="AB9" s="241" t="s">
        <v>360</v>
      </c>
      <c r="AC9" s="242" t="s">
        <v>360</v>
      </c>
      <c r="AD9" s="242" t="s">
        <v>360</v>
      </c>
      <c r="AE9" s="242" t="s">
        <v>360</v>
      </c>
      <c r="AF9" s="242" t="s">
        <v>360</v>
      </c>
      <c r="AG9" s="242" t="s">
        <v>329</v>
      </c>
      <c r="AH9" s="243" t="s">
        <v>329</v>
      </c>
      <c r="AI9" s="241" t="s">
        <v>360</v>
      </c>
      <c r="AJ9" s="242" t="s">
        <v>360</v>
      </c>
      <c r="AK9" s="242"/>
      <c r="AL9" s="707">
        <f>SUMIF(G10:AK10,"&gt;0")</f>
        <v>6.9999999999999973</v>
      </c>
      <c r="AM9" s="708">
        <f>SUMIF(G10:AH10,"&gt;0")</f>
        <v>6.3333333333333313</v>
      </c>
      <c r="AN9" s="677">
        <f>AM9/4</f>
        <v>1.5833333333333328</v>
      </c>
      <c r="AO9" s="679">
        <f>ROUNDDOWN(AN9/$AO$4,1)</f>
        <v>0.9</v>
      </c>
    </row>
    <row r="10" spans="1:55" s="110" customFormat="1" ht="17.25" customHeight="1">
      <c r="A10" s="736"/>
      <c r="B10" s="739"/>
      <c r="C10" s="694"/>
      <c r="D10" s="684"/>
      <c r="E10" s="686"/>
      <c r="F10" s="688"/>
      <c r="G10" s="244">
        <f>VLOOKUP(G9,$E$33:F40,2,FALSE)</f>
        <v>0.33333333333333331</v>
      </c>
      <c r="H10" s="245">
        <f>VLOOKUP(H9,$E$33:G40,2,FALSE)</f>
        <v>0.33333333333333331</v>
      </c>
      <c r="I10" s="245">
        <f>VLOOKUP(I9,$E$33:H40,2,FALSE)</f>
        <v>0.33333333333333331</v>
      </c>
      <c r="J10" s="245">
        <f>VLOOKUP(J9,$E$33:I40,2,FALSE)</f>
        <v>0.33333333333333331</v>
      </c>
      <c r="K10" s="245">
        <f>VLOOKUP(K9,$E$33:J40,2,FALSE)</f>
        <v>0.33333333333333331</v>
      </c>
      <c r="L10" s="245">
        <f>VLOOKUP(L9,$E$33:K40,2,FALSE)</f>
        <v>0</v>
      </c>
      <c r="M10" s="246">
        <f>VLOOKUP(M9,$E$33:L40,2,FALSE)</f>
        <v>0</v>
      </c>
      <c r="N10" s="244">
        <f>VLOOKUP(N9,$E$33:M40,2,FALSE)</f>
        <v>0.33333333333333331</v>
      </c>
      <c r="O10" s="245">
        <f>VLOOKUP(O9,$E$33:N40,2,FALSE)</f>
        <v>0.33333333333333331</v>
      </c>
      <c r="P10" s="245">
        <f>VLOOKUP(P9,$E$33:O40,2,FALSE)</f>
        <v>0.33333333333333331</v>
      </c>
      <c r="Q10" s="245">
        <f>VLOOKUP(Q9,$E$33:P40,2,FALSE)</f>
        <v>0.33333333333333331</v>
      </c>
      <c r="R10" s="245">
        <f>VLOOKUP(R9,$E$33:Q40,2,FALSE)</f>
        <v>0</v>
      </c>
      <c r="S10" s="245">
        <f>VLOOKUP(S9,$E$33:R40,2,FALSE)</f>
        <v>0</v>
      </c>
      <c r="T10" s="246">
        <f>VLOOKUP(T9,$E$33:S40,2,FALSE)</f>
        <v>0</v>
      </c>
      <c r="U10" s="244">
        <f>VLOOKUP(U9,$E$33:T40,2,FALSE)</f>
        <v>0.33333333333333331</v>
      </c>
      <c r="V10" s="245">
        <f>VLOOKUP(V9,$E$33:U40,2,FALSE)</f>
        <v>0.33333333333333331</v>
      </c>
      <c r="W10" s="245">
        <f>VLOOKUP(W9,$E$33:V40,2,FALSE)</f>
        <v>0.33333333333333331</v>
      </c>
      <c r="X10" s="245">
        <f>VLOOKUP(X9,$E$33:W40,2,FALSE)</f>
        <v>0.33333333333333331</v>
      </c>
      <c r="Y10" s="245">
        <f>VLOOKUP(Y9,$E$33:X40,2,FALSE)</f>
        <v>0.33333333333333331</v>
      </c>
      <c r="Z10" s="245">
        <f>VLOOKUP(Z9,$E$33:Y40,2,FALSE)</f>
        <v>0</v>
      </c>
      <c r="AA10" s="246">
        <f>VLOOKUP(AA9,$E$33:Z40,2,FALSE)</f>
        <v>0</v>
      </c>
      <c r="AB10" s="244">
        <f>VLOOKUP(AB9,$E$33:AA40,2,FALSE)</f>
        <v>0.33333333333333331</v>
      </c>
      <c r="AC10" s="245">
        <f>VLOOKUP(AC9,$E$33:AB40,2,FALSE)</f>
        <v>0.33333333333333331</v>
      </c>
      <c r="AD10" s="245">
        <f>VLOOKUP(AD9,$E$33:AC40,2,FALSE)</f>
        <v>0.33333333333333331</v>
      </c>
      <c r="AE10" s="245">
        <f>VLOOKUP(AE9,$E$33:AD40,2,FALSE)</f>
        <v>0.33333333333333331</v>
      </c>
      <c r="AF10" s="245">
        <f>VLOOKUP(AF9,$E$33:AE40,2,FALSE)</f>
        <v>0.33333333333333331</v>
      </c>
      <c r="AG10" s="245">
        <f>VLOOKUP(AG9,$E$33:AF40,2,FALSE)</f>
        <v>0</v>
      </c>
      <c r="AH10" s="246">
        <f>VLOOKUP(AH9,$E$33:AG40,2,FALSE)</f>
        <v>0</v>
      </c>
      <c r="AI10" s="244">
        <f>VLOOKUP(AI9,$E$33:AH40,2,FALSE)</f>
        <v>0.33333333333333331</v>
      </c>
      <c r="AJ10" s="245">
        <f>VLOOKUP(AJ9,$E$33:AI40,2,FALSE)</f>
        <v>0.33333333333333331</v>
      </c>
      <c r="AK10" s="245" t="e">
        <f>VLOOKUP(AK9,$E$33:AJ40,2,FALSE)</f>
        <v>#N/A</v>
      </c>
      <c r="AL10" s="690"/>
      <c r="AM10" s="692"/>
      <c r="AN10" s="678" t="e">
        <f>IF(#REF!/4&gt;=1,"1",#REF!)</f>
        <v>#REF!</v>
      </c>
      <c r="AO10" s="680"/>
    </row>
    <row r="11" spans="1:55" s="110" customFormat="1" ht="17.25" customHeight="1">
      <c r="A11" s="736"/>
      <c r="B11" s="739"/>
      <c r="C11" s="681" t="s">
        <v>270</v>
      </c>
      <c r="D11" s="683" t="s">
        <v>358</v>
      </c>
      <c r="E11" s="685" t="s">
        <v>285</v>
      </c>
      <c r="F11" s="687" t="s">
        <v>361</v>
      </c>
      <c r="G11" s="247" t="s">
        <v>360</v>
      </c>
      <c r="H11" s="248" t="s">
        <v>360</v>
      </c>
      <c r="I11" s="248" t="s">
        <v>360</v>
      </c>
      <c r="J11" s="248" t="s">
        <v>360</v>
      </c>
      <c r="K11" s="248" t="s">
        <v>360</v>
      </c>
      <c r="L11" s="248" t="s">
        <v>329</v>
      </c>
      <c r="M11" s="249" t="s">
        <v>329</v>
      </c>
      <c r="N11" s="247" t="s">
        <v>360</v>
      </c>
      <c r="O11" s="248" t="s">
        <v>360</v>
      </c>
      <c r="P11" s="248" t="s">
        <v>360</v>
      </c>
      <c r="Q11" s="248" t="s">
        <v>360</v>
      </c>
      <c r="R11" s="248" t="s">
        <v>360</v>
      </c>
      <c r="S11" s="248" t="s">
        <v>329</v>
      </c>
      <c r="T11" s="249" t="s">
        <v>329</v>
      </c>
      <c r="U11" s="247" t="s">
        <v>360</v>
      </c>
      <c r="V11" s="248" t="s">
        <v>360</v>
      </c>
      <c r="W11" s="248" t="s">
        <v>360</v>
      </c>
      <c r="X11" s="248" t="s">
        <v>360</v>
      </c>
      <c r="Y11" s="248" t="s">
        <v>360</v>
      </c>
      <c r="Z11" s="248" t="s">
        <v>329</v>
      </c>
      <c r="AA11" s="249" t="s">
        <v>329</v>
      </c>
      <c r="AB11" s="247" t="s">
        <v>360</v>
      </c>
      <c r="AC11" s="248" t="s">
        <v>360</v>
      </c>
      <c r="AD11" s="248" t="s">
        <v>329</v>
      </c>
      <c r="AE11" s="248" t="s">
        <v>360</v>
      </c>
      <c r="AF11" s="248" t="s">
        <v>360</v>
      </c>
      <c r="AG11" s="248" t="s">
        <v>329</v>
      </c>
      <c r="AH11" s="249" t="s">
        <v>329</v>
      </c>
      <c r="AI11" s="247" t="s">
        <v>360</v>
      </c>
      <c r="AJ11" s="248" t="s">
        <v>360</v>
      </c>
      <c r="AK11" s="248"/>
      <c r="AL11" s="689">
        <f>SUMIF(G12:AK12,"&gt;0")</f>
        <v>6.9999999999999973</v>
      </c>
      <c r="AM11" s="691">
        <f>SUMIF(G12:AH12,"&gt;0")</f>
        <v>6.3333333333333313</v>
      </c>
      <c r="AN11" s="697">
        <f>AM11/4</f>
        <v>1.5833333333333328</v>
      </c>
      <c r="AO11" s="698">
        <f t="shared" ref="AO11" si="1">ROUNDDOWN(AN11/$AO$4,1)</f>
        <v>0.9</v>
      </c>
    </row>
    <row r="12" spans="1:55" s="110" customFormat="1" ht="17.25" customHeight="1">
      <c r="A12" s="736"/>
      <c r="B12" s="739"/>
      <c r="C12" s="682"/>
      <c r="D12" s="684"/>
      <c r="E12" s="686"/>
      <c r="F12" s="688"/>
      <c r="G12" s="244">
        <f>VLOOKUP(G11,$E$33:F40,2,FALSE)</f>
        <v>0.33333333333333331</v>
      </c>
      <c r="H12" s="245">
        <f>VLOOKUP(H11,$E$33:G40,2,FALSE)</f>
        <v>0.33333333333333331</v>
      </c>
      <c r="I12" s="245">
        <f>VLOOKUP(I11,$E$33:H40,2,FALSE)</f>
        <v>0.33333333333333331</v>
      </c>
      <c r="J12" s="245">
        <f>VLOOKUP(J11,$E$33:I40,2,FALSE)</f>
        <v>0.33333333333333331</v>
      </c>
      <c r="K12" s="245">
        <f>VLOOKUP(K11,$E$33:J40,2,FALSE)</f>
        <v>0.33333333333333331</v>
      </c>
      <c r="L12" s="245">
        <f>VLOOKUP(L11,$E$33:K40,2,FALSE)</f>
        <v>0</v>
      </c>
      <c r="M12" s="246">
        <f>VLOOKUP(M11,$E$33:L40,2,FALSE)</f>
        <v>0</v>
      </c>
      <c r="N12" s="244">
        <f>VLOOKUP(N11,$E$33:M40,2,FALSE)</f>
        <v>0.33333333333333331</v>
      </c>
      <c r="O12" s="245">
        <f>VLOOKUP(O11,$E$33:N40,2,FALSE)</f>
        <v>0.33333333333333331</v>
      </c>
      <c r="P12" s="245">
        <f>VLOOKUP(P11,$E$33:O40,2,FALSE)</f>
        <v>0.33333333333333331</v>
      </c>
      <c r="Q12" s="245">
        <f>VLOOKUP(Q11,$E$33:P40,2,FALSE)</f>
        <v>0.33333333333333331</v>
      </c>
      <c r="R12" s="245">
        <f>VLOOKUP(R11,$E$33:Q40,2,FALSE)</f>
        <v>0.33333333333333331</v>
      </c>
      <c r="S12" s="245">
        <f>VLOOKUP(S11,$E$33:R40,2,FALSE)</f>
        <v>0</v>
      </c>
      <c r="T12" s="246">
        <f>VLOOKUP(T11,$E$33:S40,2,FALSE)</f>
        <v>0</v>
      </c>
      <c r="U12" s="244">
        <f>VLOOKUP(U11,$E$33:T40,2,FALSE)</f>
        <v>0.33333333333333331</v>
      </c>
      <c r="V12" s="245">
        <f>VLOOKUP(V11,$E$33:U40,2,FALSE)</f>
        <v>0.33333333333333331</v>
      </c>
      <c r="W12" s="245">
        <f>VLOOKUP(W11,$E$33:V40,2,FALSE)</f>
        <v>0.33333333333333331</v>
      </c>
      <c r="X12" s="245">
        <f>VLOOKUP(X11,$E$33:W40,2,FALSE)</f>
        <v>0.33333333333333331</v>
      </c>
      <c r="Y12" s="245">
        <f>VLOOKUP(Y11,$E$33:X40,2,FALSE)</f>
        <v>0.33333333333333331</v>
      </c>
      <c r="Z12" s="245">
        <f>VLOOKUP(Z11,$E$33:Y40,2,FALSE)</f>
        <v>0</v>
      </c>
      <c r="AA12" s="246">
        <f>VLOOKUP(AA11,$E$33:Z40,2,FALSE)</f>
        <v>0</v>
      </c>
      <c r="AB12" s="244">
        <f>VLOOKUP(AB11,$E$33:AA40,2,FALSE)</f>
        <v>0.33333333333333331</v>
      </c>
      <c r="AC12" s="245">
        <f>VLOOKUP(AC11,$E$33:AB40,2,FALSE)</f>
        <v>0.33333333333333331</v>
      </c>
      <c r="AD12" s="245">
        <f>VLOOKUP(AD11,$E$33:AC40,2,FALSE)</f>
        <v>0</v>
      </c>
      <c r="AE12" s="245">
        <f>VLOOKUP(AE11,$E$33:AD40,2,FALSE)</f>
        <v>0.33333333333333331</v>
      </c>
      <c r="AF12" s="245">
        <f>VLOOKUP(AF11,$E$33:AE40,2,FALSE)</f>
        <v>0.33333333333333331</v>
      </c>
      <c r="AG12" s="245">
        <f>VLOOKUP(AG11,$E$33:AF40,2,FALSE)</f>
        <v>0</v>
      </c>
      <c r="AH12" s="246">
        <f>VLOOKUP(AH11,$E$33:AG40,2,FALSE)</f>
        <v>0</v>
      </c>
      <c r="AI12" s="244">
        <f>VLOOKUP(AI11,$E$33:AH40,2,FALSE)</f>
        <v>0.33333333333333331</v>
      </c>
      <c r="AJ12" s="245">
        <f>VLOOKUP(AJ11,$E$33:AI40,2,FALSE)</f>
        <v>0.33333333333333331</v>
      </c>
      <c r="AK12" s="245" t="e">
        <f>VLOOKUP(AK11,$E$33:AJ40,2,FALSE)</f>
        <v>#N/A</v>
      </c>
      <c r="AL12" s="690"/>
      <c r="AM12" s="692"/>
      <c r="AN12" s="678" t="e">
        <f>IF(#REF!/4&gt;=1,"1",#REF!)</f>
        <v>#REF!</v>
      </c>
      <c r="AO12" s="680"/>
    </row>
    <row r="13" spans="1:55" s="110" customFormat="1" ht="17.25" customHeight="1">
      <c r="A13" s="736"/>
      <c r="B13" s="739"/>
      <c r="C13" s="681" t="s">
        <v>272</v>
      </c>
      <c r="D13" s="701" t="s">
        <v>311</v>
      </c>
      <c r="E13" s="685" t="s">
        <v>287</v>
      </c>
      <c r="F13" s="687" t="s">
        <v>362</v>
      </c>
      <c r="G13" s="247" t="s">
        <v>329</v>
      </c>
      <c r="H13" s="248" t="s">
        <v>363</v>
      </c>
      <c r="I13" s="248" t="s">
        <v>363</v>
      </c>
      <c r="J13" s="248" t="s">
        <v>363</v>
      </c>
      <c r="K13" s="248" t="s">
        <v>363</v>
      </c>
      <c r="L13" s="248" t="s">
        <v>329</v>
      </c>
      <c r="M13" s="249" t="s">
        <v>329</v>
      </c>
      <c r="N13" s="247" t="s">
        <v>329</v>
      </c>
      <c r="O13" s="248" t="s">
        <v>363</v>
      </c>
      <c r="P13" s="248" t="s">
        <v>363</v>
      </c>
      <c r="Q13" s="248" t="s">
        <v>363</v>
      </c>
      <c r="R13" s="248" t="s">
        <v>363</v>
      </c>
      <c r="S13" s="248" t="s">
        <v>329</v>
      </c>
      <c r="T13" s="249" t="s">
        <v>329</v>
      </c>
      <c r="U13" s="247" t="s">
        <v>329</v>
      </c>
      <c r="V13" s="248" t="s">
        <v>363</v>
      </c>
      <c r="W13" s="248" t="s">
        <v>363</v>
      </c>
      <c r="X13" s="248" t="s">
        <v>363</v>
      </c>
      <c r="Y13" s="248" t="s">
        <v>363</v>
      </c>
      <c r="Z13" s="248" t="s">
        <v>329</v>
      </c>
      <c r="AA13" s="249" t="s">
        <v>329</v>
      </c>
      <c r="AB13" s="247" t="s">
        <v>329</v>
      </c>
      <c r="AC13" s="248" t="s">
        <v>363</v>
      </c>
      <c r="AD13" s="248" t="s">
        <v>363</v>
      </c>
      <c r="AE13" s="248" t="s">
        <v>363</v>
      </c>
      <c r="AF13" s="248" t="s">
        <v>363</v>
      </c>
      <c r="AG13" s="248" t="s">
        <v>329</v>
      </c>
      <c r="AH13" s="249" t="s">
        <v>329</v>
      </c>
      <c r="AI13" s="247" t="s">
        <v>329</v>
      </c>
      <c r="AJ13" s="248" t="s">
        <v>363</v>
      </c>
      <c r="AK13" s="248"/>
      <c r="AL13" s="689">
        <f>SUMIF(G14:AK14,"&gt;0")</f>
        <v>2.1249999999999996</v>
      </c>
      <c r="AM13" s="691">
        <f>SUMIF(G14:AH14,"&gt;0")</f>
        <v>1.9999999999999998</v>
      </c>
      <c r="AN13" s="697">
        <f>AM13/4</f>
        <v>0.49999999999999994</v>
      </c>
      <c r="AO13" s="698">
        <f t="shared" ref="AO13" si="2">ROUNDDOWN(AN13/$AO$4,1)</f>
        <v>0.3</v>
      </c>
    </row>
    <row r="14" spans="1:55" s="110" customFormat="1" ht="17.25" customHeight="1" thickBot="1">
      <c r="A14" s="736"/>
      <c r="B14" s="739"/>
      <c r="C14" s="700"/>
      <c r="D14" s="702"/>
      <c r="E14" s="703"/>
      <c r="F14" s="704"/>
      <c r="G14" s="250">
        <f>VLOOKUP(G13,$E$33:F40,2,FALSE)</f>
        <v>0</v>
      </c>
      <c r="H14" s="251">
        <f>VLOOKUP(H13,$E$33:G40,2,FALSE)</f>
        <v>0.12499999999999994</v>
      </c>
      <c r="I14" s="251">
        <f>VLOOKUP(I13,$E$33:H40,2,FALSE)</f>
        <v>0.12499999999999994</v>
      </c>
      <c r="J14" s="251">
        <f>VLOOKUP(J13,$E$33:I40,2,FALSE)</f>
        <v>0.12499999999999994</v>
      </c>
      <c r="K14" s="251">
        <f>VLOOKUP(K13,$E$33:J40,2,FALSE)</f>
        <v>0.12499999999999994</v>
      </c>
      <c r="L14" s="251">
        <f>VLOOKUP(L13,$E$33:K40,2,FALSE)</f>
        <v>0</v>
      </c>
      <c r="M14" s="252">
        <f>VLOOKUP(M13,$E$33:L40,2,FALSE)</f>
        <v>0</v>
      </c>
      <c r="N14" s="250">
        <f>VLOOKUP(N13,$E$33:M40,2,FALSE)</f>
        <v>0</v>
      </c>
      <c r="O14" s="251">
        <f>VLOOKUP(O13,$E$33:N40,2,FALSE)</f>
        <v>0.12499999999999994</v>
      </c>
      <c r="P14" s="251">
        <f>VLOOKUP(P13,$E$33:O40,2,FALSE)</f>
        <v>0.12499999999999994</v>
      </c>
      <c r="Q14" s="251">
        <f>VLOOKUP(Q13,$E$33:P40,2,FALSE)</f>
        <v>0.12499999999999994</v>
      </c>
      <c r="R14" s="251">
        <f>VLOOKUP(R13,$E$33:Q40,2,FALSE)</f>
        <v>0.12499999999999994</v>
      </c>
      <c r="S14" s="251">
        <f>VLOOKUP(S13,$E$33:R40,2,FALSE)</f>
        <v>0</v>
      </c>
      <c r="T14" s="252">
        <f>VLOOKUP(T13,$E$33:S40,2,FALSE)</f>
        <v>0</v>
      </c>
      <c r="U14" s="250">
        <f>VLOOKUP(U13,$E$33:T40,2,FALSE)</f>
        <v>0</v>
      </c>
      <c r="V14" s="251">
        <f>VLOOKUP(V13,$E$33:U40,2,FALSE)</f>
        <v>0.12499999999999994</v>
      </c>
      <c r="W14" s="251">
        <f>VLOOKUP(W13,$E$33:V40,2,FALSE)</f>
        <v>0.12499999999999994</v>
      </c>
      <c r="X14" s="251">
        <f>VLOOKUP(X13,$E$33:W40,2,FALSE)</f>
        <v>0.12499999999999994</v>
      </c>
      <c r="Y14" s="251">
        <f>VLOOKUP(Y13,$E$33:X40,2,FALSE)</f>
        <v>0.12499999999999994</v>
      </c>
      <c r="Z14" s="251">
        <f>VLOOKUP(Z13,$E$33:Y40,2,FALSE)</f>
        <v>0</v>
      </c>
      <c r="AA14" s="252">
        <f>VLOOKUP(AA13,$E$33:Z40,2,FALSE)</f>
        <v>0</v>
      </c>
      <c r="AB14" s="250">
        <f>VLOOKUP(AB13,$E$33:AA40,2,FALSE)</f>
        <v>0</v>
      </c>
      <c r="AC14" s="251">
        <f>VLOOKUP(AC13,$E$33:AB40,2,FALSE)</f>
        <v>0.12499999999999994</v>
      </c>
      <c r="AD14" s="251">
        <f>VLOOKUP(AD13,$E$33:AC40,2,FALSE)</f>
        <v>0.12499999999999994</v>
      </c>
      <c r="AE14" s="251">
        <f>VLOOKUP(AE13,$E$33:AD40,2,FALSE)</f>
        <v>0.12499999999999994</v>
      </c>
      <c r="AF14" s="251">
        <f>VLOOKUP(AF13,$E$33:AE40,2,FALSE)</f>
        <v>0.12499999999999994</v>
      </c>
      <c r="AG14" s="251">
        <f>VLOOKUP(AG13,$E$33:AF40,2,FALSE)</f>
        <v>0</v>
      </c>
      <c r="AH14" s="252">
        <f>VLOOKUP(AH13,$E$33:AG40,2,FALSE)</f>
        <v>0</v>
      </c>
      <c r="AI14" s="250">
        <f>VLOOKUP(AI13,$E$33:AH40,2,FALSE)</f>
        <v>0</v>
      </c>
      <c r="AJ14" s="251">
        <f>VLOOKUP(AJ13,$E$33:AI40,2,FALSE)</f>
        <v>0.12499999999999994</v>
      </c>
      <c r="AK14" s="251" t="e">
        <f>VLOOKUP(AK13,$E$33:AJ40,2,FALSE)</f>
        <v>#N/A</v>
      </c>
      <c r="AL14" s="705"/>
      <c r="AM14" s="706"/>
      <c r="AN14" s="709" t="e">
        <f>IF(#REF!/4&gt;=1,"1",#REF!)</f>
        <v>#REF!</v>
      </c>
      <c r="AO14" s="710"/>
    </row>
    <row r="15" spans="1:55" s="111" customFormat="1" ht="24.75" customHeight="1" thickBot="1">
      <c r="A15" s="736"/>
      <c r="B15" s="740"/>
      <c r="C15" s="741" t="s">
        <v>312</v>
      </c>
      <c r="D15" s="742"/>
      <c r="E15" s="718" t="s">
        <v>364</v>
      </c>
      <c r="F15" s="719"/>
      <c r="G15" s="253">
        <f>COUNTIF(G9:G14,"①")+COUNTIF(G9:G14,"②")+COUNTIF(G9:G14,"③")+COUNTIF(G9:G14,"④")+COUNTIF(G9:G14,"⑤")+COUNTIF(G9:G14,"⑥")+COUNTIF(G9:G14,"⑦")</f>
        <v>2</v>
      </c>
      <c r="H15" s="254">
        <f t="shared" ref="H15:AK15" si="3">COUNTIF(H9:H14,"①")+COUNTIF(H9:H14,"②")+COUNTIF(H9:H14,"③")+COUNTIF(H9:H14,"④")+COUNTIF(H9:H14,"⑤")+COUNTIF(H9:H14,"⑥")+COUNTIF(H9:H14,"⑦")</f>
        <v>3</v>
      </c>
      <c r="I15" s="254">
        <f t="shared" si="3"/>
        <v>3</v>
      </c>
      <c r="J15" s="254">
        <f t="shared" si="3"/>
        <v>3</v>
      </c>
      <c r="K15" s="254">
        <f t="shared" si="3"/>
        <v>3</v>
      </c>
      <c r="L15" s="254">
        <f t="shared" si="3"/>
        <v>0</v>
      </c>
      <c r="M15" s="255">
        <f t="shared" si="3"/>
        <v>0</v>
      </c>
      <c r="N15" s="256">
        <f t="shared" si="3"/>
        <v>2</v>
      </c>
      <c r="O15" s="254">
        <f t="shared" si="3"/>
        <v>3</v>
      </c>
      <c r="P15" s="254">
        <f t="shared" si="3"/>
        <v>3</v>
      </c>
      <c r="Q15" s="254">
        <f t="shared" si="3"/>
        <v>3</v>
      </c>
      <c r="R15" s="254">
        <f t="shared" si="3"/>
        <v>2</v>
      </c>
      <c r="S15" s="254">
        <f t="shared" si="3"/>
        <v>0</v>
      </c>
      <c r="T15" s="255">
        <f t="shared" si="3"/>
        <v>0</v>
      </c>
      <c r="U15" s="256">
        <f t="shared" si="3"/>
        <v>2</v>
      </c>
      <c r="V15" s="254">
        <f t="shared" si="3"/>
        <v>3</v>
      </c>
      <c r="W15" s="254">
        <f t="shared" si="3"/>
        <v>3</v>
      </c>
      <c r="X15" s="254">
        <f t="shared" si="3"/>
        <v>3</v>
      </c>
      <c r="Y15" s="254">
        <f t="shared" si="3"/>
        <v>3</v>
      </c>
      <c r="Z15" s="254">
        <f t="shared" si="3"/>
        <v>0</v>
      </c>
      <c r="AA15" s="255">
        <f t="shared" si="3"/>
        <v>0</v>
      </c>
      <c r="AB15" s="256">
        <f t="shared" si="3"/>
        <v>2</v>
      </c>
      <c r="AC15" s="254">
        <f t="shared" si="3"/>
        <v>3</v>
      </c>
      <c r="AD15" s="254">
        <f t="shared" si="3"/>
        <v>2</v>
      </c>
      <c r="AE15" s="254">
        <f t="shared" si="3"/>
        <v>3</v>
      </c>
      <c r="AF15" s="254">
        <f t="shared" si="3"/>
        <v>3</v>
      </c>
      <c r="AG15" s="254">
        <f t="shared" si="3"/>
        <v>0</v>
      </c>
      <c r="AH15" s="255">
        <f t="shared" si="3"/>
        <v>0</v>
      </c>
      <c r="AI15" s="256">
        <f t="shared" si="3"/>
        <v>2</v>
      </c>
      <c r="AJ15" s="254">
        <f t="shared" si="3"/>
        <v>3</v>
      </c>
      <c r="AK15" s="254">
        <f t="shared" si="3"/>
        <v>0</v>
      </c>
      <c r="AL15" s="257">
        <f>SUM(AL9:AL14)</f>
        <v>16.124999999999993</v>
      </c>
      <c r="AM15" s="258">
        <f>SUM(AM9:AM14)</f>
        <v>14.666666666666663</v>
      </c>
      <c r="AN15" s="259">
        <f>AM15/4</f>
        <v>3.6666666666666656</v>
      </c>
      <c r="AO15" s="260">
        <f>AN15/$AO$4</f>
        <v>2.1999999999999993</v>
      </c>
    </row>
    <row r="16" spans="1:55" s="110" customFormat="1" ht="17.25" customHeight="1">
      <c r="A16" s="736"/>
      <c r="B16" s="743" t="s">
        <v>314</v>
      </c>
      <c r="C16" s="711" t="s">
        <v>271</v>
      </c>
      <c r="D16" s="701" t="s">
        <v>358</v>
      </c>
      <c r="E16" s="695" t="s">
        <v>285</v>
      </c>
      <c r="F16" s="696" t="s">
        <v>365</v>
      </c>
      <c r="G16" s="241" t="s">
        <v>360</v>
      </c>
      <c r="H16" s="242" t="s">
        <v>360</v>
      </c>
      <c r="I16" s="242" t="s">
        <v>360</v>
      </c>
      <c r="J16" s="242" t="s">
        <v>360</v>
      </c>
      <c r="K16" s="242" t="s">
        <v>360</v>
      </c>
      <c r="L16" s="242" t="s">
        <v>329</v>
      </c>
      <c r="M16" s="243" t="s">
        <v>329</v>
      </c>
      <c r="N16" s="241" t="s">
        <v>360</v>
      </c>
      <c r="O16" s="242" t="s">
        <v>360</v>
      </c>
      <c r="P16" s="242" t="s">
        <v>360</v>
      </c>
      <c r="Q16" s="242" t="s">
        <v>360</v>
      </c>
      <c r="R16" s="242" t="s">
        <v>360</v>
      </c>
      <c r="S16" s="242" t="s">
        <v>329</v>
      </c>
      <c r="T16" s="243" t="s">
        <v>329</v>
      </c>
      <c r="U16" s="241" t="s">
        <v>360</v>
      </c>
      <c r="V16" s="242" t="s">
        <v>360</v>
      </c>
      <c r="W16" s="242" t="s">
        <v>360</v>
      </c>
      <c r="X16" s="242" t="s">
        <v>360</v>
      </c>
      <c r="Y16" s="242" t="s">
        <v>360</v>
      </c>
      <c r="Z16" s="242" t="s">
        <v>329</v>
      </c>
      <c r="AA16" s="243" t="s">
        <v>329</v>
      </c>
      <c r="AB16" s="241" t="s">
        <v>360</v>
      </c>
      <c r="AC16" s="242" t="s">
        <v>360</v>
      </c>
      <c r="AD16" s="242" t="s">
        <v>360</v>
      </c>
      <c r="AE16" s="242" t="s">
        <v>360</v>
      </c>
      <c r="AF16" s="242" t="s">
        <v>360</v>
      </c>
      <c r="AG16" s="242" t="s">
        <v>329</v>
      </c>
      <c r="AH16" s="243" t="s">
        <v>329</v>
      </c>
      <c r="AI16" s="241" t="s">
        <v>360</v>
      </c>
      <c r="AJ16" s="242" t="s">
        <v>360</v>
      </c>
      <c r="AK16" s="242"/>
      <c r="AL16" s="707">
        <f>SUMIF(G17:AK17,"&gt;0")</f>
        <v>7.3333333333333304</v>
      </c>
      <c r="AM16" s="708">
        <f>SUMIF(G17:AH17,"&gt;0")</f>
        <v>6.6666666666666643</v>
      </c>
      <c r="AN16" s="677">
        <f>AM16/4</f>
        <v>1.6666666666666661</v>
      </c>
      <c r="AO16" s="679">
        <f>ROUNDDOWN(AN16/$AO$4,1)</f>
        <v>1</v>
      </c>
    </row>
    <row r="17" spans="1:52" s="110" customFormat="1" ht="17.25" customHeight="1">
      <c r="A17" s="736"/>
      <c r="B17" s="744"/>
      <c r="C17" s="693"/>
      <c r="D17" s="684"/>
      <c r="E17" s="686"/>
      <c r="F17" s="688"/>
      <c r="G17" s="244">
        <f>VLOOKUP(G16,$E$33:F40,2,FALSE)</f>
        <v>0.33333333333333331</v>
      </c>
      <c r="H17" s="245">
        <f>VLOOKUP(H16,$E$33:G40,2,FALSE)</f>
        <v>0.33333333333333331</v>
      </c>
      <c r="I17" s="245">
        <f>VLOOKUP(I16,$E$33:H40,2,FALSE)</f>
        <v>0.33333333333333331</v>
      </c>
      <c r="J17" s="245">
        <f>VLOOKUP(J16,$E$33:I40,2,FALSE)</f>
        <v>0.33333333333333331</v>
      </c>
      <c r="K17" s="245">
        <f>VLOOKUP(K16,$E$33:J40,2,FALSE)</f>
        <v>0.33333333333333331</v>
      </c>
      <c r="L17" s="245">
        <f>VLOOKUP(L16,$E$33:K40,2,FALSE)</f>
        <v>0</v>
      </c>
      <c r="M17" s="246">
        <f>VLOOKUP(M16,$E$33:L40,2,FALSE)</f>
        <v>0</v>
      </c>
      <c r="N17" s="244">
        <f>VLOOKUP(N16,$E$33:M40,2,FALSE)</f>
        <v>0.33333333333333331</v>
      </c>
      <c r="O17" s="245">
        <f>VLOOKUP(O16,$E$33:N40,2,FALSE)</f>
        <v>0.33333333333333331</v>
      </c>
      <c r="P17" s="245">
        <f>VLOOKUP(P16,$E$33:O40,2,FALSE)</f>
        <v>0.33333333333333331</v>
      </c>
      <c r="Q17" s="245">
        <f>VLOOKUP(Q16,$E$33:P40,2,FALSE)</f>
        <v>0.33333333333333331</v>
      </c>
      <c r="R17" s="245">
        <f>VLOOKUP(R16,$E$33:Q40,2,FALSE)</f>
        <v>0.33333333333333331</v>
      </c>
      <c r="S17" s="245">
        <f>VLOOKUP(S16,$E$33:R40,2,FALSE)</f>
        <v>0</v>
      </c>
      <c r="T17" s="246">
        <f>VLOOKUP(T16,$E$33:S40,2,FALSE)</f>
        <v>0</v>
      </c>
      <c r="U17" s="244">
        <f>VLOOKUP(U16,$E$33:T40,2,FALSE)</f>
        <v>0.33333333333333331</v>
      </c>
      <c r="V17" s="245">
        <f>VLOOKUP(V16,$E$33:U40,2,FALSE)</f>
        <v>0.33333333333333331</v>
      </c>
      <c r="W17" s="245">
        <f>VLOOKUP(W16,$E$33:V40,2,FALSE)</f>
        <v>0.33333333333333331</v>
      </c>
      <c r="X17" s="245">
        <f>VLOOKUP(X16,$E$33:W40,2,FALSE)</f>
        <v>0.33333333333333331</v>
      </c>
      <c r="Y17" s="245">
        <f>VLOOKUP(Y16,$E$33:X40,2,FALSE)</f>
        <v>0.33333333333333331</v>
      </c>
      <c r="Z17" s="245">
        <f>VLOOKUP(Z16,$E$33:Y40,2,FALSE)</f>
        <v>0</v>
      </c>
      <c r="AA17" s="246">
        <f>VLOOKUP(AA16,$E$33:Z40,2,FALSE)</f>
        <v>0</v>
      </c>
      <c r="AB17" s="244">
        <f>VLOOKUP(AB16,$E$33:AA40,2,FALSE)</f>
        <v>0.33333333333333331</v>
      </c>
      <c r="AC17" s="245">
        <f>VLOOKUP(AC16,$E$33:AB40,2,FALSE)</f>
        <v>0.33333333333333331</v>
      </c>
      <c r="AD17" s="245">
        <f>VLOOKUP(AD16,$E$33:AC40,2,FALSE)</f>
        <v>0.33333333333333331</v>
      </c>
      <c r="AE17" s="245">
        <f>VLOOKUP(AE16,$E$33:AD40,2,FALSE)</f>
        <v>0.33333333333333331</v>
      </c>
      <c r="AF17" s="245">
        <f>VLOOKUP(AF16,$E$33:AE40,2,FALSE)</f>
        <v>0.33333333333333331</v>
      </c>
      <c r="AG17" s="245">
        <f>VLOOKUP(AG16,$E$33:AF40,2,FALSE)</f>
        <v>0</v>
      </c>
      <c r="AH17" s="246">
        <f>VLOOKUP(AH16,$E$33:AG40,2,FALSE)</f>
        <v>0</v>
      </c>
      <c r="AI17" s="244">
        <f>VLOOKUP(AI16,$E$33:AH40,2,FALSE)</f>
        <v>0.33333333333333331</v>
      </c>
      <c r="AJ17" s="245">
        <f>VLOOKUP(AJ16,$E$33:AI40,2,FALSE)</f>
        <v>0.33333333333333331</v>
      </c>
      <c r="AK17" s="245" t="e">
        <f>VLOOKUP(AK16,$E$33:AJ40,2,FALSE)</f>
        <v>#N/A</v>
      </c>
      <c r="AL17" s="690"/>
      <c r="AM17" s="692"/>
      <c r="AN17" s="678" t="e">
        <f>IF(#REF!/4&gt;=1,"1",#REF!)</f>
        <v>#REF!</v>
      </c>
      <c r="AO17" s="680"/>
    </row>
    <row r="18" spans="1:52" s="110" customFormat="1" ht="17.25" customHeight="1">
      <c r="A18" s="736"/>
      <c r="B18" s="744"/>
      <c r="C18" s="681"/>
      <c r="D18" s="701" t="s">
        <v>311</v>
      </c>
      <c r="E18" s="695"/>
      <c r="F18" s="696"/>
      <c r="G18" s="241"/>
      <c r="H18" s="242"/>
      <c r="I18" s="242"/>
      <c r="J18" s="242"/>
      <c r="K18" s="242"/>
      <c r="L18" s="242"/>
      <c r="M18" s="243"/>
      <c r="N18" s="241"/>
      <c r="O18" s="242"/>
      <c r="P18" s="242"/>
      <c r="Q18" s="242"/>
      <c r="R18" s="242"/>
      <c r="S18" s="242"/>
      <c r="T18" s="243"/>
      <c r="U18" s="241"/>
      <c r="V18" s="242"/>
      <c r="W18" s="242"/>
      <c r="X18" s="242"/>
      <c r="Y18" s="242"/>
      <c r="Z18" s="242"/>
      <c r="AA18" s="243"/>
      <c r="AB18" s="241"/>
      <c r="AC18" s="242"/>
      <c r="AD18" s="242"/>
      <c r="AE18" s="242"/>
      <c r="AF18" s="242"/>
      <c r="AG18" s="242"/>
      <c r="AH18" s="243"/>
      <c r="AI18" s="241"/>
      <c r="AJ18" s="242"/>
      <c r="AK18" s="242"/>
      <c r="AL18" s="707">
        <f>SUMIF(G19:AK19,"&gt;0")</f>
        <v>0</v>
      </c>
      <c r="AM18" s="708">
        <f>SUMIF(G19:AH19,"&gt;0")</f>
        <v>0</v>
      </c>
      <c r="AN18" s="677">
        <f>AM18/4</f>
        <v>0</v>
      </c>
      <c r="AO18" s="679">
        <f t="shared" ref="AO18" si="4">ROUNDDOWN(AN18/$AO$4,1)</f>
        <v>0</v>
      </c>
    </row>
    <row r="19" spans="1:52" s="110" customFormat="1" ht="17.25" customHeight="1">
      <c r="A19" s="736"/>
      <c r="B19" s="744"/>
      <c r="C19" s="682"/>
      <c r="D19" s="684"/>
      <c r="E19" s="686"/>
      <c r="F19" s="688"/>
      <c r="G19" s="244" t="e">
        <f>VLOOKUP(G18,$E$33:F42,2,FALSE)</f>
        <v>#N/A</v>
      </c>
      <c r="H19" s="245" t="e">
        <f>VLOOKUP(H18,$E$33:G42,2,FALSE)</f>
        <v>#N/A</v>
      </c>
      <c r="I19" s="245" t="e">
        <f>VLOOKUP(I18,$E$33:H42,2,FALSE)</f>
        <v>#N/A</v>
      </c>
      <c r="J19" s="245" t="e">
        <f>VLOOKUP(J18,$E$33:I42,2,FALSE)</f>
        <v>#N/A</v>
      </c>
      <c r="K19" s="245" t="e">
        <f>VLOOKUP(K18,$E$33:J42,2,FALSE)</f>
        <v>#N/A</v>
      </c>
      <c r="L19" s="245" t="e">
        <f>VLOOKUP(L18,$E$33:K42,2,FALSE)</f>
        <v>#N/A</v>
      </c>
      <c r="M19" s="246" t="e">
        <f>VLOOKUP(M18,$E$33:L42,2,FALSE)</f>
        <v>#N/A</v>
      </c>
      <c r="N19" s="244" t="e">
        <f>VLOOKUP(N18,$E$33:M42,2,FALSE)</f>
        <v>#N/A</v>
      </c>
      <c r="O19" s="245" t="e">
        <f>VLOOKUP(O18,$E$33:N42,2,FALSE)</f>
        <v>#N/A</v>
      </c>
      <c r="P19" s="245" t="e">
        <f>VLOOKUP(P18,$E$33:O42,2,FALSE)</f>
        <v>#N/A</v>
      </c>
      <c r="Q19" s="245" t="e">
        <f>VLOOKUP(Q18,$E$33:P42,2,FALSE)</f>
        <v>#N/A</v>
      </c>
      <c r="R19" s="245" t="e">
        <f>VLOOKUP(R18,$E$33:Q42,2,FALSE)</f>
        <v>#N/A</v>
      </c>
      <c r="S19" s="245" t="e">
        <f>VLOOKUP(S18,$E$33:R42,2,FALSE)</f>
        <v>#N/A</v>
      </c>
      <c r="T19" s="246" t="e">
        <f>VLOOKUP(T18,$E$33:S42,2,FALSE)</f>
        <v>#N/A</v>
      </c>
      <c r="U19" s="244" t="e">
        <f>VLOOKUP(U18,$E$33:T42,2,FALSE)</f>
        <v>#N/A</v>
      </c>
      <c r="V19" s="245" t="e">
        <f>VLOOKUP(V18,$E$33:U42,2,FALSE)</f>
        <v>#N/A</v>
      </c>
      <c r="W19" s="245" t="e">
        <f>VLOOKUP(W18,$E$33:V42,2,FALSE)</f>
        <v>#N/A</v>
      </c>
      <c r="X19" s="245" t="e">
        <f>VLOOKUP(X18,$E$33:W42,2,FALSE)</f>
        <v>#N/A</v>
      </c>
      <c r="Y19" s="245" t="e">
        <f>VLOOKUP(Y18,$E$33:X42,2,FALSE)</f>
        <v>#N/A</v>
      </c>
      <c r="Z19" s="245" t="e">
        <f>VLOOKUP(Z18,$E$33:Y42,2,FALSE)</f>
        <v>#N/A</v>
      </c>
      <c r="AA19" s="246" t="e">
        <f>VLOOKUP(AA18,$E$33:Z42,2,FALSE)</f>
        <v>#N/A</v>
      </c>
      <c r="AB19" s="244" t="e">
        <f>VLOOKUP(AB18,$E$33:AA42,2,FALSE)</f>
        <v>#N/A</v>
      </c>
      <c r="AC19" s="245" t="e">
        <f>VLOOKUP(AC18,$E$33:AB42,2,FALSE)</f>
        <v>#N/A</v>
      </c>
      <c r="AD19" s="245" t="e">
        <f>VLOOKUP(AD18,$E$33:AC42,2,FALSE)</f>
        <v>#N/A</v>
      </c>
      <c r="AE19" s="245" t="e">
        <f>VLOOKUP(AE18,$E$33:AD42,2,FALSE)</f>
        <v>#N/A</v>
      </c>
      <c r="AF19" s="245" t="e">
        <f>VLOOKUP(AF18,$E$33:AE42,2,FALSE)</f>
        <v>#N/A</v>
      </c>
      <c r="AG19" s="245" t="e">
        <f>VLOOKUP(AG18,$E$33:AF42,2,FALSE)</f>
        <v>#N/A</v>
      </c>
      <c r="AH19" s="246" t="e">
        <f>VLOOKUP(AH18,$E$33:AG42,2,FALSE)</f>
        <v>#N/A</v>
      </c>
      <c r="AI19" s="244" t="e">
        <f>VLOOKUP(AI18,$E$33:AH42,2,FALSE)</f>
        <v>#N/A</v>
      </c>
      <c r="AJ19" s="245" t="e">
        <f>VLOOKUP(AJ18,$E$33:AI42,2,FALSE)</f>
        <v>#N/A</v>
      </c>
      <c r="AK19" s="245" t="e">
        <f>VLOOKUP(AK18,$E$33:AJ42,2,FALSE)</f>
        <v>#N/A</v>
      </c>
      <c r="AL19" s="690"/>
      <c r="AM19" s="692"/>
      <c r="AN19" s="678" t="e">
        <f>IF(#REF!/4&gt;=1,"1",#REF!)</f>
        <v>#REF!</v>
      </c>
      <c r="AO19" s="680"/>
    </row>
    <row r="20" spans="1:52" s="110" customFormat="1" ht="17.25" customHeight="1">
      <c r="A20" s="736"/>
      <c r="B20" s="744"/>
      <c r="C20" s="693"/>
      <c r="D20" s="701" t="s">
        <v>311</v>
      </c>
      <c r="E20" s="685"/>
      <c r="F20" s="687"/>
      <c r="G20" s="247"/>
      <c r="H20" s="248"/>
      <c r="I20" s="248"/>
      <c r="J20" s="248"/>
      <c r="K20" s="248"/>
      <c r="L20" s="248"/>
      <c r="M20" s="249"/>
      <c r="N20" s="247"/>
      <c r="O20" s="248"/>
      <c r="P20" s="248"/>
      <c r="Q20" s="248"/>
      <c r="R20" s="248"/>
      <c r="S20" s="248"/>
      <c r="T20" s="249"/>
      <c r="U20" s="247"/>
      <c r="V20" s="248"/>
      <c r="W20" s="248"/>
      <c r="X20" s="248"/>
      <c r="Y20" s="248"/>
      <c r="Z20" s="248"/>
      <c r="AA20" s="249"/>
      <c r="AB20" s="247"/>
      <c r="AC20" s="248"/>
      <c r="AD20" s="248"/>
      <c r="AE20" s="248"/>
      <c r="AF20" s="248"/>
      <c r="AG20" s="248"/>
      <c r="AH20" s="249"/>
      <c r="AI20" s="247"/>
      <c r="AJ20" s="248"/>
      <c r="AK20" s="248"/>
      <c r="AL20" s="689">
        <f>SUMIF(G21:AK21,"&gt;0")</f>
        <v>0</v>
      </c>
      <c r="AM20" s="691">
        <f>SUMIF(G21:AH21,"&gt;0")</f>
        <v>0</v>
      </c>
      <c r="AN20" s="697">
        <f>AM20/4</f>
        <v>0</v>
      </c>
      <c r="AO20" s="698">
        <f t="shared" ref="AO20" si="5">ROUNDDOWN(AN20/$AO$4,1)</f>
        <v>0</v>
      </c>
    </row>
    <row r="21" spans="1:52" s="110" customFormat="1" ht="17.25" customHeight="1" thickBot="1">
      <c r="A21" s="737"/>
      <c r="B21" s="744"/>
      <c r="C21" s="693"/>
      <c r="D21" s="730"/>
      <c r="E21" s="731"/>
      <c r="F21" s="732"/>
      <c r="G21" s="244" t="e">
        <f>VLOOKUP(G20,$E$33:F40,2,FALSE)</f>
        <v>#N/A</v>
      </c>
      <c r="H21" s="245" t="e">
        <f>VLOOKUP(H20,$E$33:G40,2,FALSE)</f>
        <v>#N/A</v>
      </c>
      <c r="I21" s="245" t="e">
        <f>VLOOKUP(I20,$E$33:H40,2,FALSE)</f>
        <v>#N/A</v>
      </c>
      <c r="J21" s="245" t="e">
        <f>VLOOKUP(J20,$E$33:I40,2,FALSE)</f>
        <v>#N/A</v>
      </c>
      <c r="K21" s="245" t="e">
        <f>VLOOKUP(K20,$E$33:J40,2,FALSE)</f>
        <v>#N/A</v>
      </c>
      <c r="L21" s="245" t="e">
        <f>VLOOKUP(L20,$E$33:K40,2,FALSE)</f>
        <v>#N/A</v>
      </c>
      <c r="M21" s="246" t="e">
        <f>VLOOKUP(M20,$E$33:L40,2,FALSE)</f>
        <v>#N/A</v>
      </c>
      <c r="N21" s="244" t="e">
        <f>VLOOKUP(N20,$E$33:M40,2,FALSE)</f>
        <v>#N/A</v>
      </c>
      <c r="O21" s="245" t="e">
        <f>VLOOKUP(O20,$E$33:N40,2,FALSE)</f>
        <v>#N/A</v>
      </c>
      <c r="P21" s="245" t="e">
        <f>VLOOKUP(P20,$E$33:O40,2,FALSE)</f>
        <v>#N/A</v>
      </c>
      <c r="Q21" s="245" t="e">
        <f>VLOOKUP(Q20,$E$33:P40,2,FALSE)</f>
        <v>#N/A</v>
      </c>
      <c r="R21" s="245" t="e">
        <f>VLOOKUP(R20,$E$33:Q40,2,FALSE)</f>
        <v>#N/A</v>
      </c>
      <c r="S21" s="245" t="e">
        <f>VLOOKUP(S20,$E$33:R40,2,FALSE)</f>
        <v>#N/A</v>
      </c>
      <c r="T21" s="246" t="e">
        <f>VLOOKUP(T20,$E$33:S40,2,FALSE)</f>
        <v>#N/A</v>
      </c>
      <c r="U21" s="244" t="e">
        <f>VLOOKUP(U20,$E$33:T40,2,FALSE)</f>
        <v>#N/A</v>
      </c>
      <c r="V21" s="245" t="e">
        <f>VLOOKUP(V20,$E$33:U40,2,FALSE)</f>
        <v>#N/A</v>
      </c>
      <c r="W21" s="245" t="e">
        <f>VLOOKUP(W20,$E$33:V40,2,FALSE)</f>
        <v>#N/A</v>
      </c>
      <c r="X21" s="245" t="e">
        <f>VLOOKUP(X20,$E$33:W40,2,FALSE)</f>
        <v>#N/A</v>
      </c>
      <c r="Y21" s="245" t="e">
        <f>VLOOKUP(Y20,$E$33:X40,2,FALSE)</f>
        <v>#N/A</v>
      </c>
      <c r="Z21" s="245" t="e">
        <f>VLOOKUP(Z20,$E$33:Y40,2,FALSE)</f>
        <v>#N/A</v>
      </c>
      <c r="AA21" s="246" t="e">
        <f>VLOOKUP(AA20,$E$33:Z40,2,FALSE)</f>
        <v>#N/A</v>
      </c>
      <c r="AB21" s="244" t="e">
        <f>VLOOKUP(AB20,$E$33:AA40,2,FALSE)</f>
        <v>#N/A</v>
      </c>
      <c r="AC21" s="245" t="e">
        <f>VLOOKUP(AC20,$E$33:AB40,2,FALSE)</f>
        <v>#N/A</v>
      </c>
      <c r="AD21" s="245" t="e">
        <f>VLOOKUP(AD20,$E$33:AC40,2,FALSE)</f>
        <v>#N/A</v>
      </c>
      <c r="AE21" s="245" t="e">
        <f>VLOOKUP(AE20,$E$33:AD40,2,FALSE)</f>
        <v>#N/A</v>
      </c>
      <c r="AF21" s="245" t="e">
        <f>VLOOKUP(AF20,$E$33:AE40,2,FALSE)</f>
        <v>#N/A</v>
      </c>
      <c r="AG21" s="245" t="e">
        <f>VLOOKUP(AG20,$E$33:AF40,2,FALSE)</f>
        <v>#N/A</v>
      </c>
      <c r="AH21" s="246" t="e">
        <f>VLOOKUP(AH20,$E$33:AG40,2,FALSE)</f>
        <v>#N/A</v>
      </c>
      <c r="AI21" s="244" t="e">
        <f>VLOOKUP(AI20,$E$33:AH40,2,FALSE)</f>
        <v>#N/A</v>
      </c>
      <c r="AJ21" s="245" t="e">
        <f>VLOOKUP(AJ20,$E$33:AI40,2,FALSE)</f>
        <v>#N/A</v>
      </c>
      <c r="AK21" s="245" t="e">
        <f>VLOOKUP(AK20,$E$33:AJ40,2,FALSE)</f>
        <v>#N/A</v>
      </c>
      <c r="AL21" s="733"/>
      <c r="AM21" s="734"/>
      <c r="AN21" s="712" t="e">
        <f>IF(#REF!/4&gt;=1,"1",#REF!)</f>
        <v>#REF!</v>
      </c>
      <c r="AO21" s="713"/>
    </row>
    <row r="22" spans="1:52" s="110" customFormat="1" ht="17.25" customHeight="1" thickTop="1" thickBot="1">
      <c r="A22" s="714" t="s">
        <v>27</v>
      </c>
      <c r="B22" s="715"/>
      <c r="C22" s="715"/>
      <c r="D22" s="715"/>
      <c r="E22" s="715"/>
      <c r="F22" s="716"/>
      <c r="G22" s="261">
        <f>SUMIF(G9:G14,"&gt;0")+SUMIF(G16:G21,"&gt;0")</f>
        <v>1</v>
      </c>
      <c r="H22" s="262">
        <f t="shared" ref="H22:AK22" si="6">SUMIF(H9:H14,"&gt;0")+SUMIF(H16:H21,"&gt;0")</f>
        <v>1.1249999999999998</v>
      </c>
      <c r="I22" s="262">
        <f t="shared" si="6"/>
        <v>1.1249999999999998</v>
      </c>
      <c r="J22" s="262">
        <f t="shared" si="6"/>
        <v>1.1249999999999998</v>
      </c>
      <c r="K22" s="262">
        <f t="shared" si="6"/>
        <v>1.1249999999999998</v>
      </c>
      <c r="L22" s="262">
        <f t="shared" si="6"/>
        <v>0</v>
      </c>
      <c r="M22" s="263">
        <f t="shared" si="6"/>
        <v>0</v>
      </c>
      <c r="N22" s="264">
        <f t="shared" si="6"/>
        <v>1</v>
      </c>
      <c r="O22" s="262">
        <f t="shared" si="6"/>
        <v>1.1249999999999998</v>
      </c>
      <c r="P22" s="262">
        <f t="shared" si="6"/>
        <v>1.1249999999999998</v>
      </c>
      <c r="Q22" s="262">
        <f t="shared" si="6"/>
        <v>1.1249999999999998</v>
      </c>
      <c r="R22" s="262">
        <f t="shared" si="6"/>
        <v>0.79166666666666652</v>
      </c>
      <c r="S22" s="262">
        <f t="shared" si="6"/>
        <v>0</v>
      </c>
      <c r="T22" s="265">
        <f t="shared" si="6"/>
        <v>0</v>
      </c>
      <c r="U22" s="261">
        <f t="shared" si="6"/>
        <v>1</v>
      </c>
      <c r="V22" s="262">
        <f t="shared" si="6"/>
        <v>1.1249999999999998</v>
      </c>
      <c r="W22" s="262">
        <f t="shared" si="6"/>
        <v>1.1249999999999998</v>
      </c>
      <c r="X22" s="262">
        <f t="shared" si="6"/>
        <v>1.1249999999999998</v>
      </c>
      <c r="Y22" s="262">
        <f t="shared" si="6"/>
        <v>1.1249999999999998</v>
      </c>
      <c r="Z22" s="262">
        <f t="shared" si="6"/>
        <v>0</v>
      </c>
      <c r="AA22" s="263">
        <f t="shared" si="6"/>
        <v>0</v>
      </c>
      <c r="AB22" s="264">
        <f t="shared" si="6"/>
        <v>1</v>
      </c>
      <c r="AC22" s="262">
        <f t="shared" si="6"/>
        <v>1.1249999999999998</v>
      </c>
      <c r="AD22" s="262">
        <f t="shared" si="6"/>
        <v>0.79166666666666652</v>
      </c>
      <c r="AE22" s="262">
        <f t="shared" si="6"/>
        <v>1.1249999999999998</v>
      </c>
      <c r="AF22" s="262">
        <f t="shared" si="6"/>
        <v>1.1249999999999998</v>
      </c>
      <c r="AG22" s="262">
        <f t="shared" si="6"/>
        <v>0</v>
      </c>
      <c r="AH22" s="263">
        <f t="shared" si="6"/>
        <v>0</v>
      </c>
      <c r="AI22" s="264">
        <f t="shared" si="6"/>
        <v>1</v>
      </c>
      <c r="AJ22" s="262">
        <f t="shared" si="6"/>
        <v>1.1249999999999998</v>
      </c>
      <c r="AK22" s="262">
        <f t="shared" si="6"/>
        <v>0</v>
      </c>
      <c r="AL22" s="266">
        <f>SUM(AL9:AL14)+SUM(AL16:AL21)</f>
        <v>23.458333333333321</v>
      </c>
      <c r="AM22" s="267">
        <f>SUM(AM9:AM14)+SUM(AM16:AM21)</f>
        <v>21.333333333333329</v>
      </c>
      <c r="AN22" s="268">
        <f>AM22/4</f>
        <v>5.3333333333333321</v>
      </c>
      <c r="AO22" s="269">
        <f>AN22/$AO$4</f>
        <v>3.1999999999999993</v>
      </c>
    </row>
    <row r="23" spans="1:52" s="111" customFormat="1" ht="24.75" customHeight="1" thickBot="1">
      <c r="A23" s="717" t="s">
        <v>315</v>
      </c>
      <c r="B23" s="652"/>
      <c r="C23" s="652"/>
      <c r="D23" s="672"/>
      <c r="E23" s="718" t="s">
        <v>364</v>
      </c>
      <c r="F23" s="719"/>
      <c r="G23" s="270">
        <f>COUNTIF(G9:G21,"①")+COUNTIF(G9:G21,"②")+COUNTIF(G9:G21,"③")+COUNTIF(G9:G21,"④")+COUNTIF(G9:G21,"⑤")+COUNTIF(G9:G21,"⑥")+COUNTIF(G9:G21,"⑦")</f>
        <v>3</v>
      </c>
      <c r="H23" s="271">
        <f t="shared" ref="H23:AK23" si="7">COUNTIF(H9:H21,"①")+COUNTIF(H9:H21,"②")+COUNTIF(H9:H21,"③")+COUNTIF(H9:H21,"④")+COUNTIF(H9:H21,"⑤")+COUNTIF(H9:H21,"⑥")+COUNTIF(H9:H21,"⑦")</f>
        <v>4</v>
      </c>
      <c r="I23" s="271">
        <f t="shared" si="7"/>
        <v>4</v>
      </c>
      <c r="J23" s="271">
        <f t="shared" si="7"/>
        <v>4</v>
      </c>
      <c r="K23" s="271">
        <f t="shared" si="7"/>
        <v>4</v>
      </c>
      <c r="L23" s="271">
        <f t="shared" si="7"/>
        <v>0</v>
      </c>
      <c r="M23" s="272">
        <f t="shared" si="7"/>
        <v>0</v>
      </c>
      <c r="N23" s="270">
        <f t="shared" si="7"/>
        <v>3</v>
      </c>
      <c r="O23" s="271">
        <f t="shared" si="7"/>
        <v>4</v>
      </c>
      <c r="P23" s="271">
        <f t="shared" si="7"/>
        <v>4</v>
      </c>
      <c r="Q23" s="271">
        <f t="shared" si="7"/>
        <v>4</v>
      </c>
      <c r="R23" s="271">
        <f t="shared" si="7"/>
        <v>3</v>
      </c>
      <c r="S23" s="271">
        <f t="shared" si="7"/>
        <v>0</v>
      </c>
      <c r="T23" s="272">
        <f t="shared" si="7"/>
        <v>0</v>
      </c>
      <c r="U23" s="270">
        <f t="shared" si="7"/>
        <v>3</v>
      </c>
      <c r="V23" s="271">
        <f t="shared" si="7"/>
        <v>4</v>
      </c>
      <c r="W23" s="271">
        <f t="shared" si="7"/>
        <v>4</v>
      </c>
      <c r="X23" s="271">
        <f t="shared" si="7"/>
        <v>4</v>
      </c>
      <c r="Y23" s="271">
        <f t="shared" si="7"/>
        <v>4</v>
      </c>
      <c r="Z23" s="271">
        <f t="shared" si="7"/>
        <v>0</v>
      </c>
      <c r="AA23" s="272">
        <f t="shared" si="7"/>
        <v>0</v>
      </c>
      <c r="AB23" s="270">
        <f t="shared" si="7"/>
        <v>3</v>
      </c>
      <c r="AC23" s="271">
        <f t="shared" si="7"/>
        <v>4</v>
      </c>
      <c r="AD23" s="271">
        <f t="shared" si="7"/>
        <v>3</v>
      </c>
      <c r="AE23" s="271">
        <f t="shared" si="7"/>
        <v>4</v>
      </c>
      <c r="AF23" s="271">
        <f t="shared" si="7"/>
        <v>4</v>
      </c>
      <c r="AG23" s="271">
        <f t="shared" si="7"/>
        <v>0</v>
      </c>
      <c r="AH23" s="272">
        <f t="shared" si="7"/>
        <v>0</v>
      </c>
      <c r="AI23" s="270">
        <f t="shared" si="7"/>
        <v>3</v>
      </c>
      <c r="AJ23" s="271">
        <f t="shared" si="7"/>
        <v>4</v>
      </c>
      <c r="AK23" s="271">
        <f t="shared" si="7"/>
        <v>0</v>
      </c>
      <c r="AL23" s="228"/>
      <c r="AM23" s="273"/>
      <c r="AN23" s="274"/>
      <c r="AO23" s="274"/>
    </row>
    <row r="24" spans="1:52" s="110" customFormat="1" ht="17.25" customHeight="1" thickBot="1">
      <c r="B24" s="275"/>
      <c r="C24" s="276"/>
      <c r="D24" s="276"/>
      <c r="E24" s="276"/>
      <c r="F24" s="276"/>
      <c r="G24" s="277"/>
      <c r="H24" s="277"/>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4"/>
      <c r="AM24" s="274"/>
      <c r="AN24" s="274"/>
      <c r="AO24" s="274"/>
    </row>
    <row r="25" spans="1:52" s="110" customFormat="1" ht="18.75" customHeight="1">
      <c r="A25" s="720" t="s">
        <v>316</v>
      </c>
      <c r="B25" s="632"/>
      <c r="C25" s="721" t="s">
        <v>10</v>
      </c>
      <c r="D25" s="722"/>
      <c r="E25" s="727" t="s">
        <v>20</v>
      </c>
      <c r="F25" s="646" t="s">
        <v>9</v>
      </c>
      <c r="G25" s="649" t="s">
        <v>21</v>
      </c>
      <c r="H25" s="646"/>
      <c r="I25" s="646"/>
      <c r="J25" s="646"/>
      <c r="K25" s="646"/>
      <c r="L25" s="646"/>
      <c r="M25" s="650"/>
      <c r="N25" s="649" t="s">
        <v>22</v>
      </c>
      <c r="O25" s="646"/>
      <c r="P25" s="646"/>
      <c r="Q25" s="646"/>
      <c r="R25" s="646"/>
      <c r="S25" s="646"/>
      <c r="T25" s="650"/>
      <c r="U25" s="649" t="s">
        <v>23</v>
      </c>
      <c r="V25" s="646"/>
      <c r="W25" s="646"/>
      <c r="X25" s="646"/>
      <c r="Y25" s="646"/>
      <c r="Z25" s="646"/>
      <c r="AA25" s="650"/>
      <c r="AB25" s="699" t="s">
        <v>24</v>
      </c>
      <c r="AC25" s="646"/>
      <c r="AD25" s="646"/>
      <c r="AE25" s="646"/>
      <c r="AF25" s="646"/>
      <c r="AG25" s="646"/>
      <c r="AH25" s="650"/>
      <c r="AI25" s="699" t="s">
        <v>303</v>
      </c>
      <c r="AJ25" s="646"/>
      <c r="AK25" s="646"/>
      <c r="AL25" s="615" t="s">
        <v>304</v>
      </c>
      <c r="AM25" s="618" t="s">
        <v>366</v>
      </c>
      <c r="AN25" s="618"/>
      <c r="AO25" s="619"/>
    </row>
    <row r="26" spans="1:52" s="110" customFormat="1" ht="18.75" customHeight="1">
      <c r="A26" s="633"/>
      <c r="B26" s="634"/>
      <c r="C26" s="723"/>
      <c r="D26" s="724"/>
      <c r="E26" s="728"/>
      <c r="F26" s="647"/>
      <c r="G26" s="235">
        <f>DATE(W2,AA2,1)</f>
        <v>44652</v>
      </c>
      <c r="H26" s="236">
        <f>DATE(W2,AA2,2)</f>
        <v>44653</v>
      </c>
      <c r="I26" s="236">
        <f>DATE(W2,AA2,3)</f>
        <v>44654</v>
      </c>
      <c r="J26" s="236">
        <f>DATE(W2,AA2,4)</f>
        <v>44655</v>
      </c>
      <c r="K26" s="236">
        <f>DATE(W2,AA2,5)</f>
        <v>44656</v>
      </c>
      <c r="L26" s="236">
        <f>DATE(W2,AA2,6)</f>
        <v>44657</v>
      </c>
      <c r="M26" s="237">
        <f>DATE(W2,AA2,7)</f>
        <v>44658</v>
      </c>
      <c r="N26" s="235">
        <f>DATE(W2,AA2,8)</f>
        <v>44659</v>
      </c>
      <c r="O26" s="236">
        <f>DATE(W2,AA2,9)</f>
        <v>44660</v>
      </c>
      <c r="P26" s="236">
        <f>DATE(W2,AA2,10)</f>
        <v>44661</v>
      </c>
      <c r="Q26" s="236">
        <f>DATE(W2,AA2,11)</f>
        <v>44662</v>
      </c>
      <c r="R26" s="236">
        <f>DATE(W2,AA2,12)</f>
        <v>44663</v>
      </c>
      <c r="S26" s="236">
        <f>DATE(W2,AA2,13)</f>
        <v>44664</v>
      </c>
      <c r="T26" s="237">
        <f>DATE(W2,AA2,14)</f>
        <v>44665</v>
      </c>
      <c r="U26" s="235">
        <f>DATE(W2,AA2,15)</f>
        <v>44666</v>
      </c>
      <c r="V26" s="236">
        <f>DATE(W2,AA2,16)</f>
        <v>44667</v>
      </c>
      <c r="W26" s="236">
        <f>DATE(W2,AA2,17)</f>
        <v>44668</v>
      </c>
      <c r="X26" s="236">
        <f>DATE(W2,AA2,18)</f>
        <v>44669</v>
      </c>
      <c r="Y26" s="236">
        <f>DATE(W2,AA2,19)</f>
        <v>44670</v>
      </c>
      <c r="Z26" s="236">
        <f>DATE(W2,AA2,20)</f>
        <v>44671</v>
      </c>
      <c r="AA26" s="237">
        <f>DATE(W2,AA2,21)</f>
        <v>44672</v>
      </c>
      <c r="AB26" s="238">
        <f>DATE(W2,AA2,22)</f>
        <v>44673</v>
      </c>
      <c r="AC26" s="236">
        <f>DATE(W2,AA2,23)</f>
        <v>44674</v>
      </c>
      <c r="AD26" s="236">
        <f>DATE(W2,AA2,24)</f>
        <v>44675</v>
      </c>
      <c r="AE26" s="236">
        <f>DATE(W2,AA2,25)</f>
        <v>44676</v>
      </c>
      <c r="AF26" s="236">
        <f>DATE(W2,AA2,26)</f>
        <v>44677</v>
      </c>
      <c r="AG26" s="236">
        <f>DATE(W2,AA2,27)</f>
        <v>44678</v>
      </c>
      <c r="AH26" s="237">
        <f>DATE(W2,AA2,28)</f>
        <v>44679</v>
      </c>
      <c r="AI26" s="236">
        <f>DATE(W2,AA2,29)</f>
        <v>44680</v>
      </c>
      <c r="AJ26" s="236">
        <f>DATE(W2,AA2,30)</f>
        <v>44681</v>
      </c>
      <c r="AK26" s="236">
        <f>DATE(W2,AA2,31)</f>
        <v>44682</v>
      </c>
      <c r="AL26" s="616"/>
      <c r="AM26" s="620" t="s">
        <v>367</v>
      </c>
      <c r="AN26" s="622" t="s">
        <v>368</v>
      </c>
      <c r="AO26" s="624" t="s">
        <v>369</v>
      </c>
    </row>
    <row r="27" spans="1:52" s="110" customFormat="1" ht="18.75" customHeight="1" thickBot="1">
      <c r="A27" s="633"/>
      <c r="B27" s="634"/>
      <c r="C27" s="725"/>
      <c r="D27" s="726"/>
      <c r="E27" s="729"/>
      <c r="F27" s="647"/>
      <c r="G27" s="239" t="str">
        <f t="shared" ref="G27:AK27" si="8">TEXT(G26,"aaa")</f>
        <v>金</v>
      </c>
      <c r="H27" s="240" t="str">
        <f t="shared" si="8"/>
        <v>土</v>
      </c>
      <c r="I27" s="240" t="str">
        <f t="shared" si="8"/>
        <v>日</v>
      </c>
      <c r="J27" s="240" t="str">
        <f t="shared" si="8"/>
        <v>月</v>
      </c>
      <c r="K27" s="240" t="str">
        <f t="shared" si="8"/>
        <v>火</v>
      </c>
      <c r="L27" s="240" t="str">
        <f t="shared" si="8"/>
        <v>水</v>
      </c>
      <c r="M27" s="240" t="str">
        <f t="shared" si="8"/>
        <v>木</v>
      </c>
      <c r="N27" s="239" t="str">
        <f t="shared" si="8"/>
        <v>金</v>
      </c>
      <c r="O27" s="240" t="str">
        <f t="shared" si="8"/>
        <v>土</v>
      </c>
      <c r="P27" s="240" t="str">
        <f t="shared" si="8"/>
        <v>日</v>
      </c>
      <c r="Q27" s="240" t="str">
        <f t="shared" si="8"/>
        <v>月</v>
      </c>
      <c r="R27" s="240" t="str">
        <f t="shared" si="8"/>
        <v>火</v>
      </c>
      <c r="S27" s="240" t="str">
        <f t="shared" si="8"/>
        <v>水</v>
      </c>
      <c r="T27" s="240" t="str">
        <f t="shared" si="8"/>
        <v>木</v>
      </c>
      <c r="U27" s="239" t="str">
        <f t="shared" si="8"/>
        <v>金</v>
      </c>
      <c r="V27" s="240" t="str">
        <f t="shared" si="8"/>
        <v>土</v>
      </c>
      <c r="W27" s="240" t="str">
        <f t="shared" si="8"/>
        <v>日</v>
      </c>
      <c r="X27" s="240" t="str">
        <f t="shared" si="8"/>
        <v>月</v>
      </c>
      <c r="Y27" s="240" t="str">
        <f t="shared" si="8"/>
        <v>火</v>
      </c>
      <c r="Z27" s="240" t="str">
        <f t="shared" si="8"/>
        <v>水</v>
      </c>
      <c r="AA27" s="240" t="str">
        <f t="shared" si="8"/>
        <v>木</v>
      </c>
      <c r="AB27" s="239" t="str">
        <f t="shared" si="8"/>
        <v>金</v>
      </c>
      <c r="AC27" s="240" t="str">
        <f t="shared" si="8"/>
        <v>土</v>
      </c>
      <c r="AD27" s="240" t="str">
        <f t="shared" si="8"/>
        <v>日</v>
      </c>
      <c r="AE27" s="240" t="str">
        <f t="shared" si="8"/>
        <v>月</v>
      </c>
      <c r="AF27" s="240" t="str">
        <f t="shared" si="8"/>
        <v>火</v>
      </c>
      <c r="AG27" s="240" t="str">
        <f t="shared" si="8"/>
        <v>水</v>
      </c>
      <c r="AH27" s="240" t="str">
        <f t="shared" si="8"/>
        <v>木</v>
      </c>
      <c r="AI27" s="239" t="str">
        <f t="shared" si="8"/>
        <v>金</v>
      </c>
      <c r="AJ27" s="240" t="str">
        <f t="shared" si="8"/>
        <v>土</v>
      </c>
      <c r="AK27" s="240" t="str">
        <f t="shared" si="8"/>
        <v>日</v>
      </c>
      <c r="AL27" s="616"/>
      <c r="AM27" s="745"/>
      <c r="AN27" s="746"/>
      <c r="AO27" s="747"/>
    </row>
    <row r="28" spans="1:52" s="110" customFormat="1" ht="17.25" customHeight="1">
      <c r="A28" s="633"/>
      <c r="B28" s="634"/>
      <c r="C28" s="748" t="s">
        <v>370</v>
      </c>
      <c r="D28" s="749"/>
      <c r="E28" s="279" t="s">
        <v>286</v>
      </c>
      <c r="F28" s="280" t="s">
        <v>371</v>
      </c>
      <c r="G28" s="281" t="s">
        <v>360</v>
      </c>
      <c r="H28" s="282" t="s">
        <v>360</v>
      </c>
      <c r="I28" s="280" t="s">
        <v>360</v>
      </c>
      <c r="J28" s="280" t="s">
        <v>360</v>
      </c>
      <c r="K28" s="280" t="s">
        <v>360</v>
      </c>
      <c r="L28" s="280" t="s">
        <v>329</v>
      </c>
      <c r="M28" s="283" t="s">
        <v>329</v>
      </c>
      <c r="N28" s="281" t="s">
        <v>360</v>
      </c>
      <c r="O28" s="282" t="s">
        <v>360</v>
      </c>
      <c r="P28" s="280" t="s">
        <v>360</v>
      </c>
      <c r="Q28" s="280" t="s">
        <v>360</v>
      </c>
      <c r="R28" s="280" t="s">
        <v>360</v>
      </c>
      <c r="S28" s="280" t="s">
        <v>329</v>
      </c>
      <c r="T28" s="283" t="s">
        <v>329</v>
      </c>
      <c r="U28" s="281" t="s">
        <v>360</v>
      </c>
      <c r="V28" s="282" t="s">
        <v>360</v>
      </c>
      <c r="W28" s="280" t="s">
        <v>360</v>
      </c>
      <c r="X28" s="280" t="s">
        <v>360</v>
      </c>
      <c r="Y28" s="280" t="s">
        <v>360</v>
      </c>
      <c r="Z28" s="280" t="s">
        <v>329</v>
      </c>
      <c r="AA28" s="283" t="s">
        <v>329</v>
      </c>
      <c r="AB28" s="281" t="s">
        <v>360</v>
      </c>
      <c r="AC28" s="282" t="s">
        <v>360</v>
      </c>
      <c r="AD28" s="280" t="s">
        <v>360</v>
      </c>
      <c r="AE28" s="280" t="s">
        <v>360</v>
      </c>
      <c r="AF28" s="280" t="s">
        <v>360</v>
      </c>
      <c r="AG28" s="280" t="s">
        <v>329</v>
      </c>
      <c r="AH28" s="283" t="s">
        <v>329</v>
      </c>
      <c r="AI28" s="281" t="s">
        <v>360</v>
      </c>
      <c r="AJ28" s="282" t="s">
        <v>360</v>
      </c>
      <c r="AK28" s="282"/>
      <c r="AL28" s="284">
        <f>(COUNTIF(G28:AK28,"①"))*F34+(COUNTIF(G28:AK28,"②"))*F35+(COUNTIF(G28:AK28,"③"))*F36+(COUNTIF(G28:AK28,"④"))*F37+(COUNTIF(G28:AK28,"⑤"))*F38+(COUNTIF(G28:AK28,"⑥"))*F39+(COUNTIF(G28:AK28,"⑦"))*F40</f>
        <v>7.333333333333333</v>
      </c>
      <c r="AM28" s="285">
        <f>(COUNTIF(G28:AH28,"①"))*F34+(COUNTIF(G28:AH28,"②"))*F35+(COUNTIF(G28:AH28,"③"))*F36+(COUNTIF(G28:AH28,"④"))*F37+(COUNTIF(G28:AH28,"⑤"))*F38+(COUNTIF(G28:AH28,"⑥"))*F39+(COUNTIF(G28:AH28,"⑦"))*F40</f>
        <v>6.6666666666666661</v>
      </c>
      <c r="AN28" s="286">
        <f>AM28/4</f>
        <v>1.6666666666666665</v>
      </c>
      <c r="AO28" s="287">
        <f>ROUNDDOWN(AN28/AO4,1)</f>
        <v>1</v>
      </c>
    </row>
    <row r="29" spans="1:52" s="110" customFormat="1" ht="17.25" customHeight="1">
      <c r="A29" s="633"/>
      <c r="B29" s="634"/>
      <c r="C29" s="750"/>
      <c r="D29" s="751"/>
      <c r="E29" s="288"/>
      <c r="F29" s="289"/>
      <c r="G29" s="290"/>
      <c r="H29" s="291"/>
      <c r="I29" s="289"/>
      <c r="J29" s="289"/>
      <c r="K29" s="289"/>
      <c r="L29" s="289"/>
      <c r="M29" s="292"/>
      <c r="N29" s="290"/>
      <c r="O29" s="291"/>
      <c r="P29" s="289"/>
      <c r="Q29" s="289"/>
      <c r="R29" s="289"/>
      <c r="S29" s="289"/>
      <c r="T29" s="292"/>
      <c r="U29" s="290"/>
      <c r="V29" s="291"/>
      <c r="W29" s="289"/>
      <c r="X29" s="289"/>
      <c r="Y29" s="289"/>
      <c r="Z29" s="289"/>
      <c r="AA29" s="292"/>
      <c r="AB29" s="290"/>
      <c r="AC29" s="291"/>
      <c r="AD29" s="289"/>
      <c r="AE29" s="289"/>
      <c r="AF29" s="289"/>
      <c r="AG29" s="289"/>
      <c r="AH29" s="292"/>
      <c r="AI29" s="290"/>
      <c r="AJ29" s="291"/>
      <c r="AK29" s="291"/>
      <c r="AL29" s="293">
        <f>(COUNTIF(G29:AK29,"①"))*F34+(COUNTIF(G29:AK29,"②"))*F35+(COUNTIF(G29:AK29,"③"))*F36+(COUNTIF(G29:AK29,"④"))*F37+(COUNTIF(G29:AK29,"⑤"))*F38+(COUNTIF(G29:AK29,"⑥"))*F39+(COUNTIF(G29:AK29,"⑦"))*F40</f>
        <v>0</v>
      </c>
      <c r="AM29" s="294">
        <f>(COUNTIF(G29:AH29,"①"))*F34+(COUNTIF(G29:AH29,"②"))*F35+(COUNTIF(G29:AH29,"③"))*F36+(COUNTIF(G29:AH29,"④"))*F37+(COUNTIF(G29:AH29,"⑤"))*F38+(COUNTIF(G29:AH29,"⑥"))*F39+(COUNTIF(G29:AH29,"⑦"))*F40</f>
        <v>0</v>
      </c>
      <c r="AN29" s="295">
        <f>AM29/4</f>
        <v>0</v>
      </c>
      <c r="AO29" s="296">
        <f>ROUNDDOWN(AN29/AO4,1)</f>
        <v>0</v>
      </c>
    </row>
    <row r="30" spans="1:52" s="110" customFormat="1" ht="17.25" customHeight="1" thickBot="1">
      <c r="A30" s="635"/>
      <c r="B30" s="636"/>
      <c r="C30" s="752"/>
      <c r="D30" s="753"/>
      <c r="E30" s="240"/>
      <c r="F30" s="297"/>
      <c r="G30" s="298"/>
      <c r="H30" s="299"/>
      <c r="I30" s="300"/>
      <c r="J30" s="300"/>
      <c r="K30" s="300"/>
      <c r="L30" s="300"/>
      <c r="M30" s="301"/>
      <c r="N30" s="298"/>
      <c r="O30" s="299"/>
      <c r="P30" s="300"/>
      <c r="Q30" s="300"/>
      <c r="R30" s="300"/>
      <c r="S30" s="300"/>
      <c r="T30" s="301"/>
      <c r="U30" s="298"/>
      <c r="V30" s="299"/>
      <c r="W30" s="300"/>
      <c r="X30" s="300"/>
      <c r="Y30" s="300"/>
      <c r="Z30" s="300"/>
      <c r="AA30" s="301"/>
      <c r="AB30" s="298"/>
      <c r="AC30" s="299"/>
      <c r="AD30" s="300"/>
      <c r="AE30" s="300"/>
      <c r="AF30" s="300"/>
      <c r="AG30" s="300"/>
      <c r="AH30" s="301"/>
      <c r="AI30" s="298"/>
      <c r="AJ30" s="299"/>
      <c r="AK30" s="299"/>
      <c r="AL30" s="302">
        <f>(COUNTIF(G30:AK30,"①"))*F34+(COUNTIF(G30:AK30,"②"))*F35+(COUNTIF(G30:AK30,"③"))*F36+(COUNTIF(G30:AK30,"④"))*F37+(COUNTIF(G30:AK30,"⑤"))*F38+(COUNTIF(G30:AK30,"⑥"))*F39+(COUNTIF(G30:AK30,"⑦"))*F40</f>
        <v>0</v>
      </c>
      <c r="AM30" s="303">
        <f>(COUNTIF(G30:AH30,"①"))*F34+(COUNTIF(G30:AH30,"②"))*F35+(COUNTIF(G30:AH30,"③"))*F36+(COUNTIF(G30:AH30,"④"))*F37+(COUNTIF(G30:AH30,"⑤"))*F38+(COUNTIF(G30:AH30,"⑥"))*F39+(COUNTIF(G30:AH30,"⑦"))*F40</f>
        <v>0</v>
      </c>
      <c r="AN30" s="304">
        <f>AM30/4</f>
        <v>0</v>
      </c>
      <c r="AO30" s="305">
        <f>ROUNDDOWN(AN30/AO4,1)</f>
        <v>0</v>
      </c>
    </row>
    <row r="31" spans="1:52" s="110" customFormat="1" ht="17.25" customHeight="1" thickBot="1">
      <c r="B31" s="306"/>
      <c r="C31" s="276"/>
      <c r="D31" s="276"/>
      <c r="E31" s="276"/>
      <c r="F31" s="276"/>
      <c r="G31" s="276"/>
      <c r="H31" s="276"/>
      <c r="I31" s="276"/>
      <c r="J31" s="276"/>
      <c r="K31" s="276"/>
      <c r="L31" s="276"/>
      <c r="M31" s="276"/>
      <c r="N31" s="276"/>
      <c r="O31" s="274"/>
      <c r="P31" s="274"/>
      <c r="Q31" s="274"/>
      <c r="R31" s="274"/>
      <c r="S31" s="274"/>
      <c r="T31" s="274"/>
      <c r="U31" s="274"/>
      <c r="V31" s="307"/>
      <c r="W31" s="307"/>
      <c r="X31" s="307"/>
      <c r="Y31" s="307"/>
      <c r="Z31" s="307"/>
      <c r="AA31" s="307"/>
      <c r="AB31" s="307"/>
      <c r="AC31" s="307"/>
      <c r="AD31" s="307"/>
      <c r="AE31" s="307"/>
      <c r="AF31" s="307"/>
      <c r="AG31" s="307"/>
      <c r="AH31" s="307"/>
      <c r="AI31" s="307"/>
      <c r="AJ31" s="307"/>
      <c r="AK31" s="307"/>
      <c r="AL31" s="307"/>
      <c r="AM31" s="307"/>
      <c r="AN31" s="307"/>
      <c r="AO31" s="307"/>
      <c r="AP31" s="148"/>
      <c r="AQ31" s="148"/>
      <c r="AR31" s="148"/>
      <c r="AS31" s="152"/>
      <c r="AT31" s="152"/>
      <c r="AU31" s="179"/>
      <c r="AV31" s="179"/>
      <c r="AW31" s="179"/>
      <c r="AX31" s="179"/>
      <c r="AY31" s="179"/>
      <c r="AZ31" s="179"/>
    </row>
    <row r="32" spans="1:52" s="110" customFormat="1" ht="18.75" customHeight="1">
      <c r="B32" s="756" t="s">
        <v>372</v>
      </c>
      <c r="C32" s="757"/>
      <c r="D32" s="758"/>
      <c r="E32" s="308" t="s">
        <v>323</v>
      </c>
      <c r="F32" s="309" t="s">
        <v>324</v>
      </c>
      <c r="G32" s="765" t="s">
        <v>325</v>
      </c>
      <c r="H32" s="766"/>
      <c r="I32" s="767" t="s">
        <v>326</v>
      </c>
      <c r="J32" s="768"/>
      <c r="K32" s="767" t="s">
        <v>327</v>
      </c>
      <c r="L32" s="769"/>
      <c r="M32" s="241"/>
      <c r="N32" s="770" t="s">
        <v>328</v>
      </c>
      <c r="O32" s="771"/>
      <c r="P32" s="771"/>
      <c r="Q32" s="771"/>
      <c r="R32" s="771"/>
      <c r="S32" s="771"/>
      <c r="T32" s="771"/>
      <c r="U32" s="771"/>
      <c r="V32" s="310"/>
      <c r="W32" s="310"/>
      <c r="X32" s="310"/>
      <c r="Y32" s="310"/>
      <c r="Z32" s="310"/>
      <c r="AA32" s="310"/>
      <c r="AB32" s="310"/>
      <c r="AC32" s="310"/>
      <c r="AD32" s="310"/>
      <c r="AE32" s="310"/>
      <c r="AF32" s="310"/>
      <c r="AG32" s="310"/>
      <c r="AH32" s="310"/>
      <c r="AI32" s="310"/>
      <c r="AJ32" s="310"/>
      <c r="AK32" s="310"/>
      <c r="AL32" s="310"/>
      <c r="AM32" s="310"/>
      <c r="AN32" s="310"/>
      <c r="AO32" s="310"/>
      <c r="AP32" s="148"/>
      <c r="AQ32" s="148"/>
      <c r="AR32" s="148"/>
      <c r="AS32" s="152"/>
      <c r="AT32" s="152"/>
      <c r="AU32" s="179"/>
      <c r="AV32" s="179"/>
      <c r="AW32" s="179"/>
      <c r="AX32" s="179"/>
      <c r="AY32" s="179"/>
      <c r="AZ32" s="179"/>
    </row>
    <row r="33" spans="2:52" s="110" customFormat="1" ht="17.25" customHeight="1">
      <c r="B33" s="759"/>
      <c r="C33" s="760"/>
      <c r="D33" s="761"/>
      <c r="E33" s="311" t="s">
        <v>329</v>
      </c>
      <c r="F33" s="312">
        <v>0</v>
      </c>
      <c r="G33" s="772"/>
      <c r="H33" s="773"/>
      <c r="I33" s="772"/>
      <c r="J33" s="773"/>
      <c r="K33" s="772"/>
      <c r="L33" s="779"/>
      <c r="M33" s="276"/>
      <c r="N33" s="777" t="s">
        <v>330</v>
      </c>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148"/>
      <c r="AQ33" s="148"/>
      <c r="AR33" s="148"/>
      <c r="AS33" s="152"/>
      <c r="AT33" s="152"/>
      <c r="AU33" s="179"/>
      <c r="AV33" s="179"/>
      <c r="AW33" s="179"/>
      <c r="AX33" s="179"/>
      <c r="AY33" s="179"/>
      <c r="AZ33" s="179"/>
    </row>
    <row r="34" spans="2:52" s="110" customFormat="1" ht="17.25" customHeight="1">
      <c r="B34" s="759"/>
      <c r="C34" s="760"/>
      <c r="D34" s="761"/>
      <c r="E34" s="288" t="s">
        <v>373</v>
      </c>
      <c r="F34" s="313">
        <f>I34-G34-K34</f>
        <v>0.33333333333333331</v>
      </c>
      <c r="G34" s="774">
        <v>0.375</v>
      </c>
      <c r="H34" s="775"/>
      <c r="I34" s="774">
        <v>0.75</v>
      </c>
      <c r="J34" s="775"/>
      <c r="K34" s="774">
        <v>4.1666666666666664E-2</v>
      </c>
      <c r="L34" s="776"/>
      <c r="M34" s="314"/>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148"/>
      <c r="AQ34" s="148"/>
      <c r="AR34" s="148"/>
      <c r="AS34" s="152"/>
      <c r="AT34" s="152"/>
      <c r="AU34" s="179"/>
      <c r="AV34" s="179"/>
      <c r="AW34" s="179"/>
      <c r="AX34" s="179"/>
      <c r="AY34" s="179"/>
      <c r="AZ34" s="179"/>
    </row>
    <row r="35" spans="2:52" s="110" customFormat="1" ht="17.25" customHeight="1">
      <c r="B35" s="759"/>
      <c r="C35" s="760"/>
      <c r="D35" s="761"/>
      <c r="E35" s="288" t="s">
        <v>374</v>
      </c>
      <c r="F35" s="313">
        <f t="shared" ref="F35:F40" si="9">I35-G35-K35</f>
        <v>0.12499999999999994</v>
      </c>
      <c r="G35" s="774">
        <v>0.41666666666666669</v>
      </c>
      <c r="H35" s="775"/>
      <c r="I35" s="774">
        <v>0.54166666666666663</v>
      </c>
      <c r="J35" s="775"/>
      <c r="K35" s="774">
        <v>0</v>
      </c>
      <c r="L35" s="776"/>
      <c r="M35" s="314"/>
      <c r="N35" s="777" t="s">
        <v>333</v>
      </c>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148"/>
      <c r="AQ35" s="148"/>
      <c r="AR35" s="148"/>
      <c r="AS35" s="152"/>
      <c r="AT35" s="152"/>
      <c r="AU35" s="179"/>
      <c r="AV35" s="179"/>
      <c r="AW35" s="179"/>
      <c r="AX35" s="179"/>
      <c r="AY35" s="179"/>
      <c r="AZ35" s="179"/>
    </row>
    <row r="36" spans="2:52" s="110" customFormat="1" ht="17.25" customHeight="1">
      <c r="B36" s="759"/>
      <c r="C36" s="760"/>
      <c r="D36" s="761"/>
      <c r="E36" s="288" t="s">
        <v>375</v>
      </c>
      <c r="F36" s="313">
        <f t="shared" si="9"/>
        <v>0.16666666666666674</v>
      </c>
      <c r="G36" s="774">
        <v>0.54166666666666663</v>
      </c>
      <c r="H36" s="775"/>
      <c r="I36" s="774">
        <v>0.70833333333333337</v>
      </c>
      <c r="J36" s="775"/>
      <c r="K36" s="774">
        <v>0</v>
      </c>
      <c r="L36" s="776"/>
      <c r="M36" s="314"/>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148"/>
      <c r="AQ36" s="148"/>
      <c r="AR36" s="148"/>
      <c r="AS36" s="152"/>
      <c r="AT36" s="152"/>
      <c r="AU36" s="179"/>
      <c r="AV36" s="179"/>
      <c r="AW36" s="179"/>
      <c r="AX36" s="179"/>
      <c r="AY36" s="179"/>
      <c r="AZ36" s="179"/>
    </row>
    <row r="37" spans="2:52" s="110" customFormat="1" ht="17.25" customHeight="1">
      <c r="B37" s="759"/>
      <c r="C37" s="760"/>
      <c r="D37" s="761"/>
      <c r="E37" s="288" t="s">
        <v>376</v>
      </c>
      <c r="F37" s="313">
        <f t="shared" si="9"/>
        <v>0</v>
      </c>
      <c r="G37" s="774"/>
      <c r="H37" s="775"/>
      <c r="I37" s="774"/>
      <c r="J37" s="775"/>
      <c r="K37" s="774"/>
      <c r="L37" s="776"/>
      <c r="M37" s="314"/>
      <c r="N37" s="315" t="s">
        <v>336</v>
      </c>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148"/>
      <c r="AQ37" s="148"/>
      <c r="AR37" s="148"/>
      <c r="AS37" s="152"/>
      <c r="AT37" s="152"/>
      <c r="AU37" s="179"/>
      <c r="AV37" s="179"/>
      <c r="AW37" s="179"/>
      <c r="AX37" s="179"/>
      <c r="AY37" s="179"/>
      <c r="AZ37" s="179"/>
    </row>
    <row r="38" spans="2:52" s="110" customFormat="1" ht="17.25" customHeight="1">
      <c r="B38" s="759"/>
      <c r="C38" s="760"/>
      <c r="D38" s="761"/>
      <c r="E38" s="288" t="s">
        <v>377</v>
      </c>
      <c r="F38" s="313">
        <f t="shared" si="9"/>
        <v>0</v>
      </c>
      <c r="G38" s="774"/>
      <c r="H38" s="775"/>
      <c r="I38" s="774"/>
      <c r="J38" s="775"/>
      <c r="K38" s="774"/>
      <c r="L38" s="776"/>
      <c r="M38" s="314"/>
      <c r="N38" s="781" t="s">
        <v>338</v>
      </c>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148"/>
      <c r="AQ38" s="148"/>
      <c r="AR38" s="148"/>
      <c r="AS38" s="152"/>
      <c r="AT38" s="152"/>
      <c r="AU38" s="179"/>
      <c r="AV38" s="179"/>
      <c r="AW38" s="179"/>
      <c r="AX38" s="179"/>
      <c r="AY38" s="179"/>
      <c r="AZ38" s="179"/>
    </row>
    <row r="39" spans="2:52" s="110" customFormat="1" ht="17.25" customHeight="1">
      <c r="B39" s="759"/>
      <c r="C39" s="760"/>
      <c r="D39" s="761"/>
      <c r="E39" s="288" t="s">
        <v>378</v>
      </c>
      <c r="F39" s="313">
        <f t="shared" si="9"/>
        <v>0</v>
      </c>
      <c r="G39" s="774"/>
      <c r="H39" s="775"/>
      <c r="I39" s="774"/>
      <c r="J39" s="775"/>
      <c r="K39" s="774"/>
      <c r="L39" s="776"/>
      <c r="M39" s="314"/>
      <c r="N39" s="783" t="s">
        <v>379</v>
      </c>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c r="AO39" s="790"/>
      <c r="AP39" s="148"/>
      <c r="AQ39" s="148"/>
      <c r="AR39" s="148"/>
      <c r="AS39" s="152"/>
      <c r="AT39" s="152"/>
      <c r="AU39" s="179"/>
      <c r="AV39" s="179"/>
      <c r="AW39" s="179"/>
      <c r="AX39" s="179"/>
      <c r="AY39" s="179"/>
      <c r="AZ39" s="179"/>
    </row>
    <row r="40" spans="2:52" s="110" customFormat="1" ht="17.25" customHeight="1" thickBot="1">
      <c r="B40" s="762"/>
      <c r="C40" s="763"/>
      <c r="D40" s="764"/>
      <c r="E40" s="240" t="s">
        <v>380</v>
      </c>
      <c r="F40" s="318">
        <f t="shared" si="9"/>
        <v>0</v>
      </c>
      <c r="G40" s="784"/>
      <c r="H40" s="785"/>
      <c r="I40" s="784"/>
      <c r="J40" s="785"/>
      <c r="K40" s="784"/>
      <c r="L40" s="786"/>
      <c r="M40" s="314"/>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148"/>
      <c r="AQ40" s="148"/>
      <c r="AR40" s="148"/>
      <c r="AS40" s="152"/>
      <c r="AT40" s="152"/>
      <c r="AU40" s="179"/>
      <c r="AV40" s="179"/>
      <c r="AW40" s="179"/>
      <c r="AX40" s="179"/>
      <c r="AY40" s="179"/>
      <c r="AZ40" s="179"/>
    </row>
    <row r="41" spans="2:52" s="181" customFormat="1" ht="13.5" customHeight="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row>
    <row r="42" spans="2:52" ht="21" customHeight="1">
      <c r="B42" s="321"/>
      <c r="C42" s="322"/>
      <c r="D42" s="322"/>
      <c r="E42" s="322"/>
      <c r="F42" s="323" t="s">
        <v>381</v>
      </c>
      <c r="G42" s="322"/>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row>
    <row r="43" spans="2:52" ht="21" customHeight="1">
      <c r="B43" s="321"/>
      <c r="C43" s="322"/>
      <c r="D43" s="322"/>
      <c r="E43" s="322"/>
      <c r="F43" s="322"/>
      <c r="G43" s="322"/>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row>
    <row r="44" spans="2:52" ht="21" customHeight="1">
      <c r="B44" s="321"/>
      <c r="C44" s="322"/>
      <c r="D44" s="322"/>
      <c r="E44" s="322"/>
      <c r="F44" s="322"/>
      <c r="G44" s="322"/>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row>
    <row r="45" spans="2:52" ht="21" customHeight="1">
      <c r="B45" s="321"/>
      <c r="C45" s="322"/>
      <c r="D45" s="322"/>
      <c r="E45" s="322"/>
      <c r="F45" s="322"/>
      <c r="G45" s="322"/>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row>
    <row r="46" spans="2:52" ht="21" customHeight="1">
      <c r="B46" s="321"/>
      <c r="C46" s="322"/>
      <c r="D46" s="322"/>
      <c r="E46" s="322"/>
      <c r="F46" s="322"/>
      <c r="G46" s="322"/>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row>
  </sheetData>
  <mergeCells count="142">
    <mergeCell ref="K38:L38"/>
    <mergeCell ref="N38:AO38"/>
    <mergeCell ref="G39:H39"/>
    <mergeCell ref="I39:J39"/>
    <mergeCell ref="K39:L39"/>
    <mergeCell ref="N39:AO40"/>
    <mergeCell ref="G40:H40"/>
    <mergeCell ref="I40:J40"/>
    <mergeCell ref="K40:L40"/>
    <mergeCell ref="B32:D40"/>
    <mergeCell ref="G32:H32"/>
    <mergeCell ref="I32:J32"/>
    <mergeCell ref="G35:H35"/>
    <mergeCell ref="I35:J35"/>
    <mergeCell ref="G38:H38"/>
    <mergeCell ref="I38:J38"/>
    <mergeCell ref="K35:L35"/>
    <mergeCell ref="N35:AO36"/>
    <mergeCell ref="G36:H36"/>
    <mergeCell ref="I36:J36"/>
    <mergeCell ref="K36:L36"/>
    <mergeCell ref="G37:H37"/>
    <mergeCell ref="I37:J37"/>
    <mergeCell ref="K37:L37"/>
    <mergeCell ref="K32:L32"/>
    <mergeCell ref="N32:U32"/>
    <mergeCell ref="G33:H33"/>
    <mergeCell ref="I33:J33"/>
    <mergeCell ref="K33:L33"/>
    <mergeCell ref="N33:AO34"/>
    <mergeCell ref="G34:H34"/>
    <mergeCell ref="I34:J34"/>
    <mergeCell ref="K34:L34"/>
    <mergeCell ref="AI25:AK25"/>
    <mergeCell ref="AL25:AL27"/>
    <mergeCell ref="AM25:AO25"/>
    <mergeCell ref="AM26:AM27"/>
    <mergeCell ref="AN26:AN27"/>
    <mergeCell ref="AO26:AO27"/>
    <mergeCell ref="C28:D28"/>
    <mergeCell ref="C29:D29"/>
    <mergeCell ref="C30:D30"/>
    <mergeCell ref="AN20:AN21"/>
    <mergeCell ref="AO20:AO21"/>
    <mergeCell ref="A22:F22"/>
    <mergeCell ref="A23:D23"/>
    <mergeCell ref="E23:F23"/>
    <mergeCell ref="A25:B30"/>
    <mergeCell ref="C25:D27"/>
    <mergeCell ref="E25:E27"/>
    <mergeCell ref="F25:F27"/>
    <mergeCell ref="G25:M25"/>
    <mergeCell ref="C20:C21"/>
    <mergeCell ref="D20:D21"/>
    <mergeCell ref="E20:E21"/>
    <mergeCell ref="F20:F21"/>
    <mergeCell ref="AL20:AL21"/>
    <mergeCell ref="AM20:AM21"/>
    <mergeCell ref="A9:A21"/>
    <mergeCell ref="B9:B15"/>
    <mergeCell ref="C15:D15"/>
    <mergeCell ref="E15:F15"/>
    <mergeCell ref="B16:B21"/>
    <mergeCell ref="N25:T25"/>
    <mergeCell ref="U25:AA25"/>
    <mergeCell ref="AB25:AH25"/>
    <mergeCell ref="C18:C19"/>
    <mergeCell ref="D18:D19"/>
    <mergeCell ref="E18:E19"/>
    <mergeCell ref="F18:F19"/>
    <mergeCell ref="AL18:AL19"/>
    <mergeCell ref="AM18:AM19"/>
    <mergeCell ref="AN18:AN19"/>
    <mergeCell ref="AO18:AO19"/>
    <mergeCell ref="D16:D17"/>
    <mergeCell ref="E16:E17"/>
    <mergeCell ref="F16:F17"/>
    <mergeCell ref="AL16:AL17"/>
    <mergeCell ref="AM16:AM17"/>
    <mergeCell ref="AN16:AN17"/>
    <mergeCell ref="C16:C17"/>
    <mergeCell ref="C13:C14"/>
    <mergeCell ref="D13:D14"/>
    <mergeCell ref="E13:E14"/>
    <mergeCell ref="F13:F14"/>
    <mergeCell ref="AL13:AL14"/>
    <mergeCell ref="AM13:AM14"/>
    <mergeCell ref="AN13:AN14"/>
    <mergeCell ref="AO13:AO14"/>
    <mergeCell ref="AO16:AO17"/>
    <mergeCell ref="AM7:AM8"/>
    <mergeCell ref="AN7:AN8"/>
    <mergeCell ref="AO7:AO8"/>
    <mergeCell ref="AL9:AL10"/>
    <mergeCell ref="AM9:AM10"/>
    <mergeCell ref="AN9:AN10"/>
    <mergeCell ref="AO9:AO10"/>
    <mergeCell ref="C11:C12"/>
    <mergeCell ref="D11:D12"/>
    <mergeCell ref="E11:E12"/>
    <mergeCell ref="F11:F12"/>
    <mergeCell ref="AL11:AL12"/>
    <mergeCell ref="AM11:AM12"/>
    <mergeCell ref="C9:C10"/>
    <mergeCell ref="D9:D10"/>
    <mergeCell ref="E9:E10"/>
    <mergeCell ref="F9:F10"/>
    <mergeCell ref="AN11:AN12"/>
    <mergeCell ref="AO11:AO12"/>
    <mergeCell ref="A6:B8"/>
    <mergeCell ref="C6:C8"/>
    <mergeCell ref="D6:D8"/>
    <mergeCell ref="E6:E8"/>
    <mergeCell ref="F6:F8"/>
    <mergeCell ref="G6:M6"/>
    <mergeCell ref="X4:Z4"/>
    <mergeCell ref="AA4:AN4"/>
    <mergeCell ref="B5:N5"/>
    <mergeCell ref="O5:X5"/>
    <mergeCell ref="Y5:AG5"/>
    <mergeCell ref="AH5:AO5"/>
    <mergeCell ref="A4:B4"/>
    <mergeCell ref="D4:G4"/>
    <mergeCell ref="H4:J4"/>
    <mergeCell ref="K4:O4"/>
    <mergeCell ref="P4:R4"/>
    <mergeCell ref="S4:W4"/>
    <mergeCell ref="N6:T6"/>
    <mergeCell ref="U6:AA6"/>
    <mergeCell ref="AB6:AH6"/>
    <mergeCell ref="AI6:AK6"/>
    <mergeCell ref="AL6:AL8"/>
    <mergeCell ref="AM6:AO6"/>
    <mergeCell ref="B1:C1"/>
    <mergeCell ref="AN1:AO2"/>
    <mergeCell ref="A2:U2"/>
    <mergeCell ref="W2:Y2"/>
    <mergeCell ref="AA2:AB2"/>
    <mergeCell ref="A3:E3"/>
    <mergeCell ref="F3:T3"/>
    <mergeCell ref="U3:AA3"/>
    <mergeCell ref="AB3:AO3"/>
  </mergeCells>
  <phoneticPr fontId="4"/>
  <dataValidations count="9">
    <dataValidation type="list" allowBlank="1" showInputMessage="1" showErrorMessage="1" sqref="P4:R4 X4:Z4">
      <formula1>"あり,なし"</formula1>
    </dataValidation>
    <dataValidation type="list" allowBlank="1" showInputMessage="1" showErrorMessage="1" sqref="C16:C21">
      <formula1>$AR$1:$BC$1</formula1>
    </dataValidation>
    <dataValidation type="list" allowBlank="1" showInputMessage="1" showErrorMessage="1" sqref="C9:C14">
      <formula1>$AR$1:$AT$1</formula1>
    </dataValidation>
    <dataValidation type="list" allowBlank="1" showInputMessage="1" showErrorMessage="1" sqref="G16:AK16 G11:AK11 G20:AK20 G9:AK9 G13:AK13 G18:AK18 G28:AK30">
      <formula1>$E$33:$E$40</formula1>
    </dataValidation>
    <dataValidation type="list" allowBlank="1" showInputMessage="1" showErrorMessage="1" sqref="E9:E14 E28:E30 E16:E21">
      <formula1>$AR$2:$AU$2</formula1>
    </dataValidation>
    <dataValidation type="list" allowBlank="1" showInputMessage="1" showErrorMessage="1" sqref="G27:T27 AB27:AK27">
      <formula1>$AR$3:$AX$3</formula1>
    </dataValidation>
    <dataValidation type="list" allowBlank="1" showInputMessage="1" showErrorMessage="1" sqref="U27:AA27">
      <formula1>$AS$9:$AS$14</formula1>
    </dataValidation>
    <dataValidation type="list" allowBlank="1" showInputMessage="1" showErrorMessage="1" sqref="AN1:AO2">
      <formula1>"予定or実績,予定,実績"</formula1>
    </dataValidation>
    <dataValidation type="list" allowBlank="1" showInputMessage="1" showErrorMessage="1" sqref="D9:D14 D16:D21">
      <formula1>"□,■"</formula1>
    </dataValidation>
  </dataValidations>
  <pageMargins left="0.19685039370078741" right="0" top="0.39370078740157483" bottom="0.19685039370078741" header="0.51181102362204722" footer="0.51181102362204722"/>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5"/>
  <sheetViews>
    <sheetView view="pageBreakPreview" zoomScaleNormal="115" zoomScaleSheetLayoutView="100" workbookViewId="0">
      <selection activeCell="D12" sqref="D12:O12"/>
    </sheetView>
  </sheetViews>
  <sheetFormatPr defaultRowHeight="13.5"/>
  <cols>
    <col min="1" max="1" width="6.625" customWidth="1"/>
    <col min="2" max="2" width="5.625" style="8" customWidth="1"/>
    <col min="3" max="3" width="12.25" style="8" customWidth="1"/>
    <col min="4" max="15" width="6.625" customWidth="1"/>
    <col min="16" max="16" width="7.625" style="9" customWidth="1"/>
    <col min="257" max="257" width="6.625" customWidth="1"/>
    <col min="258" max="258" width="5.625" customWidth="1"/>
    <col min="259" max="259" width="12.25" customWidth="1"/>
    <col min="260" max="271" width="6.625" customWidth="1"/>
    <col min="272" max="272" width="7.625" customWidth="1"/>
    <col min="513" max="513" width="6.625" customWidth="1"/>
    <col min="514" max="514" width="5.625" customWidth="1"/>
    <col min="515" max="515" width="12.25" customWidth="1"/>
    <col min="516" max="527" width="6.625" customWidth="1"/>
    <col min="528" max="528" width="7.625" customWidth="1"/>
    <col min="769" max="769" width="6.625" customWidth="1"/>
    <col min="770" max="770" width="5.625" customWidth="1"/>
    <col min="771" max="771" width="12.25" customWidth="1"/>
    <col min="772" max="783" width="6.625" customWidth="1"/>
    <col min="784" max="784" width="7.625" customWidth="1"/>
    <col min="1025" max="1025" width="6.625" customWidth="1"/>
    <col min="1026" max="1026" width="5.625" customWidth="1"/>
    <col min="1027" max="1027" width="12.25" customWidth="1"/>
    <col min="1028" max="1039" width="6.625" customWidth="1"/>
    <col min="1040" max="1040" width="7.625" customWidth="1"/>
    <col min="1281" max="1281" width="6.625" customWidth="1"/>
    <col min="1282" max="1282" width="5.625" customWidth="1"/>
    <col min="1283" max="1283" width="12.25" customWidth="1"/>
    <col min="1284" max="1295" width="6.625" customWidth="1"/>
    <col min="1296" max="1296" width="7.625" customWidth="1"/>
    <col min="1537" max="1537" width="6.625" customWidth="1"/>
    <col min="1538" max="1538" width="5.625" customWidth="1"/>
    <col min="1539" max="1539" width="12.25" customWidth="1"/>
    <col min="1540" max="1551" width="6.625" customWidth="1"/>
    <col min="1552" max="1552" width="7.625" customWidth="1"/>
    <col min="1793" max="1793" width="6.625" customWidth="1"/>
    <col min="1794" max="1794" width="5.625" customWidth="1"/>
    <col min="1795" max="1795" width="12.25" customWidth="1"/>
    <col min="1796" max="1807" width="6.625" customWidth="1"/>
    <col min="1808" max="1808" width="7.625" customWidth="1"/>
    <col min="2049" max="2049" width="6.625" customWidth="1"/>
    <col min="2050" max="2050" width="5.625" customWidth="1"/>
    <col min="2051" max="2051" width="12.25" customWidth="1"/>
    <col min="2052" max="2063" width="6.625" customWidth="1"/>
    <col min="2064" max="2064" width="7.625" customWidth="1"/>
    <col min="2305" max="2305" width="6.625" customWidth="1"/>
    <col min="2306" max="2306" width="5.625" customWidth="1"/>
    <col min="2307" max="2307" width="12.25" customWidth="1"/>
    <col min="2308" max="2319" width="6.625" customWidth="1"/>
    <col min="2320" max="2320" width="7.625" customWidth="1"/>
    <col min="2561" max="2561" width="6.625" customWidth="1"/>
    <col min="2562" max="2562" width="5.625" customWidth="1"/>
    <col min="2563" max="2563" width="12.25" customWidth="1"/>
    <col min="2564" max="2575" width="6.625" customWidth="1"/>
    <col min="2576" max="2576" width="7.625" customWidth="1"/>
    <col min="2817" max="2817" width="6.625" customWidth="1"/>
    <col min="2818" max="2818" width="5.625" customWidth="1"/>
    <col min="2819" max="2819" width="12.25" customWidth="1"/>
    <col min="2820" max="2831" width="6.625" customWidth="1"/>
    <col min="2832" max="2832" width="7.625" customWidth="1"/>
    <col min="3073" max="3073" width="6.625" customWidth="1"/>
    <col min="3074" max="3074" width="5.625" customWidth="1"/>
    <col min="3075" max="3075" width="12.25" customWidth="1"/>
    <col min="3076" max="3087" width="6.625" customWidth="1"/>
    <col min="3088" max="3088" width="7.625" customWidth="1"/>
    <col min="3329" max="3329" width="6.625" customWidth="1"/>
    <col min="3330" max="3330" width="5.625" customWidth="1"/>
    <col min="3331" max="3331" width="12.25" customWidth="1"/>
    <col min="3332" max="3343" width="6.625" customWidth="1"/>
    <col min="3344" max="3344" width="7.625" customWidth="1"/>
    <col min="3585" max="3585" width="6.625" customWidth="1"/>
    <col min="3586" max="3586" width="5.625" customWidth="1"/>
    <col min="3587" max="3587" width="12.25" customWidth="1"/>
    <col min="3588" max="3599" width="6.625" customWidth="1"/>
    <col min="3600" max="3600" width="7.625" customWidth="1"/>
    <col min="3841" max="3841" width="6.625" customWidth="1"/>
    <col min="3842" max="3842" width="5.625" customWidth="1"/>
    <col min="3843" max="3843" width="12.25" customWidth="1"/>
    <col min="3844" max="3855" width="6.625" customWidth="1"/>
    <col min="3856" max="3856" width="7.625" customWidth="1"/>
    <col min="4097" max="4097" width="6.625" customWidth="1"/>
    <col min="4098" max="4098" width="5.625" customWidth="1"/>
    <col min="4099" max="4099" width="12.25" customWidth="1"/>
    <col min="4100" max="4111" width="6.625" customWidth="1"/>
    <col min="4112" max="4112" width="7.625" customWidth="1"/>
    <col min="4353" max="4353" width="6.625" customWidth="1"/>
    <col min="4354" max="4354" width="5.625" customWidth="1"/>
    <col min="4355" max="4355" width="12.25" customWidth="1"/>
    <col min="4356" max="4367" width="6.625" customWidth="1"/>
    <col min="4368" max="4368" width="7.625" customWidth="1"/>
    <col min="4609" max="4609" width="6.625" customWidth="1"/>
    <col min="4610" max="4610" width="5.625" customWidth="1"/>
    <col min="4611" max="4611" width="12.25" customWidth="1"/>
    <col min="4612" max="4623" width="6.625" customWidth="1"/>
    <col min="4624" max="4624" width="7.625" customWidth="1"/>
    <col min="4865" max="4865" width="6.625" customWidth="1"/>
    <col min="4866" max="4866" width="5.625" customWidth="1"/>
    <col min="4867" max="4867" width="12.25" customWidth="1"/>
    <col min="4868" max="4879" width="6.625" customWidth="1"/>
    <col min="4880" max="4880" width="7.625" customWidth="1"/>
    <col min="5121" max="5121" width="6.625" customWidth="1"/>
    <col min="5122" max="5122" width="5.625" customWidth="1"/>
    <col min="5123" max="5123" width="12.25" customWidth="1"/>
    <col min="5124" max="5135" width="6.625" customWidth="1"/>
    <col min="5136" max="5136" width="7.625" customWidth="1"/>
    <col min="5377" max="5377" width="6.625" customWidth="1"/>
    <col min="5378" max="5378" width="5.625" customWidth="1"/>
    <col min="5379" max="5379" width="12.25" customWidth="1"/>
    <col min="5380" max="5391" width="6.625" customWidth="1"/>
    <col min="5392" max="5392" width="7.625" customWidth="1"/>
    <col min="5633" max="5633" width="6.625" customWidth="1"/>
    <col min="5634" max="5634" width="5.625" customWidth="1"/>
    <col min="5635" max="5635" width="12.25" customWidth="1"/>
    <col min="5636" max="5647" width="6.625" customWidth="1"/>
    <col min="5648" max="5648" width="7.625" customWidth="1"/>
    <col min="5889" max="5889" width="6.625" customWidth="1"/>
    <col min="5890" max="5890" width="5.625" customWidth="1"/>
    <col min="5891" max="5891" width="12.25" customWidth="1"/>
    <col min="5892" max="5903" width="6.625" customWidth="1"/>
    <col min="5904" max="5904" width="7.625" customWidth="1"/>
    <col min="6145" max="6145" width="6.625" customWidth="1"/>
    <col min="6146" max="6146" width="5.625" customWidth="1"/>
    <col min="6147" max="6147" width="12.25" customWidth="1"/>
    <col min="6148" max="6159" width="6.625" customWidth="1"/>
    <col min="6160" max="6160" width="7.625" customWidth="1"/>
    <col min="6401" max="6401" width="6.625" customWidth="1"/>
    <col min="6402" max="6402" width="5.625" customWidth="1"/>
    <col min="6403" max="6403" width="12.25" customWidth="1"/>
    <col min="6404" max="6415" width="6.625" customWidth="1"/>
    <col min="6416" max="6416" width="7.625" customWidth="1"/>
    <col min="6657" max="6657" width="6.625" customWidth="1"/>
    <col min="6658" max="6658" width="5.625" customWidth="1"/>
    <col min="6659" max="6659" width="12.25" customWidth="1"/>
    <col min="6660" max="6671" width="6.625" customWidth="1"/>
    <col min="6672" max="6672" width="7.625" customWidth="1"/>
    <col min="6913" max="6913" width="6.625" customWidth="1"/>
    <col min="6914" max="6914" width="5.625" customWidth="1"/>
    <col min="6915" max="6915" width="12.25" customWidth="1"/>
    <col min="6916" max="6927" width="6.625" customWidth="1"/>
    <col min="6928" max="6928" width="7.625" customWidth="1"/>
    <col min="7169" max="7169" width="6.625" customWidth="1"/>
    <col min="7170" max="7170" width="5.625" customWidth="1"/>
    <col min="7171" max="7171" width="12.25" customWidth="1"/>
    <col min="7172" max="7183" width="6.625" customWidth="1"/>
    <col min="7184" max="7184" width="7.625" customWidth="1"/>
    <col min="7425" max="7425" width="6.625" customWidth="1"/>
    <col min="7426" max="7426" width="5.625" customWidth="1"/>
    <col min="7427" max="7427" width="12.25" customWidth="1"/>
    <col min="7428" max="7439" width="6.625" customWidth="1"/>
    <col min="7440" max="7440" width="7.625" customWidth="1"/>
    <col min="7681" max="7681" width="6.625" customWidth="1"/>
    <col min="7682" max="7682" width="5.625" customWidth="1"/>
    <col min="7683" max="7683" width="12.25" customWidth="1"/>
    <col min="7684" max="7695" width="6.625" customWidth="1"/>
    <col min="7696" max="7696" width="7.625" customWidth="1"/>
    <col min="7937" max="7937" width="6.625" customWidth="1"/>
    <col min="7938" max="7938" width="5.625" customWidth="1"/>
    <col min="7939" max="7939" width="12.25" customWidth="1"/>
    <col min="7940" max="7951" width="6.625" customWidth="1"/>
    <col min="7952" max="7952" width="7.625" customWidth="1"/>
    <col min="8193" max="8193" width="6.625" customWidth="1"/>
    <col min="8194" max="8194" width="5.625" customWidth="1"/>
    <col min="8195" max="8195" width="12.25" customWidth="1"/>
    <col min="8196" max="8207" width="6.625" customWidth="1"/>
    <col min="8208" max="8208" width="7.625" customWidth="1"/>
    <col min="8449" max="8449" width="6.625" customWidth="1"/>
    <col min="8450" max="8450" width="5.625" customWidth="1"/>
    <col min="8451" max="8451" width="12.25" customWidth="1"/>
    <col min="8452" max="8463" width="6.625" customWidth="1"/>
    <col min="8464" max="8464" width="7.625" customWidth="1"/>
    <col min="8705" max="8705" width="6.625" customWidth="1"/>
    <col min="8706" max="8706" width="5.625" customWidth="1"/>
    <col min="8707" max="8707" width="12.25" customWidth="1"/>
    <col min="8708" max="8719" width="6.625" customWidth="1"/>
    <col min="8720" max="8720" width="7.625" customWidth="1"/>
    <col min="8961" max="8961" width="6.625" customWidth="1"/>
    <col min="8962" max="8962" width="5.625" customWidth="1"/>
    <col min="8963" max="8963" width="12.25" customWidth="1"/>
    <col min="8964" max="8975" width="6.625" customWidth="1"/>
    <col min="8976" max="8976" width="7.625" customWidth="1"/>
    <col min="9217" max="9217" width="6.625" customWidth="1"/>
    <col min="9218" max="9218" width="5.625" customWidth="1"/>
    <col min="9219" max="9219" width="12.25" customWidth="1"/>
    <col min="9220" max="9231" width="6.625" customWidth="1"/>
    <col min="9232" max="9232" width="7.625" customWidth="1"/>
    <col min="9473" max="9473" width="6.625" customWidth="1"/>
    <col min="9474" max="9474" width="5.625" customWidth="1"/>
    <col min="9475" max="9475" width="12.25" customWidth="1"/>
    <col min="9476" max="9487" width="6.625" customWidth="1"/>
    <col min="9488" max="9488" width="7.625" customWidth="1"/>
    <col min="9729" max="9729" width="6.625" customWidth="1"/>
    <col min="9730" max="9730" width="5.625" customWidth="1"/>
    <col min="9731" max="9731" width="12.25" customWidth="1"/>
    <col min="9732" max="9743" width="6.625" customWidth="1"/>
    <col min="9744" max="9744" width="7.625" customWidth="1"/>
    <col min="9985" max="9985" width="6.625" customWidth="1"/>
    <col min="9986" max="9986" width="5.625" customWidth="1"/>
    <col min="9987" max="9987" width="12.25" customWidth="1"/>
    <col min="9988" max="9999" width="6.625" customWidth="1"/>
    <col min="10000" max="10000" width="7.625" customWidth="1"/>
    <col min="10241" max="10241" width="6.625" customWidth="1"/>
    <col min="10242" max="10242" width="5.625" customWidth="1"/>
    <col min="10243" max="10243" width="12.25" customWidth="1"/>
    <col min="10244" max="10255" width="6.625" customWidth="1"/>
    <col min="10256" max="10256" width="7.625" customWidth="1"/>
    <col min="10497" max="10497" width="6.625" customWidth="1"/>
    <col min="10498" max="10498" width="5.625" customWidth="1"/>
    <col min="10499" max="10499" width="12.25" customWidth="1"/>
    <col min="10500" max="10511" width="6.625" customWidth="1"/>
    <col min="10512" max="10512" width="7.625" customWidth="1"/>
    <col min="10753" max="10753" width="6.625" customWidth="1"/>
    <col min="10754" max="10754" width="5.625" customWidth="1"/>
    <col min="10755" max="10755" width="12.25" customWidth="1"/>
    <col min="10756" max="10767" width="6.625" customWidth="1"/>
    <col min="10768" max="10768" width="7.625" customWidth="1"/>
    <col min="11009" max="11009" width="6.625" customWidth="1"/>
    <col min="11010" max="11010" width="5.625" customWidth="1"/>
    <col min="11011" max="11011" width="12.25" customWidth="1"/>
    <col min="11012" max="11023" width="6.625" customWidth="1"/>
    <col min="11024" max="11024" width="7.625" customWidth="1"/>
    <col min="11265" max="11265" width="6.625" customWidth="1"/>
    <col min="11266" max="11266" width="5.625" customWidth="1"/>
    <col min="11267" max="11267" width="12.25" customWidth="1"/>
    <col min="11268" max="11279" width="6.625" customWidth="1"/>
    <col min="11280" max="11280" width="7.625" customWidth="1"/>
    <col min="11521" max="11521" width="6.625" customWidth="1"/>
    <col min="11522" max="11522" width="5.625" customWidth="1"/>
    <col min="11523" max="11523" width="12.25" customWidth="1"/>
    <col min="11524" max="11535" width="6.625" customWidth="1"/>
    <col min="11536" max="11536" width="7.625" customWidth="1"/>
    <col min="11777" max="11777" width="6.625" customWidth="1"/>
    <col min="11778" max="11778" width="5.625" customWidth="1"/>
    <col min="11779" max="11779" width="12.25" customWidth="1"/>
    <col min="11780" max="11791" width="6.625" customWidth="1"/>
    <col min="11792" max="11792" width="7.625" customWidth="1"/>
    <col min="12033" max="12033" width="6.625" customWidth="1"/>
    <col min="12034" max="12034" width="5.625" customWidth="1"/>
    <col min="12035" max="12035" width="12.25" customWidth="1"/>
    <col min="12036" max="12047" width="6.625" customWidth="1"/>
    <col min="12048" max="12048" width="7.625" customWidth="1"/>
    <col min="12289" max="12289" width="6.625" customWidth="1"/>
    <col min="12290" max="12290" width="5.625" customWidth="1"/>
    <col min="12291" max="12291" width="12.25" customWidth="1"/>
    <col min="12292" max="12303" width="6.625" customWidth="1"/>
    <col min="12304" max="12304" width="7.625" customWidth="1"/>
    <col min="12545" max="12545" width="6.625" customWidth="1"/>
    <col min="12546" max="12546" width="5.625" customWidth="1"/>
    <col min="12547" max="12547" width="12.25" customWidth="1"/>
    <col min="12548" max="12559" width="6.625" customWidth="1"/>
    <col min="12560" max="12560" width="7.625" customWidth="1"/>
    <col min="12801" max="12801" width="6.625" customWidth="1"/>
    <col min="12802" max="12802" width="5.625" customWidth="1"/>
    <col min="12803" max="12803" width="12.25" customWidth="1"/>
    <col min="12804" max="12815" width="6.625" customWidth="1"/>
    <col min="12816" max="12816" width="7.625" customWidth="1"/>
    <col min="13057" max="13057" width="6.625" customWidth="1"/>
    <col min="13058" max="13058" width="5.625" customWidth="1"/>
    <col min="13059" max="13059" width="12.25" customWidth="1"/>
    <col min="13060" max="13071" width="6.625" customWidth="1"/>
    <col min="13072" max="13072" width="7.625" customWidth="1"/>
    <col min="13313" max="13313" width="6.625" customWidth="1"/>
    <col min="13314" max="13314" width="5.625" customWidth="1"/>
    <col min="13315" max="13315" width="12.25" customWidth="1"/>
    <col min="13316" max="13327" width="6.625" customWidth="1"/>
    <col min="13328" max="13328" width="7.625" customWidth="1"/>
    <col min="13569" max="13569" width="6.625" customWidth="1"/>
    <col min="13570" max="13570" width="5.625" customWidth="1"/>
    <col min="13571" max="13571" width="12.25" customWidth="1"/>
    <col min="13572" max="13583" width="6.625" customWidth="1"/>
    <col min="13584" max="13584" width="7.625" customWidth="1"/>
    <col min="13825" max="13825" width="6.625" customWidth="1"/>
    <col min="13826" max="13826" width="5.625" customWidth="1"/>
    <col min="13827" max="13827" width="12.25" customWidth="1"/>
    <col min="13828" max="13839" width="6.625" customWidth="1"/>
    <col min="13840" max="13840" width="7.625" customWidth="1"/>
    <col min="14081" max="14081" width="6.625" customWidth="1"/>
    <col min="14082" max="14082" width="5.625" customWidth="1"/>
    <col min="14083" max="14083" width="12.25" customWidth="1"/>
    <col min="14084" max="14095" width="6.625" customWidth="1"/>
    <col min="14096" max="14096" width="7.625" customWidth="1"/>
    <col min="14337" max="14337" width="6.625" customWidth="1"/>
    <col min="14338" max="14338" width="5.625" customWidth="1"/>
    <col min="14339" max="14339" width="12.25" customWidth="1"/>
    <col min="14340" max="14351" width="6.625" customWidth="1"/>
    <col min="14352" max="14352" width="7.625" customWidth="1"/>
    <col min="14593" max="14593" width="6.625" customWidth="1"/>
    <col min="14594" max="14594" width="5.625" customWidth="1"/>
    <col min="14595" max="14595" width="12.25" customWidth="1"/>
    <col min="14596" max="14607" width="6.625" customWidth="1"/>
    <col min="14608" max="14608" width="7.625" customWidth="1"/>
    <col min="14849" max="14849" width="6.625" customWidth="1"/>
    <col min="14850" max="14850" width="5.625" customWidth="1"/>
    <col min="14851" max="14851" width="12.25" customWidth="1"/>
    <col min="14852" max="14863" width="6.625" customWidth="1"/>
    <col min="14864" max="14864" width="7.625" customWidth="1"/>
    <col min="15105" max="15105" width="6.625" customWidth="1"/>
    <col min="15106" max="15106" width="5.625" customWidth="1"/>
    <col min="15107" max="15107" width="12.25" customWidth="1"/>
    <col min="15108" max="15119" width="6.625" customWidth="1"/>
    <col min="15120" max="15120" width="7.625" customWidth="1"/>
    <col min="15361" max="15361" width="6.625" customWidth="1"/>
    <col min="15362" max="15362" width="5.625" customWidth="1"/>
    <col min="15363" max="15363" width="12.25" customWidth="1"/>
    <col min="15364" max="15375" width="6.625" customWidth="1"/>
    <col min="15376" max="15376" width="7.625" customWidth="1"/>
    <col min="15617" max="15617" width="6.625" customWidth="1"/>
    <col min="15618" max="15618" width="5.625" customWidth="1"/>
    <col min="15619" max="15619" width="12.25" customWidth="1"/>
    <col min="15620" max="15631" width="6.625" customWidth="1"/>
    <col min="15632" max="15632" width="7.625" customWidth="1"/>
    <col min="15873" max="15873" width="6.625" customWidth="1"/>
    <col min="15874" max="15874" width="5.625" customWidth="1"/>
    <col min="15875" max="15875" width="12.25" customWidth="1"/>
    <col min="15876" max="15887" width="6.625" customWidth="1"/>
    <col min="15888" max="15888" width="7.625" customWidth="1"/>
    <col min="16129" max="16129" width="6.625" customWidth="1"/>
    <col min="16130" max="16130" width="5.625" customWidth="1"/>
    <col min="16131" max="16131" width="12.25" customWidth="1"/>
    <col min="16132" max="16143" width="6.625" customWidth="1"/>
    <col min="16144" max="16144" width="7.625" customWidth="1"/>
  </cols>
  <sheetData>
    <row r="1" spans="1:16" ht="21">
      <c r="A1" s="7" t="s">
        <v>257</v>
      </c>
      <c r="P1" s="9" t="s">
        <v>218</v>
      </c>
    </row>
    <row r="2" spans="1:16" ht="14.25">
      <c r="A2" s="1" t="s">
        <v>543</v>
      </c>
    </row>
    <row r="3" spans="1:16" ht="14.25">
      <c r="A3" s="10" t="s">
        <v>259</v>
      </c>
    </row>
    <row r="4" spans="1:16" ht="14.25">
      <c r="A4" s="10"/>
    </row>
    <row r="5" spans="1:16" ht="14.25">
      <c r="A5" s="10" t="s">
        <v>57</v>
      </c>
      <c r="J5" s="11"/>
      <c r="P5" s="12"/>
    </row>
    <row r="6" spans="1:16" s="6" customFormat="1" ht="17.25">
      <c r="A6" s="798" t="s">
        <v>58</v>
      </c>
      <c r="B6" s="799"/>
      <c r="C6" s="800"/>
      <c r="D6" s="801"/>
      <c r="E6" s="801"/>
      <c r="F6" s="801"/>
      <c r="G6" s="801"/>
      <c r="H6" s="801"/>
      <c r="J6" s="13"/>
      <c r="K6" s="13"/>
      <c r="L6" s="13"/>
      <c r="M6" s="13"/>
      <c r="N6" s="13"/>
      <c r="O6" s="14"/>
      <c r="P6" s="14"/>
    </row>
    <row r="7" spans="1:16" s="15" customFormat="1" ht="17.25">
      <c r="A7" s="802" t="s">
        <v>59</v>
      </c>
      <c r="B7" s="802"/>
      <c r="C7" s="802"/>
      <c r="D7" s="802"/>
      <c r="E7" s="802"/>
      <c r="F7" s="803"/>
      <c r="G7" s="803"/>
      <c r="H7" s="803"/>
      <c r="J7" s="13"/>
      <c r="K7" s="13"/>
      <c r="L7" s="13"/>
      <c r="M7" s="13"/>
      <c r="N7" s="13"/>
      <c r="O7" s="16"/>
      <c r="P7" s="16"/>
    </row>
    <row r="8" spans="1:16" s="15" customFormat="1" ht="17.25">
      <c r="A8" s="802" t="s">
        <v>60</v>
      </c>
      <c r="B8" s="802"/>
      <c r="C8" s="802"/>
      <c r="D8" s="802"/>
      <c r="E8" s="802"/>
      <c r="F8" s="804" t="str">
        <f>IF(P42=0,"",ROUNDUP(P40/P42,2))</f>
        <v/>
      </c>
      <c r="G8" s="805"/>
      <c r="H8" s="806"/>
      <c r="J8" s="13"/>
      <c r="K8" s="13"/>
      <c r="L8" s="13"/>
      <c r="M8" s="13"/>
      <c r="N8" s="13"/>
      <c r="O8" s="16"/>
      <c r="P8" s="12"/>
    </row>
    <row r="9" spans="1:16" s="15" customFormat="1" ht="39" customHeight="1">
      <c r="A9" s="17"/>
      <c r="B9" s="17"/>
      <c r="C9" s="17"/>
      <c r="D9" s="17"/>
      <c r="E9" s="17"/>
      <c r="F9" s="18"/>
      <c r="G9" s="18"/>
      <c r="H9" s="18"/>
      <c r="J9" s="13"/>
      <c r="K9" s="13"/>
      <c r="L9" s="13"/>
      <c r="M9" s="13"/>
      <c r="N9" s="13"/>
      <c r="O9" s="16"/>
      <c r="P9" s="12"/>
    </row>
    <row r="10" spans="1:16" ht="13.5" customHeight="1">
      <c r="P10" s="12"/>
    </row>
    <row r="11" spans="1:16" s="22" customFormat="1" ht="22.5" customHeight="1">
      <c r="A11" s="19"/>
      <c r="B11" s="20"/>
      <c r="C11" s="21"/>
      <c r="D11" s="792" t="s">
        <v>61</v>
      </c>
      <c r="E11" s="793"/>
      <c r="F11" s="793"/>
      <c r="G11" s="793"/>
      <c r="H11" s="793"/>
      <c r="I11" s="793"/>
      <c r="J11" s="793"/>
      <c r="K11" s="793"/>
      <c r="L11" s="793"/>
      <c r="M11" s="793"/>
      <c r="N11" s="793"/>
      <c r="O11" s="793"/>
      <c r="P11" s="794"/>
    </row>
    <row r="12" spans="1:16" s="27" customFormat="1" ht="29.25" customHeight="1">
      <c r="A12" s="23"/>
      <c r="B12" s="24" t="s">
        <v>62</v>
      </c>
      <c r="C12" s="24" t="s">
        <v>63</v>
      </c>
      <c r="D12" s="25" t="s">
        <v>547</v>
      </c>
      <c r="E12" s="25" t="s">
        <v>548</v>
      </c>
      <c r="F12" s="25" t="s">
        <v>549</v>
      </c>
      <c r="G12" s="25" t="s">
        <v>550</v>
      </c>
      <c r="H12" s="25" t="s">
        <v>551</v>
      </c>
      <c r="I12" s="25" t="s">
        <v>552</v>
      </c>
      <c r="J12" s="25" t="s">
        <v>553</v>
      </c>
      <c r="K12" s="25" t="s">
        <v>554</v>
      </c>
      <c r="L12" s="25" t="s">
        <v>555</v>
      </c>
      <c r="M12" s="25" t="s">
        <v>556</v>
      </c>
      <c r="N12" s="25" t="s">
        <v>557</v>
      </c>
      <c r="O12" s="25" t="s">
        <v>558</v>
      </c>
      <c r="P12" s="26" t="s">
        <v>64</v>
      </c>
    </row>
    <row r="13" spans="1:16" s="22" customFormat="1" ht="17.25" customHeight="1">
      <c r="A13" s="28"/>
      <c r="B13" s="29">
        <v>1</v>
      </c>
      <c r="C13" s="30"/>
      <c r="D13" s="31"/>
      <c r="E13" s="31"/>
      <c r="F13" s="31"/>
      <c r="G13" s="31"/>
      <c r="H13" s="31"/>
      <c r="I13" s="31"/>
      <c r="J13" s="31"/>
      <c r="K13" s="31"/>
      <c r="L13" s="31"/>
      <c r="M13" s="31"/>
      <c r="N13" s="31"/>
      <c r="O13" s="31"/>
      <c r="P13" s="32">
        <f t="shared" ref="P13:P37" si="0">SUM(D13:O13)</f>
        <v>0</v>
      </c>
    </row>
    <row r="14" spans="1:16" s="22" customFormat="1" ht="17.25" customHeight="1">
      <c r="A14" s="33"/>
      <c r="B14" s="29">
        <v>2</v>
      </c>
      <c r="C14" s="30"/>
      <c r="D14" s="31"/>
      <c r="E14" s="31"/>
      <c r="F14" s="31"/>
      <c r="G14" s="31"/>
      <c r="H14" s="31"/>
      <c r="I14" s="31"/>
      <c r="J14" s="31"/>
      <c r="K14" s="31"/>
      <c r="L14" s="31"/>
      <c r="M14" s="31"/>
      <c r="N14" s="31"/>
      <c r="O14" s="31"/>
      <c r="P14" s="32">
        <f t="shared" si="0"/>
        <v>0</v>
      </c>
    </row>
    <row r="15" spans="1:16" s="22" customFormat="1" ht="17.25" customHeight="1">
      <c r="A15" s="33"/>
      <c r="B15" s="29">
        <v>3</v>
      </c>
      <c r="C15" s="30"/>
      <c r="D15" s="31"/>
      <c r="E15" s="31"/>
      <c r="F15" s="31"/>
      <c r="G15" s="31"/>
      <c r="H15" s="31"/>
      <c r="I15" s="31"/>
      <c r="J15" s="31"/>
      <c r="K15" s="31"/>
      <c r="L15" s="31"/>
      <c r="M15" s="31"/>
      <c r="N15" s="31"/>
      <c r="O15" s="31"/>
      <c r="P15" s="32">
        <f t="shared" si="0"/>
        <v>0</v>
      </c>
    </row>
    <row r="16" spans="1:16" s="22" customFormat="1" ht="17.25" customHeight="1">
      <c r="A16" s="33"/>
      <c r="B16" s="29">
        <v>4</v>
      </c>
      <c r="C16" s="30"/>
      <c r="D16" s="31"/>
      <c r="E16" s="31"/>
      <c r="F16" s="31"/>
      <c r="G16" s="31"/>
      <c r="H16" s="31"/>
      <c r="I16" s="31"/>
      <c r="J16" s="31"/>
      <c r="K16" s="31"/>
      <c r="L16" s="31"/>
      <c r="M16" s="31"/>
      <c r="N16" s="31"/>
      <c r="O16" s="31"/>
      <c r="P16" s="32">
        <f t="shared" si="0"/>
        <v>0</v>
      </c>
    </row>
    <row r="17" spans="1:16" s="22" customFormat="1" ht="17.25" customHeight="1">
      <c r="A17" s="33"/>
      <c r="B17" s="29">
        <v>5</v>
      </c>
      <c r="C17" s="30"/>
      <c r="D17" s="31"/>
      <c r="E17" s="31"/>
      <c r="F17" s="31"/>
      <c r="G17" s="31"/>
      <c r="H17" s="31"/>
      <c r="I17" s="31"/>
      <c r="J17" s="31"/>
      <c r="K17" s="31"/>
      <c r="L17" s="31"/>
      <c r="M17" s="31"/>
      <c r="N17" s="31"/>
      <c r="O17" s="31"/>
      <c r="P17" s="32">
        <f t="shared" si="0"/>
        <v>0</v>
      </c>
    </row>
    <row r="18" spans="1:16" s="22" customFormat="1" ht="17.25" customHeight="1">
      <c r="A18" s="33"/>
      <c r="B18" s="29">
        <v>6</v>
      </c>
      <c r="C18" s="30"/>
      <c r="D18" s="31"/>
      <c r="E18" s="31"/>
      <c r="F18" s="31"/>
      <c r="G18" s="31"/>
      <c r="H18" s="31"/>
      <c r="I18" s="31"/>
      <c r="J18" s="31"/>
      <c r="K18" s="31"/>
      <c r="L18" s="31"/>
      <c r="M18" s="31"/>
      <c r="N18" s="31"/>
      <c r="O18" s="31"/>
      <c r="P18" s="32">
        <f t="shared" si="0"/>
        <v>0</v>
      </c>
    </row>
    <row r="19" spans="1:16" s="22" customFormat="1" ht="17.25" customHeight="1">
      <c r="A19" s="33"/>
      <c r="B19" s="29">
        <v>7</v>
      </c>
      <c r="C19" s="30"/>
      <c r="D19" s="31"/>
      <c r="E19" s="31"/>
      <c r="F19" s="31"/>
      <c r="G19" s="31"/>
      <c r="H19" s="31"/>
      <c r="I19" s="31"/>
      <c r="J19" s="31"/>
      <c r="K19" s="31"/>
      <c r="L19" s="31"/>
      <c r="M19" s="31"/>
      <c r="N19" s="31"/>
      <c r="O19" s="31"/>
      <c r="P19" s="32">
        <f t="shared" si="0"/>
        <v>0</v>
      </c>
    </row>
    <row r="20" spans="1:16" s="22" customFormat="1" ht="17.25" customHeight="1">
      <c r="A20" s="33"/>
      <c r="B20" s="29">
        <v>8</v>
      </c>
      <c r="C20" s="30"/>
      <c r="D20" s="31"/>
      <c r="E20" s="31"/>
      <c r="F20" s="31"/>
      <c r="G20" s="31"/>
      <c r="H20" s="31"/>
      <c r="I20" s="31"/>
      <c r="J20" s="31"/>
      <c r="K20" s="31"/>
      <c r="L20" s="31"/>
      <c r="M20" s="31"/>
      <c r="N20" s="31"/>
      <c r="O20" s="31"/>
      <c r="P20" s="32">
        <f t="shared" si="0"/>
        <v>0</v>
      </c>
    </row>
    <row r="21" spans="1:16" s="22" customFormat="1" ht="17.25" customHeight="1">
      <c r="A21" s="33"/>
      <c r="B21" s="29">
        <v>9</v>
      </c>
      <c r="C21" s="30"/>
      <c r="D21" s="31"/>
      <c r="E21" s="31"/>
      <c r="F21" s="31"/>
      <c r="G21" s="31"/>
      <c r="H21" s="31"/>
      <c r="I21" s="31"/>
      <c r="J21" s="31"/>
      <c r="K21" s="31"/>
      <c r="L21" s="31"/>
      <c r="M21" s="31"/>
      <c r="N21" s="31"/>
      <c r="O21" s="31"/>
      <c r="P21" s="32">
        <f t="shared" si="0"/>
        <v>0</v>
      </c>
    </row>
    <row r="22" spans="1:16" s="22" customFormat="1" ht="17.25" customHeight="1">
      <c r="A22" s="33"/>
      <c r="B22" s="29">
        <v>10</v>
      </c>
      <c r="C22" s="30"/>
      <c r="D22" s="31"/>
      <c r="E22" s="31"/>
      <c r="F22" s="31"/>
      <c r="G22" s="31"/>
      <c r="H22" s="31"/>
      <c r="I22" s="31"/>
      <c r="J22" s="31"/>
      <c r="K22" s="31"/>
      <c r="L22" s="31"/>
      <c r="M22" s="31"/>
      <c r="N22" s="31"/>
      <c r="O22" s="31"/>
      <c r="P22" s="32">
        <f t="shared" si="0"/>
        <v>0</v>
      </c>
    </row>
    <row r="23" spans="1:16" s="22" customFormat="1" ht="17.25" customHeight="1">
      <c r="A23" s="33"/>
      <c r="B23" s="29">
        <v>11</v>
      </c>
      <c r="C23" s="30"/>
      <c r="D23" s="31"/>
      <c r="E23" s="31"/>
      <c r="F23" s="31"/>
      <c r="G23" s="31"/>
      <c r="H23" s="31"/>
      <c r="I23" s="31"/>
      <c r="J23" s="31"/>
      <c r="K23" s="31"/>
      <c r="L23" s="31"/>
      <c r="M23" s="31"/>
      <c r="N23" s="31"/>
      <c r="O23" s="31"/>
      <c r="P23" s="32">
        <f t="shared" si="0"/>
        <v>0</v>
      </c>
    </row>
    <row r="24" spans="1:16" s="22" customFormat="1" ht="17.25" customHeight="1">
      <c r="A24" s="33"/>
      <c r="B24" s="29">
        <v>12</v>
      </c>
      <c r="C24" s="30"/>
      <c r="D24" s="31"/>
      <c r="E24" s="31"/>
      <c r="F24" s="31"/>
      <c r="G24" s="31"/>
      <c r="H24" s="31"/>
      <c r="I24" s="31"/>
      <c r="J24" s="31"/>
      <c r="K24" s="31"/>
      <c r="L24" s="31"/>
      <c r="M24" s="31"/>
      <c r="N24" s="31"/>
      <c r="O24" s="31"/>
      <c r="P24" s="32">
        <f t="shared" si="0"/>
        <v>0</v>
      </c>
    </row>
    <row r="25" spans="1:16" s="22" customFormat="1" ht="17.25" customHeight="1">
      <c r="A25" s="33"/>
      <c r="B25" s="29">
        <v>13</v>
      </c>
      <c r="C25" s="30"/>
      <c r="D25" s="31"/>
      <c r="E25" s="31"/>
      <c r="F25" s="31"/>
      <c r="G25" s="31"/>
      <c r="H25" s="31"/>
      <c r="I25" s="31"/>
      <c r="J25" s="31"/>
      <c r="K25" s="31"/>
      <c r="L25" s="31"/>
      <c r="M25" s="31"/>
      <c r="N25" s="31"/>
      <c r="O25" s="31"/>
      <c r="P25" s="32">
        <f t="shared" si="0"/>
        <v>0</v>
      </c>
    </row>
    <row r="26" spans="1:16" s="22" customFormat="1" ht="17.25" customHeight="1">
      <c r="A26" s="33"/>
      <c r="B26" s="29">
        <v>14</v>
      </c>
      <c r="C26" s="30"/>
      <c r="D26" s="31"/>
      <c r="E26" s="31"/>
      <c r="F26" s="31"/>
      <c r="G26" s="31"/>
      <c r="H26" s="31"/>
      <c r="I26" s="31"/>
      <c r="J26" s="31"/>
      <c r="K26" s="31"/>
      <c r="L26" s="31"/>
      <c r="M26" s="31"/>
      <c r="N26" s="31"/>
      <c r="O26" s="31"/>
      <c r="P26" s="32">
        <f t="shared" si="0"/>
        <v>0</v>
      </c>
    </row>
    <row r="27" spans="1:16" s="22" customFormat="1" ht="17.25" customHeight="1">
      <c r="A27" s="33"/>
      <c r="B27" s="29">
        <v>15</v>
      </c>
      <c r="C27" s="30"/>
      <c r="D27" s="31"/>
      <c r="E27" s="31"/>
      <c r="F27" s="31"/>
      <c r="G27" s="31"/>
      <c r="H27" s="31"/>
      <c r="I27" s="31"/>
      <c r="J27" s="31"/>
      <c r="K27" s="31"/>
      <c r="L27" s="31"/>
      <c r="M27" s="31"/>
      <c r="N27" s="31"/>
      <c r="O27" s="31"/>
      <c r="P27" s="32">
        <f t="shared" si="0"/>
        <v>0</v>
      </c>
    </row>
    <row r="28" spans="1:16" s="22" customFormat="1" ht="17.25" customHeight="1">
      <c r="A28" s="33"/>
      <c r="B28" s="29">
        <v>16</v>
      </c>
      <c r="C28" s="30"/>
      <c r="D28" s="31"/>
      <c r="E28" s="31"/>
      <c r="F28" s="31"/>
      <c r="G28" s="31"/>
      <c r="H28" s="31"/>
      <c r="I28" s="31"/>
      <c r="J28" s="31"/>
      <c r="K28" s="31"/>
      <c r="L28" s="31"/>
      <c r="M28" s="31"/>
      <c r="N28" s="31"/>
      <c r="O28" s="31"/>
      <c r="P28" s="32">
        <f t="shared" si="0"/>
        <v>0</v>
      </c>
    </row>
    <row r="29" spans="1:16" s="22" customFormat="1" ht="17.25" customHeight="1">
      <c r="A29" s="33"/>
      <c r="B29" s="29">
        <v>17</v>
      </c>
      <c r="C29" s="30"/>
      <c r="D29" s="31"/>
      <c r="E29" s="31"/>
      <c r="F29" s="31"/>
      <c r="G29" s="31"/>
      <c r="H29" s="31"/>
      <c r="I29" s="31"/>
      <c r="J29" s="31"/>
      <c r="K29" s="31"/>
      <c r="L29" s="31"/>
      <c r="M29" s="31"/>
      <c r="N29" s="31"/>
      <c r="O29" s="31"/>
      <c r="P29" s="32">
        <f t="shared" si="0"/>
        <v>0</v>
      </c>
    </row>
    <row r="30" spans="1:16" s="22" customFormat="1" ht="17.25" customHeight="1">
      <c r="A30" s="33"/>
      <c r="B30" s="29">
        <v>18</v>
      </c>
      <c r="C30" s="30"/>
      <c r="D30" s="31"/>
      <c r="E30" s="31"/>
      <c r="F30" s="31"/>
      <c r="G30" s="31"/>
      <c r="H30" s="31"/>
      <c r="I30" s="31"/>
      <c r="J30" s="31"/>
      <c r="K30" s="31"/>
      <c r="L30" s="31"/>
      <c r="M30" s="31"/>
      <c r="N30" s="31"/>
      <c r="O30" s="31"/>
      <c r="P30" s="32">
        <f t="shared" si="0"/>
        <v>0</v>
      </c>
    </row>
    <row r="31" spans="1:16" s="22" customFormat="1" ht="17.25" customHeight="1">
      <c r="A31" s="33"/>
      <c r="B31" s="29">
        <v>19</v>
      </c>
      <c r="C31" s="30"/>
      <c r="D31" s="31"/>
      <c r="E31" s="31"/>
      <c r="F31" s="31"/>
      <c r="G31" s="31"/>
      <c r="H31" s="31"/>
      <c r="I31" s="31"/>
      <c r="J31" s="31"/>
      <c r="K31" s="31"/>
      <c r="L31" s="31"/>
      <c r="M31" s="31"/>
      <c r="N31" s="31"/>
      <c r="O31" s="31"/>
      <c r="P31" s="32">
        <f t="shared" si="0"/>
        <v>0</v>
      </c>
    </row>
    <row r="32" spans="1:16" s="22" customFormat="1" ht="17.25" customHeight="1">
      <c r="A32" s="33"/>
      <c r="B32" s="29">
        <v>20</v>
      </c>
      <c r="C32" s="30"/>
      <c r="D32" s="31"/>
      <c r="E32" s="31"/>
      <c r="F32" s="31"/>
      <c r="G32" s="31"/>
      <c r="H32" s="31"/>
      <c r="I32" s="31"/>
      <c r="J32" s="31"/>
      <c r="K32" s="31"/>
      <c r="L32" s="31"/>
      <c r="M32" s="31"/>
      <c r="N32" s="31"/>
      <c r="O32" s="31"/>
      <c r="P32" s="32">
        <f t="shared" si="0"/>
        <v>0</v>
      </c>
    </row>
    <row r="33" spans="1:17" s="22" customFormat="1" ht="17.25" customHeight="1">
      <c r="A33" s="33"/>
      <c r="B33" s="29">
        <v>21</v>
      </c>
      <c r="C33" s="30"/>
      <c r="D33" s="31"/>
      <c r="E33" s="31"/>
      <c r="F33" s="31"/>
      <c r="G33" s="31"/>
      <c r="H33" s="31"/>
      <c r="I33" s="31"/>
      <c r="J33" s="31"/>
      <c r="K33" s="31"/>
      <c r="L33" s="31"/>
      <c r="M33" s="31"/>
      <c r="N33" s="31"/>
      <c r="O33" s="31"/>
      <c r="P33" s="32">
        <f t="shared" si="0"/>
        <v>0</v>
      </c>
    </row>
    <row r="34" spans="1:17" s="22" customFormat="1" ht="17.25" customHeight="1">
      <c r="A34" s="33"/>
      <c r="B34" s="29">
        <v>22</v>
      </c>
      <c r="C34" s="30"/>
      <c r="D34" s="31"/>
      <c r="E34" s="31"/>
      <c r="F34" s="31"/>
      <c r="G34" s="31"/>
      <c r="H34" s="31"/>
      <c r="I34" s="31"/>
      <c r="J34" s="31"/>
      <c r="K34" s="31"/>
      <c r="L34" s="31"/>
      <c r="M34" s="31"/>
      <c r="N34" s="31"/>
      <c r="O34" s="31"/>
      <c r="P34" s="32">
        <f>SUM(D34:O34)</f>
        <v>0</v>
      </c>
    </row>
    <row r="35" spans="1:17" s="22" customFormat="1" ht="17.25" customHeight="1">
      <c r="A35" s="33"/>
      <c r="B35" s="29">
        <v>23</v>
      </c>
      <c r="C35" s="30"/>
      <c r="D35" s="31"/>
      <c r="E35" s="31"/>
      <c r="F35" s="31"/>
      <c r="G35" s="31"/>
      <c r="H35" s="31"/>
      <c r="I35" s="31"/>
      <c r="J35" s="31"/>
      <c r="K35" s="31"/>
      <c r="L35" s="31"/>
      <c r="M35" s="31"/>
      <c r="N35" s="31"/>
      <c r="O35" s="31"/>
      <c r="P35" s="32">
        <f>SUM(D35:O35)</f>
        <v>0</v>
      </c>
    </row>
    <row r="36" spans="1:17" s="22" customFormat="1" ht="17.25" customHeight="1">
      <c r="A36" s="33"/>
      <c r="B36" s="29">
        <v>24</v>
      </c>
      <c r="C36" s="30"/>
      <c r="D36" s="31"/>
      <c r="E36" s="31"/>
      <c r="F36" s="31"/>
      <c r="G36" s="31"/>
      <c r="H36" s="31"/>
      <c r="I36" s="31"/>
      <c r="J36" s="31"/>
      <c r="K36" s="31"/>
      <c r="L36" s="31"/>
      <c r="M36" s="31"/>
      <c r="N36" s="31"/>
      <c r="O36" s="31"/>
      <c r="P36" s="32">
        <f t="shared" si="0"/>
        <v>0</v>
      </c>
    </row>
    <row r="37" spans="1:17" s="22" customFormat="1" ht="17.25" customHeight="1">
      <c r="A37" s="34"/>
      <c r="B37" s="29">
        <v>25</v>
      </c>
      <c r="C37" s="30"/>
      <c r="D37" s="31"/>
      <c r="E37" s="31"/>
      <c r="F37" s="31"/>
      <c r="G37" s="31"/>
      <c r="H37" s="31"/>
      <c r="I37" s="31"/>
      <c r="J37" s="31"/>
      <c r="K37" s="31"/>
      <c r="L37" s="31"/>
      <c r="M37" s="31"/>
      <c r="N37" s="31"/>
      <c r="O37" s="31"/>
      <c r="P37" s="32">
        <f t="shared" si="0"/>
        <v>0</v>
      </c>
    </row>
    <row r="38" spans="1:17" s="22" customFormat="1">
      <c r="B38" s="35"/>
      <c r="C38" s="35"/>
      <c r="P38" s="36"/>
    </row>
    <row r="39" spans="1:17" s="22" customFormat="1">
      <c r="B39" s="35"/>
      <c r="C39" s="35"/>
      <c r="P39" s="37"/>
    </row>
    <row r="40" spans="1:17" s="22" customFormat="1" ht="18.75" customHeight="1">
      <c r="A40" s="792" t="s">
        <v>27</v>
      </c>
      <c r="B40" s="793"/>
      <c r="C40" s="794"/>
      <c r="D40" s="38">
        <f t="shared" ref="D40:P40" si="1">SUM(D13:D37)</f>
        <v>0</v>
      </c>
      <c r="E40" s="38">
        <f t="shared" si="1"/>
        <v>0</v>
      </c>
      <c r="F40" s="38">
        <f t="shared" si="1"/>
        <v>0</v>
      </c>
      <c r="G40" s="38">
        <f t="shared" si="1"/>
        <v>0</v>
      </c>
      <c r="H40" s="38">
        <f t="shared" si="1"/>
        <v>0</v>
      </c>
      <c r="I40" s="38">
        <f t="shared" si="1"/>
        <v>0</v>
      </c>
      <c r="J40" s="38">
        <f t="shared" si="1"/>
        <v>0</v>
      </c>
      <c r="K40" s="38">
        <f t="shared" si="1"/>
        <v>0</v>
      </c>
      <c r="L40" s="38">
        <f t="shared" si="1"/>
        <v>0</v>
      </c>
      <c r="M40" s="38">
        <f t="shared" si="1"/>
        <v>0</v>
      </c>
      <c r="N40" s="38">
        <f t="shared" si="1"/>
        <v>0</v>
      </c>
      <c r="O40" s="38">
        <f t="shared" si="1"/>
        <v>0</v>
      </c>
      <c r="P40" s="39">
        <f t="shared" si="1"/>
        <v>0</v>
      </c>
    </row>
    <row r="41" spans="1:17" s="22" customFormat="1" ht="7.5" customHeight="1">
      <c r="A41" s="40"/>
      <c r="B41" s="40"/>
      <c r="C41" s="40"/>
      <c r="D41" s="41"/>
      <c r="E41" s="41"/>
      <c r="F41" s="41"/>
      <c r="G41" s="41"/>
      <c r="H41" s="41"/>
      <c r="I41" s="41"/>
      <c r="J41" s="41"/>
      <c r="K41" s="41"/>
      <c r="L41" s="42"/>
      <c r="M41" s="42"/>
      <c r="N41" s="42"/>
      <c r="O41" s="42"/>
      <c r="P41" s="43"/>
      <c r="Q41" s="44"/>
    </row>
    <row r="42" spans="1:17" s="22" customFormat="1" ht="18.75" customHeight="1">
      <c r="A42" s="795" t="s">
        <v>65</v>
      </c>
      <c r="B42" s="796"/>
      <c r="C42" s="797"/>
      <c r="D42" s="31"/>
      <c r="E42" s="31"/>
      <c r="F42" s="31"/>
      <c r="G42" s="31"/>
      <c r="H42" s="31"/>
      <c r="I42" s="31"/>
      <c r="J42" s="31"/>
      <c r="K42" s="31"/>
      <c r="L42" s="31"/>
      <c r="M42" s="31"/>
      <c r="N42" s="31"/>
      <c r="O42" s="31"/>
      <c r="P42" s="38">
        <f>SUM(D42:O42)</f>
        <v>0</v>
      </c>
    </row>
    <row r="43" spans="1:17" s="22" customFormat="1">
      <c r="A43" s="45"/>
      <c r="B43" s="45"/>
      <c r="C43" s="45"/>
      <c r="D43" s="46"/>
      <c r="E43" s="46"/>
      <c r="F43" s="46"/>
      <c r="G43" s="46"/>
      <c r="H43" s="46"/>
      <c r="I43" s="46"/>
      <c r="J43" s="46"/>
      <c r="K43" s="46"/>
      <c r="L43" s="46"/>
      <c r="M43" s="46"/>
      <c r="N43" s="46"/>
      <c r="O43" s="46"/>
      <c r="P43" s="46"/>
    </row>
    <row r="44" spans="1:17" ht="13.5" customHeight="1">
      <c r="A44" s="2" t="s">
        <v>66</v>
      </c>
      <c r="B44" s="47"/>
      <c r="C44" s="47"/>
      <c r="D44" s="47"/>
      <c r="E44" s="47"/>
      <c r="F44" s="47"/>
      <c r="G44" s="47"/>
      <c r="H44" s="47"/>
      <c r="I44" s="47"/>
      <c r="J44" s="47"/>
      <c r="K44" s="47"/>
      <c r="L44" s="47"/>
      <c r="M44" s="47"/>
      <c r="N44" s="47"/>
      <c r="O44" s="47"/>
      <c r="P44" s="47"/>
    </row>
    <row r="45" spans="1:17">
      <c r="A45" s="2" t="s">
        <v>67</v>
      </c>
      <c r="B45" s="47"/>
      <c r="C45" s="47"/>
      <c r="D45" s="47"/>
      <c r="E45" s="47"/>
      <c r="F45" s="47"/>
      <c r="G45" s="47"/>
      <c r="H45" s="47"/>
      <c r="I45" s="47"/>
      <c r="J45" s="47"/>
      <c r="K45" s="47"/>
      <c r="L45" s="47"/>
      <c r="M45" s="47"/>
      <c r="N45" s="47"/>
      <c r="O45" s="47"/>
      <c r="P45" s="47"/>
    </row>
  </sheetData>
  <mergeCells count="9">
    <mergeCell ref="D11:P11"/>
    <mergeCell ref="A40:C40"/>
    <mergeCell ref="A42:C42"/>
    <mergeCell ref="A6:C6"/>
    <mergeCell ref="D6:H6"/>
    <mergeCell ref="A7:E7"/>
    <mergeCell ref="F7:H7"/>
    <mergeCell ref="A8:E8"/>
    <mergeCell ref="F8:H8"/>
  </mergeCells>
  <phoneticPr fontId="4"/>
  <dataValidations count="1">
    <dataValidation type="whole" operator="lessThanOrEqual" allowBlank="1" showInputMessage="1" showErrorMessage="1" errorTitle="利用日数の入力に誤りがあります。" error="当該月の日数より大きい数値は入力できません。" sqref="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formula1>29</formula1>
    </dataValidation>
  </dataValidations>
  <printOptions horizontalCentered="1"/>
  <pageMargins left="0.78740157480314965" right="0.78740157480314965" top="0.98425196850393704" bottom="0.98425196850393704" header="0.51181102362204722" footer="0.51181102362204722"/>
  <pageSetup paperSize="9" scale="78" firstPageNumber="10"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1A953-A75A-43CE-AE97-564877603377}">
  <ds:schemaRefs>
    <ds:schemaRef ds:uri="http://schemas.microsoft.com/sharepoint/v3/contenttype/forms"/>
  </ds:schemaRefs>
</ds:datastoreItem>
</file>

<file path=customXml/itemProps2.xml><?xml version="1.0" encoding="utf-8"?>
<ds:datastoreItem xmlns:ds="http://schemas.openxmlformats.org/officeDocument/2006/customXml" ds:itemID="{66D9E405-6715-4E3C-82D1-E8EF78E0ABF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7957EEB-33CB-4FFC-9800-A080F28A6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業務管理体制 自己点検シート</vt:lpstr>
      <vt:lpstr>同記載例</vt:lpstr>
      <vt:lpstr>1-1　勤務形態一覧表</vt:lpstr>
      <vt:lpstr>1-1　勤務形態一覧表 (記載例一般)</vt:lpstr>
      <vt:lpstr>1-1　勤務形態一覧表 (記載例・施設外就労)</vt:lpstr>
      <vt:lpstr>1-2　勤務形態一覧表（共同生活援助追加分）</vt:lpstr>
      <vt:lpstr>1-3　勤務形態一覧表</vt:lpstr>
      <vt:lpstr>1-3　勤務形態一覧表 (記載例)</vt:lpstr>
      <vt:lpstr>2　平均利用者数（就労系・自立）</vt:lpstr>
      <vt:lpstr>2　平均利用者数（施設外就労を実施する就労系記入例)</vt:lpstr>
      <vt:lpstr>3　平均利用者数（生活介護）</vt:lpstr>
      <vt:lpstr>4　平均利用者数（共同生活援助）</vt:lpstr>
      <vt:lpstr>5　会計報告（就労系＋生産活動を行う生活介護）</vt:lpstr>
      <vt:lpstr>5　会計報告（就労系＋生産活動を行う生活介護 (記入例)</vt:lpstr>
      <vt:lpstr>6　居宅系資格調書</vt:lpstr>
      <vt:lpstr>7　障害児通所　利用者数</vt:lpstr>
      <vt:lpstr>7　別紙</vt:lpstr>
      <vt:lpstr>Ⅰ</vt:lpstr>
      <vt:lpstr>Ⅱ</vt:lpstr>
      <vt:lpstr>Ⅲ</vt:lpstr>
      <vt:lpstr>'1-1　勤務形態一覧表'!Print_Area</vt:lpstr>
      <vt:lpstr>'1-1　勤務形態一覧表 (記載例・施設外就労)'!Print_Area</vt:lpstr>
      <vt:lpstr>'1-1　勤務形態一覧表 (記載例一般)'!Print_Area</vt:lpstr>
      <vt:lpstr>'1-2　勤務形態一覧表（共同生活援助追加分）'!Print_Area</vt:lpstr>
      <vt:lpstr>'1-3　勤務形態一覧表'!Print_Area</vt:lpstr>
      <vt:lpstr>'1-3　勤務形態一覧表 (記載例)'!Print_Area</vt:lpstr>
      <vt:lpstr>'3　平均利用者数（生活介護）'!Print_Area</vt:lpstr>
      <vt:lpstr>'4　平均利用者数（共同生活援助）'!Print_Area</vt:lpstr>
      <vt:lpstr>'5　会計報告（就労系＋生産活動を行う生活介護 (記入例)'!Print_Area</vt:lpstr>
      <vt:lpstr>'5　会計報告（就労系＋生産活動を行う生活介護）'!Print_Area</vt:lpstr>
      <vt:lpstr>'業務管理体制 自己点検シート'!Print_Area</vt:lpstr>
      <vt:lpstr>同記載例!Print_Area</vt:lpstr>
      <vt:lpstr>サービス提供形態</vt:lpstr>
      <vt:lpstr>介護サービス包括型</vt:lpstr>
      <vt:lpstr>外部サービス利用型</vt:lpstr>
      <vt:lpstr>日中サービス支援型</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Administrator</cp:lastModifiedBy>
  <cp:lastPrinted>2020-10-30T09:34:03Z</cp:lastPrinted>
  <dcterms:created xsi:type="dcterms:W3CDTF">2006-11-30T04:50:08Z</dcterms:created>
  <dcterms:modified xsi:type="dcterms:W3CDTF">2023-04-13T09:12:15Z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