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825"/>
  </bookViews>
  <sheets>
    <sheet name="店舗面積計算" sheetId="1" r:id="rId1"/>
  </sheets>
  <definedNames>
    <definedName name="_xlnm.Print_Area" localSheetId="0">店舗面積計算!$B$2:$K$50</definedName>
  </definedNames>
  <calcPr calcId="162913"/>
</workbook>
</file>

<file path=xl/calcChain.xml><?xml version="1.0" encoding="utf-8"?>
<calcChain xmlns="http://schemas.openxmlformats.org/spreadsheetml/2006/main">
  <c r="H8" i="1" l="1"/>
  <c r="H15" i="1" l="1"/>
  <c r="H24" i="1" l="1"/>
  <c r="F8" i="1" l="1"/>
  <c r="H23" i="1" l="1"/>
  <c r="H17" i="1"/>
  <c r="H16" i="1"/>
  <c r="H21" i="1"/>
  <c r="H22" i="1"/>
  <c r="H20" i="1"/>
  <c r="H18" i="1"/>
  <c r="H19" i="1"/>
  <c r="I33" i="1" s="1"/>
  <c r="I34" i="1" l="1"/>
  <c r="I30" i="1"/>
  <c r="M55" i="1" l="1"/>
  <c r="N55" i="1" s="1"/>
  <c r="J44" i="1" s="1"/>
  <c r="I35" i="1"/>
  <c r="M56" i="1" s="1"/>
  <c r="N56" i="1" l="1"/>
  <c r="J45" i="1" s="1"/>
</calcChain>
</file>

<file path=xl/sharedStrings.xml><?xml version="1.0" encoding="utf-8"?>
<sst xmlns="http://schemas.openxmlformats.org/spreadsheetml/2006/main" count="253" uniqueCount="153">
  <si>
    <t>　㎡</t>
    <phoneticPr fontId="2"/>
  </si>
  <si>
    <t>食種</t>
    <phoneticPr fontId="2"/>
  </si>
  <si>
    <t>洋食</t>
    <rPh sb="0" eb="2">
      <t>ヨウショク</t>
    </rPh>
    <phoneticPr fontId="2"/>
  </si>
  <si>
    <t>和食</t>
    <rPh sb="0" eb="2">
      <t>ワショク</t>
    </rPh>
    <phoneticPr fontId="2"/>
  </si>
  <si>
    <t>記号</t>
  </si>
  <si>
    <t>要　　　　　目</t>
    <phoneticPr fontId="2"/>
  </si>
  <si>
    <t>値</t>
  </si>
  <si>
    <t>単位</t>
  </si>
  <si>
    <t>根拠</t>
  </si>
  <si>
    <t>ラーメン</t>
    <phoneticPr fontId="2"/>
  </si>
  <si>
    <t>A</t>
  </si>
  <si>
    <t>厨房を含む店舗全面積</t>
  </si>
  <si>
    <t>受渡当事者間の打合せ</t>
  </si>
  <si>
    <t>そば・うどん</t>
    <phoneticPr fontId="2"/>
  </si>
  <si>
    <t>SHASE規格の標準値</t>
  </si>
  <si>
    <t>軽食</t>
    <rPh sb="0" eb="2">
      <t>ケイショク</t>
    </rPh>
    <phoneticPr fontId="2"/>
  </si>
  <si>
    <t>t</t>
  </si>
  <si>
    <t>喫茶</t>
    <rPh sb="0" eb="2">
      <t>キッサ</t>
    </rPh>
    <phoneticPr fontId="2"/>
  </si>
  <si>
    <t>k</t>
  </si>
  <si>
    <t>危険率を用いて定めたときの流量の平均流量に対する倍率</t>
    <phoneticPr fontId="2"/>
  </si>
  <si>
    <t>ファーストフード</t>
    <phoneticPr fontId="2"/>
  </si>
  <si>
    <t>工業会の統一設定条件</t>
  </si>
  <si>
    <t>kg/g</t>
  </si>
  <si>
    <t>定数</t>
  </si>
  <si>
    <t>人/席・日</t>
    <rPh sb="0" eb="1">
      <t>ニン</t>
    </rPh>
    <rPh sb="2" eb="3">
      <t>セキ</t>
    </rPh>
    <rPh sb="4" eb="5">
      <t>ニチ</t>
    </rPh>
    <phoneticPr fontId="2"/>
  </si>
  <si>
    <t>⇒</t>
    <phoneticPr fontId="2"/>
  </si>
  <si>
    <t>L/min</t>
    <phoneticPr fontId="2"/>
  </si>
  <si>
    <t>⇒</t>
    <phoneticPr fontId="2"/>
  </si>
  <si>
    <t>kg</t>
    <phoneticPr fontId="2"/>
  </si>
  <si>
    <t>材　　　質</t>
    <rPh sb="0" eb="1">
      <t>ザイ</t>
    </rPh>
    <rPh sb="4" eb="5">
      <t>シツ</t>
    </rPh>
    <phoneticPr fontId="2"/>
  </si>
  <si>
    <t>流入形態</t>
    <rPh sb="0" eb="2">
      <t>リュウニュウ</t>
    </rPh>
    <rPh sb="2" eb="4">
      <t>ケイタイ</t>
    </rPh>
    <phoneticPr fontId="2"/>
  </si>
  <si>
    <t>据付方法</t>
    <rPh sb="0" eb="2">
      <t>スエツケ</t>
    </rPh>
    <rPh sb="2" eb="4">
      <t>ホウホウ</t>
    </rPh>
    <phoneticPr fontId="2"/>
  </si>
  <si>
    <t>型　　　式</t>
    <rPh sb="0" eb="1">
      <t>カタ</t>
    </rPh>
    <rPh sb="4" eb="5">
      <t>シキ</t>
    </rPh>
    <phoneticPr fontId="2"/>
  </si>
  <si>
    <t>※</t>
    <phoneticPr fontId="2"/>
  </si>
  <si>
    <t>許容流入流量</t>
    <rPh sb="0" eb="2">
      <t>キョヨウ</t>
    </rPh>
    <rPh sb="2" eb="4">
      <t>リュウニュウ</t>
    </rPh>
    <rPh sb="4" eb="5">
      <t>リュウ</t>
    </rPh>
    <rPh sb="5" eb="6">
      <t>リョウ</t>
    </rPh>
    <phoneticPr fontId="2"/>
  </si>
  <si>
    <t>市役所使用欄</t>
    <rPh sb="0" eb="3">
      <t>シヤクショ</t>
    </rPh>
    <rPh sb="3" eb="5">
      <t>シヨウ</t>
    </rPh>
    <rPh sb="5" eb="6">
      <t>ラン</t>
    </rPh>
    <phoneticPr fontId="1"/>
  </si>
  <si>
    <t>確　　認</t>
    <rPh sb="0" eb="1">
      <t>アキラ</t>
    </rPh>
    <rPh sb="3" eb="4">
      <t>シノブ</t>
    </rPh>
    <phoneticPr fontId="1"/>
  </si>
  <si>
    <t>特記事項</t>
    <rPh sb="0" eb="2">
      <t>トッキ</t>
    </rPh>
    <rPh sb="2" eb="4">
      <t>ジコウ</t>
    </rPh>
    <phoneticPr fontId="1"/>
  </si>
  <si>
    <t>喫茶</t>
    <rPh sb="0" eb="2">
      <t>キッサ</t>
    </rPh>
    <phoneticPr fontId="1"/>
  </si>
  <si>
    <t>軽食</t>
    <rPh sb="0" eb="2">
      <t>ケイショク</t>
    </rPh>
    <phoneticPr fontId="1"/>
  </si>
  <si>
    <t>和食</t>
    <rPh sb="0" eb="2">
      <t>ワショク</t>
    </rPh>
    <phoneticPr fontId="1"/>
  </si>
  <si>
    <t>洋食</t>
    <rPh sb="0" eb="2">
      <t>ヨウショク</t>
    </rPh>
    <phoneticPr fontId="1"/>
  </si>
  <si>
    <t>標準阻集グリースの質量</t>
    <rPh sb="0" eb="2">
      <t>ヒョウジュン</t>
    </rPh>
    <rPh sb="2" eb="3">
      <t>ソ</t>
    </rPh>
    <rPh sb="3" eb="4">
      <t>シュウ</t>
    </rPh>
    <phoneticPr fontId="2"/>
  </si>
  <si>
    <t>姫路市</t>
    <rPh sb="0" eb="3">
      <t>ヒメジシ</t>
    </rPh>
    <phoneticPr fontId="1"/>
  </si>
  <si>
    <t>-</t>
    <phoneticPr fontId="5"/>
  </si>
  <si>
    <t>-</t>
    <phoneticPr fontId="1"/>
  </si>
  <si>
    <t>ラーメン</t>
    <phoneticPr fontId="1"/>
  </si>
  <si>
    <t>そば・うどん</t>
    <phoneticPr fontId="1"/>
  </si>
  <si>
    <t>-</t>
    <phoneticPr fontId="5"/>
  </si>
  <si>
    <t>-</t>
    <phoneticPr fontId="1"/>
  </si>
  <si>
    <t>ファーストフード</t>
    <phoneticPr fontId="1"/>
  </si>
  <si>
    <t>学生食堂</t>
    <rPh sb="0" eb="4">
      <t>ガクセイ</t>
    </rPh>
    <phoneticPr fontId="1"/>
  </si>
  <si>
    <t>　１：中国（中華）料理　　２：洋食　　３：和食　　４：ラーメン　　５：そば・うどん　</t>
    <rPh sb="3" eb="5">
      <t>チュウゴク</t>
    </rPh>
    <rPh sb="6" eb="8">
      <t>チュウカ</t>
    </rPh>
    <rPh sb="9" eb="11">
      <t>リョウリ</t>
    </rPh>
    <rPh sb="15" eb="17">
      <t>ヨウショク</t>
    </rPh>
    <rPh sb="21" eb="23">
      <t>ワショク</t>
    </rPh>
    <phoneticPr fontId="2"/>
  </si>
  <si>
    <t>　６：軽食　　７：喫茶　　８：ファーストフード　　９：社員・従業員食堂　１０：学生食堂</t>
    <rPh sb="27" eb="29">
      <t>シャイン</t>
    </rPh>
    <rPh sb="30" eb="33">
      <t>ジュウギョウイン</t>
    </rPh>
    <rPh sb="33" eb="35">
      <t>ショクドウ</t>
    </rPh>
    <rPh sb="39" eb="43">
      <t>ガクセイショク</t>
    </rPh>
    <phoneticPr fontId="2"/>
  </si>
  <si>
    <t>各因子の標準値</t>
    <rPh sb="0" eb="3">
      <t>カクインシ</t>
    </rPh>
    <rPh sb="4" eb="7">
      <t>ヒョウジュンチ</t>
    </rPh>
    <phoneticPr fontId="1"/>
  </si>
  <si>
    <t>中国（中華）料理</t>
    <rPh sb="0" eb="2">
      <t>チュウゴク</t>
    </rPh>
    <rPh sb="3" eb="5">
      <t>チュウカ</t>
    </rPh>
    <rPh sb="6" eb="8">
      <t>リョウリ</t>
    </rPh>
    <phoneticPr fontId="2"/>
  </si>
  <si>
    <t>中国（中華）料理</t>
    <rPh sb="0" eb="2">
      <t>チュウゴク</t>
    </rPh>
    <rPh sb="3" eb="5">
      <t>チュウカ</t>
    </rPh>
    <rPh sb="6" eb="8">
      <t>リョウリ</t>
    </rPh>
    <phoneticPr fontId="1"/>
  </si>
  <si>
    <t>社員・従業員食堂</t>
    <rPh sb="0" eb="2">
      <t>シャイン</t>
    </rPh>
    <rPh sb="3" eb="6">
      <t>ジュウギョウイン</t>
    </rPh>
    <rPh sb="6" eb="8">
      <t>ショクドウ</t>
    </rPh>
    <phoneticPr fontId="2"/>
  </si>
  <si>
    <t>社員・従業員食堂</t>
    <rPh sb="0" eb="2">
      <t>シャイン</t>
    </rPh>
    <rPh sb="3" eb="6">
      <t>ジュウギョウイン</t>
    </rPh>
    <rPh sb="6" eb="8">
      <t>ショク</t>
    </rPh>
    <phoneticPr fontId="1"/>
  </si>
  <si>
    <t>店舗全面積
1㎡・1日
当たりの
使用水量</t>
    <rPh sb="0" eb="2">
      <t>テンポ</t>
    </rPh>
    <rPh sb="2" eb="3">
      <t>ゼン</t>
    </rPh>
    <rPh sb="3" eb="5">
      <t>メンセキ</t>
    </rPh>
    <rPh sb="10" eb="11">
      <t>ニチ</t>
    </rPh>
    <rPh sb="12" eb="13">
      <t>アタ</t>
    </rPh>
    <rPh sb="17" eb="19">
      <t>シヨウ</t>
    </rPh>
    <rPh sb="19" eb="21">
      <t>スイリョウ</t>
    </rPh>
    <phoneticPr fontId="2"/>
  </si>
  <si>
    <t>危険率を用いて定めたときの流量の平均流量に対する倍率</t>
    <rPh sb="0" eb="2">
      <t>キケン</t>
    </rPh>
    <rPh sb="2" eb="3">
      <t>リツ</t>
    </rPh>
    <rPh sb="4" eb="5">
      <t>モチ</t>
    </rPh>
    <rPh sb="7" eb="8">
      <t>サダ</t>
    </rPh>
    <rPh sb="13" eb="15">
      <t>リュウリョウ</t>
    </rPh>
    <rPh sb="16" eb="18">
      <t>ヘイキン</t>
    </rPh>
    <rPh sb="18" eb="20">
      <t>リュウリョウ</t>
    </rPh>
    <rPh sb="21" eb="22">
      <t>タイ</t>
    </rPh>
    <rPh sb="24" eb="26">
      <t>バイリツ</t>
    </rPh>
    <phoneticPr fontId="2"/>
  </si>
  <si>
    <r>
      <rPr>
        <sz val="10"/>
        <color theme="1"/>
        <rFont val="ＭＳ Ｐゴシック"/>
        <family val="3"/>
        <charset val="128"/>
      </rPr>
      <t>㎡</t>
    </r>
  </si>
  <si>
    <r>
      <t>min/</t>
    </r>
    <r>
      <rPr>
        <sz val="10"/>
        <color theme="1"/>
        <rFont val="ＭＳ Ｐゴシック"/>
        <family val="3"/>
        <charset val="128"/>
      </rPr>
      <t>日</t>
    </r>
  </si>
  <si>
    <r>
      <rPr>
        <sz val="10"/>
        <color theme="1"/>
        <rFont val="ＭＳ Ｐゴシック"/>
        <family val="3"/>
        <charset val="128"/>
      </rPr>
      <t>倍</t>
    </r>
  </si>
  <si>
    <r>
      <rPr>
        <sz val="10"/>
        <color theme="1"/>
        <rFont val="ＭＳ Ｐゴシック"/>
        <family val="3"/>
        <charset val="128"/>
      </rPr>
      <t>日</t>
    </r>
  </si>
  <si>
    <r>
      <t>g/(</t>
    </r>
    <r>
      <rPr>
        <sz val="10"/>
        <color theme="1"/>
        <rFont val="ＭＳ Ｐゴシック"/>
        <family val="3"/>
        <charset val="128"/>
      </rPr>
      <t>㎡･日</t>
    </r>
    <r>
      <rPr>
        <sz val="10"/>
        <color theme="1"/>
        <rFont val="Arial"/>
        <family val="2"/>
      </rPr>
      <t>)</t>
    </r>
  </si>
  <si>
    <r>
      <t>g/(</t>
    </r>
    <r>
      <rPr>
        <sz val="10"/>
        <color theme="1"/>
        <rFont val="ＭＳ Ｐゴシック"/>
        <family val="3"/>
        <charset val="128"/>
      </rPr>
      <t>㎡･日</t>
    </r>
    <r>
      <rPr>
        <sz val="10"/>
        <color theme="1"/>
        <rFont val="Arial"/>
        <family val="2"/>
      </rPr>
      <t>)</t>
    </r>
    <phoneticPr fontId="2"/>
  </si>
  <si>
    <r>
      <rPr>
        <sz val="10"/>
        <color theme="1"/>
        <rFont val="ＭＳ Ｐゴシック"/>
        <family val="3"/>
        <charset val="128"/>
      </rPr>
      <t>人</t>
    </r>
    <r>
      <rPr>
        <sz val="10"/>
        <color theme="1"/>
        <rFont val="Arial"/>
        <family val="2"/>
      </rPr>
      <t>/(</t>
    </r>
    <r>
      <rPr>
        <sz val="10"/>
        <color theme="1"/>
        <rFont val="ＭＳ Ｐゴシック"/>
        <family val="3"/>
        <charset val="128"/>
      </rPr>
      <t>席･日</t>
    </r>
    <r>
      <rPr>
        <sz val="10"/>
        <color theme="1"/>
        <rFont val="Arial"/>
        <family val="2"/>
      </rPr>
      <t>)</t>
    </r>
  </si>
  <si>
    <r>
      <rPr>
        <sz val="10"/>
        <color theme="1"/>
        <rFont val="ＭＳ Ｐゴシック"/>
        <family val="3"/>
        <charset val="128"/>
      </rPr>
      <t>Ｌ</t>
    </r>
    <r>
      <rPr>
        <sz val="10"/>
        <color theme="1"/>
        <rFont val="Arial"/>
        <family val="2"/>
      </rPr>
      <t>/(</t>
    </r>
    <r>
      <rPr>
        <sz val="10"/>
        <color theme="1"/>
        <rFont val="ＭＳ Ｐゴシック"/>
        <family val="3"/>
        <charset val="128"/>
      </rPr>
      <t>㎡･日</t>
    </r>
    <r>
      <rPr>
        <sz val="10"/>
        <color theme="1"/>
        <rFont val="Arial"/>
        <family val="2"/>
      </rPr>
      <t>)</t>
    </r>
    <phoneticPr fontId="2"/>
  </si>
  <si>
    <r>
      <t xml:space="preserve">阻集グリースの掃除周期 </t>
    </r>
    <r>
      <rPr>
        <vertAlign val="superscript"/>
        <sz val="10"/>
        <color theme="1"/>
        <rFont val="ＭＳ Ｐゴシック"/>
        <family val="3"/>
        <charset val="128"/>
        <scheme val="minor"/>
      </rPr>
      <t>※1</t>
    </r>
    <phoneticPr fontId="1"/>
  </si>
  <si>
    <r>
      <t xml:space="preserve">堆積残渣の掃除周期 </t>
    </r>
    <r>
      <rPr>
        <vertAlign val="superscript"/>
        <sz val="10"/>
        <color theme="1"/>
        <rFont val="ＭＳ Ｐゴシック"/>
        <family val="3"/>
        <charset val="128"/>
        <scheme val="minor"/>
      </rPr>
      <t>※1</t>
    </r>
    <phoneticPr fontId="1"/>
  </si>
  <si>
    <r>
      <t xml:space="preserve">回転数〔１席・１日当たりの利用人数〕 </t>
    </r>
    <r>
      <rPr>
        <vertAlign val="superscript"/>
        <sz val="10"/>
        <color theme="1"/>
        <rFont val="ＭＳ Ｐゴシック"/>
        <family val="3"/>
        <charset val="128"/>
        <scheme val="minor"/>
      </rPr>
      <t>※1</t>
    </r>
    <phoneticPr fontId="2"/>
  </si>
  <si>
    <r>
      <t xml:space="preserve">補正回転数 </t>
    </r>
    <r>
      <rPr>
        <vertAlign val="superscript"/>
        <sz val="10"/>
        <rFont val="ＭＳ Ｐゴシック"/>
        <family val="3"/>
        <charset val="128"/>
        <scheme val="minor"/>
      </rPr>
      <t>※2</t>
    </r>
    <r>
      <rPr>
        <sz val="9"/>
        <color indexed="10"/>
        <rFont val="ＭＳ Ｐゴシック"/>
        <family val="3"/>
        <charset val="128"/>
      </rPr>
      <t/>
    </r>
    <phoneticPr fontId="1"/>
  </si>
  <si>
    <r>
      <t>i</t>
    </r>
    <r>
      <rPr>
        <vertAlign val="subscript"/>
        <sz val="10"/>
        <color theme="1"/>
        <rFont val="Arial"/>
        <family val="2"/>
      </rPr>
      <t>b</t>
    </r>
    <phoneticPr fontId="1"/>
  </si>
  <si>
    <r>
      <rPr>
        <sz val="9"/>
        <color theme="1"/>
        <rFont val="ＭＳ Ｐゴシック"/>
        <family val="3"/>
        <charset val="128"/>
      </rPr>
      <t>※</t>
    </r>
    <r>
      <rPr>
        <sz val="9"/>
        <color theme="1"/>
        <rFont val="Arial"/>
        <family val="2"/>
      </rPr>
      <t>1</t>
    </r>
    <r>
      <rPr>
        <sz val="9"/>
        <color theme="1"/>
        <rFont val="ＭＳ Ｐゴシック"/>
        <family val="3"/>
        <charset val="128"/>
      </rPr>
      <t>　受渡当事者間の打合せにより定めてもよい。</t>
    </r>
    <rPh sb="3" eb="5">
      <t>ウケワタシ</t>
    </rPh>
    <rPh sb="5" eb="7">
      <t>トウジ</t>
    </rPh>
    <rPh sb="7" eb="8">
      <t>シャ</t>
    </rPh>
    <rPh sb="8" eb="9">
      <t>カン</t>
    </rPh>
    <rPh sb="10" eb="12">
      <t>ウチアワ</t>
    </rPh>
    <rPh sb="16" eb="17">
      <t>サダ</t>
    </rPh>
    <phoneticPr fontId="2"/>
  </si>
  <si>
    <r>
      <rPr>
        <sz val="9"/>
        <color theme="1"/>
        <rFont val="ＭＳ Ｐゴシック"/>
        <family val="3"/>
        <charset val="128"/>
      </rPr>
      <t>※</t>
    </r>
    <r>
      <rPr>
        <sz val="9"/>
        <color theme="1"/>
        <rFont val="Arial"/>
        <family val="2"/>
      </rPr>
      <t>2</t>
    </r>
    <r>
      <rPr>
        <sz val="9"/>
        <color theme="1"/>
        <rFont val="ＭＳ Ｐゴシック"/>
        <family val="3"/>
        <charset val="128"/>
      </rPr>
      <t>　店舗面積と食種から、</t>
    </r>
    <r>
      <rPr>
        <sz val="9"/>
        <color theme="1"/>
        <rFont val="Arial"/>
        <family val="2"/>
      </rPr>
      <t>SHASE</t>
    </r>
    <r>
      <rPr>
        <sz val="9"/>
        <color theme="1"/>
        <rFont val="ＭＳ Ｐゴシック"/>
        <family val="3"/>
        <charset val="128"/>
      </rPr>
      <t>規格の標準値を選びます。</t>
    </r>
    <rPh sb="3" eb="5">
      <t>テンポ</t>
    </rPh>
    <rPh sb="5" eb="7">
      <t>メンセキ</t>
    </rPh>
    <rPh sb="8" eb="10">
      <t>ショクシュ</t>
    </rPh>
    <rPh sb="18" eb="20">
      <t>キカク</t>
    </rPh>
    <rPh sb="21" eb="23">
      <t>ヒョウジュン</t>
    </rPh>
    <rPh sb="23" eb="24">
      <t>チ</t>
    </rPh>
    <rPh sb="25" eb="26">
      <t>エラ</t>
    </rPh>
    <phoneticPr fontId="2"/>
  </si>
  <si>
    <t>換算係数</t>
    <rPh sb="0" eb="2">
      <t>カンサン</t>
    </rPh>
    <rPh sb="2" eb="4">
      <t>ケイスウ</t>
    </rPh>
    <phoneticPr fontId="2"/>
  </si>
  <si>
    <t>流入流量　</t>
    <rPh sb="0" eb="2">
      <t>リュウニュウ</t>
    </rPh>
    <rPh sb="2" eb="4">
      <t>リュウリョウ</t>
    </rPh>
    <phoneticPr fontId="2"/>
  </si>
  <si>
    <t>n</t>
    <phoneticPr fontId="1"/>
  </si>
  <si>
    <r>
      <t>n</t>
    </r>
    <r>
      <rPr>
        <vertAlign val="subscript"/>
        <sz val="10"/>
        <color theme="1"/>
        <rFont val="Arial"/>
        <family val="2"/>
      </rPr>
      <t>0</t>
    </r>
    <phoneticPr fontId="1"/>
  </si>
  <si>
    <t>阻集グリースの質量　</t>
    <rPh sb="0" eb="1">
      <t>ソ</t>
    </rPh>
    <rPh sb="1" eb="2">
      <t>シュウ</t>
    </rPh>
    <rPh sb="7" eb="9">
      <t>シツリョウ</t>
    </rPh>
    <phoneticPr fontId="2"/>
  </si>
  <si>
    <r>
      <t>i</t>
    </r>
    <r>
      <rPr>
        <vertAlign val="subscript"/>
        <sz val="10"/>
        <color theme="1"/>
        <rFont val="Arial"/>
        <family val="2"/>
      </rPr>
      <t>u</t>
    </r>
    <phoneticPr fontId="1"/>
  </si>
  <si>
    <t>堆積残渣の質量　　　</t>
    <rPh sb="0" eb="2">
      <t>タイセキ</t>
    </rPh>
    <rPh sb="2" eb="4">
      <t>ザンサ</t>
    </rPh>
    <rPh sb="5" eb="7">
      <t>シツリョウ</t>
    </rPh>
    <phoneticPr fontId="2"/>
  </si>
  <si>
    <r>
      <t>C</t>
    </r>
    <r>
      <rPr>
        <vertAlign val="subscript"/>
        <sz val="10"/>
        <color theme="1"/>
        <rFont val="Arial"/>
        <family val="2"/>
      </rPr>
      <t>2</t>
    </r>
    <phoneticPr fontId="1"/>
  </si>
  <si>
    <t>阻集グリース及び堆積残渣の質量　</t>
    <phoneticPr fontId="2"/>
  </si>
  <si>
    <r>
      <t>１　食種及び店舗全面積、その他条件の入力　（</t>
    </r>
    <r>
      <rPr>
        <sz val="10"/>
        <color rgb="FFFF0000"/>
        <rFont val="ＭＳ Ｐゴシック"/>
        <family val="3"/>
        <charset val="128"/>
        <scheme val="minor"/>
      </rPr>
      <t>食種・店舗面積</t>
    </r>
    <r>
      <rPr>
        <sz val="10"/>
        <color theme="1"/>
        <rFont val="ＭＳ Ｐゴシック"/>
        <family val="3"/>
        <charset val="128"/>
        <scheme val="minor"/>
      </rPr>
      <t>を入力すると自動計算されます。）</t>
    </r>
    <rPh sb="18" eb="20">
      <t>ニュウリョク</t>
    </rPh>
    <phoneticPr fontId="2"/>
  </si>
  <si>
    <t>２　流入流量の算出</t>
    <rPh sb="2" eb="4">
      <t>リュウニュウ</t>
    </rPh>
    <rPh sb="4" eb="6">
      <t>リュウリョウ</t>
    </rPh>
    <rPh sb="7" eb="9">
      <t>サンシュツ</t>
    </rPh>
    <phoneticPr fontId="2"/>
  </si>
  <si>
    <t>３　阻集グリース及び堆積残渣の質量の算出</t>
    <rPh sb="2" eb="3">
      <t>ソ</t>
    </rPh>
    <rPh sb="3" eb="4">
      <t>シュウ</t>
    </rPh>
    <rPh sb="8" eb="9">
      <t>オヨ</t>
    </rPh>
    <rPh sb="10" eb="12">
      <t>タイセキ</t>
    </rPh>
    <rPh sb="12" eb="14">
      <t>ザンサ</t>
    </rPh>
    <rPh sb="15" eb="17">
      <t>シツリョウ</t>
    </rPh>
    <rPh sb="18" eb="20">
      <t>サンシュツ</t>
    </rPh>
    <phoneticPr fontId="2"/>
  </si>
  <si>
    <t>４　グリース阻集器の選定</t>
    <rPh sb="6" eb="9">
      <t>ソシュウキ</t>
    </rPh>
    <rPh sb="10" eb="12">
      <t>センテイ</t>
    </rPh>
    <phoneticPr fontId="2"/>
  </si>
  <si>
    <t>設置する阻集器の許容流入流量が「Ｑ」の値以上でかつ、標準阻集グリースの質量が「G」の値以上であること</t>
    <rPh sb="0" eb="2">
      <t>セッチ</t>
    </rPh>
    <rPh sb="4" eb="7">
      <t>ソシュウキ</t>
    </rPh>
    <rPh sb="8" eb="10">
      <t>キョヨウ</t>
    </rPh>
    <rPh sb="10" eb="12">
      <t>リュウニュウ</t>
    </rPh>
    <rPh sb="12" eb="14">
      <t>リュウリョウ</t>
    </rPh>
    <rPh sb="19" eb="20">
      <t>アタイ</t>
    </rPh>
    <rPh sb="20" eb="22">
      <t>イジョウ</t>
    </rPh>
    <rPh sb="42" eb="43">
      <t>アタイ</t>
    </rPh>
    <rPh sb="43" eb="45">
      <t>イジョウ</t>
    </rPh>
    <phoneticPr fontId="2"/>
  </si>
  <si>
    <r>
      <rPr>
        <sz val="10"/>
        <color theme="1"/>
        <rFont val="ＭＳ Ｐゴシック"/>
        <family val="3"/>
        <charset val="128"/>
      </rPr>
      <t>Ｌ</t>
    </r>
    <r>
      <rPr>
        <sz val="10"/>
        <color theme="1"/>
        <rFont val="Arial"/>
        <family val="2"/>
      </rPr>
      <t>/min</t>
    </r>
    <phoneticPr fontId="2"/>
  </si>
  <si>
    <t>因子</t>
    <rPh sb="0" eb="2">
      <t>インシ</t>
    </rPh>
    <phoneticPr fontId="1"/>
  </si>
  <si>
    <t>食種</t>
    <rPh sb="0" eb="2">
      <t>ショクシュ</t>
    </rPh>
    <phoneticPr fontId="1"/>
  </si>
  <si>
    <t>因子</t>
    <phoneticPr fontId="1"/>
  </si>
  <si>
    <t>食種</t>
    <phoneticPr fontId="1"/>
  </si>
  <si>
    <r>
      <t>min/</t>
    </r>
    <r>
      <rPr>
        <sz val="8"/>
        <color theme="1"/>
        <rFont val="ＭＳ Ｐゴシック"/>
        <family val="3"/>
        <charset val="128"/>
      </rPr>
      <t>日</t>
    </r>
    <rPh sb="4" eb="5">
      <t>ニチ</t>
    </rPh>
    <phoneticPr fontId="2"/>
  </si>
  <si>
    <r>
      <rPr>
        <sz val="8"/>
        <color theme="1"/>
        <rFont val="ＭＳ Ｐゴシック"/>
        <family val="3"/>
        <charset val="128"/>
      </rPr>
      <t>倍</t>
    </r>
    <rPh sb="0" eb="1">
      <t>バイ</t>
    </rPh>
    <phoneticPr fontId="2"/>
  </si>
  <si>
    <r>
      <t>L/(</t>
    </r>
    <r>
      <rPr>
        <sz val="8"/>
        <color theme="1"/>
        <rFont val="ＭＳ Ｐゴシック"/>
        <family val="3"/>
        <charset val="128"/>
      </rPr>
      <t>㎡・日</t>
    </r>
    <r>
      <rPr>
        <sz val="8"/>
        <color theme="1"/>
        <rFont val="Arial"/>
        <family val="2"/>
      </rPr>
      <t>)</t>
    </r>
    <rPh sb="5" eb="6">
      <t>ニチ</t>
    </rPh>
    <phoneticPr fontId="2"/>
  </si>
  <si>
    <r>
      <t>g/(</t>
    </r>
    <r>
      <rPr>
        <sz val="8"/>
        <color theme="1"/>
        <rFont val="ＭＳ Ｐゴシック"/>
        <family val="3"/>
        <charset val="128"/>
      </rPr>
      <t>㎡・日</t>
    </r>
    <r>
      <rPr>
        <sz val="8"/>
        <color theme="1"/>
        <rFont val="Arial"/>
        <family val="2"/>
      </rPr>
      <t>)</t>
    </r>
    <rPh sb="5" eb="6">
      <t>ニチ</t>
    </rPh>
    <phoneticPr fontId="2"/>
  </si>
  <si>
    <t>面積（㎡）</t>
    <phoneticPr fontId="1"/>
  </si>
  <si>
    <r>
      <t>W</t>
    </r>
    <r>
      <rPr>
        <vertAlign val="subscript"/>
        <sz val="10"/>
        <color theme="1"/>
        <rFont val="Arial"/>
        <family val="2"/>
      </rPr>
      <t>m</t>
    </r>
    <phoneticPr fontId="1"/>
  </si>
  <si>
    <r>
      <t>g</t>
    </r>
    <r>
      <rPr>
        <vertAlign val="subscript"/>
        <sz val="10"/>
        <color theme="1"/>
        <rFont val="Arial"/>
        <family val="2"/>
      </rPr>
      <t>u</t>
    </r>
    <phoneticPr fontId="1"/>
  </si>
  <si>
    <r>
      <t>g</t>
    </r>
    <r>
      <rPr>
        <vertAlign val="subscript"/>
        <sz val="10"/>
        <color theme="1"/>
        <rFont val="Arial"/>
        <family val="2"/>
      </rPr>
      <t>b</t>
    </r>
    <phoneticPr fontId="1"/>
  </si>
  <si>
    <t>厨房用グリース阻集器　店舗全面積に基づく選定表 （SHASE-S217-2016）　</t>
    <rPh sb="11" eb="13">
      <t>テンポ</t>
    </rPh>
    <rPh sb="13" eb="16">
      <t>ゼンメンセキ</t>
    </rPh>
    <phoneticPr fontId="1"/>
  </si>
  <si>
    <t>・・・Ｑ</t>
    <phoneticPr fontId="2"/>
  </si>
  <si>
    <t>・・・Ｇ</t>
    <phoneticPr fontId="2"/>
  </si>
  <si>
    <t>回転数の標準値と選定時に不明確な場合に採用する掃除の周期</t>
    <rPh sb="0" eb="3">
      <t>カイテンスウ</t>
    </rPh>
    <rPh sb="4" eb="7">
      <t>ヒョウジュンチ</t>
    </rPh>
    <rPh sb="8" eb="10">
      <t>センテイ</t>
    </rPh>
    <rPh sb="10" eb="11">
      <t>ジ</t>
    </rPh>
    <rPh sb="12" eb="15">
      <t>フメイカク</t>
    </rPh>
    <rPh sb="16" eb="18">
      <t>バアイ</t>
    </rPh>
    <rPh sb="19" eb="21">
      <t>サイヨウ</t>
    </rPh>
    <rPh sb="23" eb="25">
      <t>ソウジ</t>
    </rPh>
    <rPh sb="26" eb="28">
      <t>シュウキ</t>
    </rPh>
    <phoneticPr fontId="1"/>
  </si>
  <si>
    <t>出典　（公社）空気調和・衛生工学会規格「SHASE-S217-2016　グリース阻集器」P.4「表3－各因子の標準値」</t>
    <rPh sb="0" eb="2">
      <t>シュッテン</t>
    </rPh>
    <rPh sb="4" eb="6">
      <t>コウシャ</t>
    </rPh>
    <rPh sb="7" eb="9">
      <t>クウキ</t>
    </rPh>
    <rPh sb="9" eb="11">
      <t>チョウワ</t>
    </rPh>
    <rPh sb="12" eb="14">
      <t>エイセイ</t>
    </rPh>
    <rPh sb="14" eb="16">
      <t>コウガク</t>
    </rPh>
    <rPh sb="16" eb="17">
      <t>カイ</t>
    </rPh>
    <rPh sb="17" eb="19">
      <t>キカク</t>
    </rPh>
    <rPh sb="40" eb="43">
      <t>ソシュウキ</t>
    </rPh>
    <rPh sb="48" eb="49">
      <t>ヒョウ</t>
    </rPh>
    <rPh sb="51" eb="52">
      <t>カク</t>
    </rPh>
    <rPh sb="52" eb="54">
      <t>インシ</t>
    </rPh>
    <rPh sb="55" eb="57">
      <t>ヒョウジュン</t>
    </rPh>
    <rPh sb="57" eb="58">
      <t>チ</t>
    </rPh>
    <phoneticPr fontId="2"/>
  </si>
  <si>
    <t>出典　（公社）空気調和・衛生工学会規格「SHASE-S217-2016　グリース阻集器」P.5「表4－回転数の標準値」</t>
    <rPh sb="0" eb="2">
      <t>シュッテン</t>
    </rPh>
    <rPh sb="4" eb="6">
      <t>コウシャ</t>
    </rPh>
    <rPh sb="7" eb="9">
      <t>クウキ</t>
    </rPh>
    <rPh sb="9" eb="11">
      <t>チョウワ</t>
    </rPh>
    <rPh sb="12" eb="14">
      <t>エイセイ</t>
    </rPh>
    <rPh sb="14" eb="16">
      <t>コウガク</t>
    </rPh>
    <rPh sb="16" eb="17">
      <t>カイ</t>
    </rPh>
    <rPh sb="17" eb="19">
      <t>キカク</t>
    </rPh>
    <rPh sb="40" eb="43">
      <t>ソシュウキ</t>
    </rPh>
    <rPh sb="48" eb="49">
      <t>ヒョウ</t>
    </rPh>
    <rPh sb="51" eb="54">
      <t>カイテンスウ</t>
    </rPh>
    <rPh sb="55" eb="57">
      <t>ヒョウジュン</t>
    </rPh>
    <rPh sb="57" eb="58">
      <t>チ</t>
    </rPh>
    <phoneticPr fontId="2"/>
  </si>
  <si>
    <t>出典　（公社）空気調和・衛生工学会規格「SHASE-S217-2016　グリース阻集器」P.5「表5－補正回転数の標準値」</t>
    <rPh sb="0" eb="2">
      <t>シュッテン</t>
    </rPh>
    <rPh sb="4" eb="6">
      <t>コウシャ</t>
    </rPh>
    <rPh sb="7" eb="9">
      <t>クウキ</t>
    </rPh>
    <rPh sb="9" eb="11">
      <t>チョウワ</t>
    </rPh>
    <rPh sb="12" eb="14">
      <t>エイセイ</t>
    </rPh>
    <rPh sb="14" eb="16">
      <t>コウガク</t>
    </rPh>
    <rPh sb="16" eb="17">
      <t>カイ</t>
    </rPh>
    <rPh sb="17" eb="19">
      <t>キカク</t>
    </rPh>
    <rPh sb="40" eb="43">
      <t>ソシュウキ</t>
    </rPh>
    <rPh sb="48" eb="49">
      <t>ヒョウ</t>
    </rPh>
    <rPh sb="51" eb="53">
      <t>ホセイ</t>
    </rPh>
    <rPh sb="53" eb="56">
      <t>カイテンスウ</t>
    </rPh>
    <rPh sb="57" eb="59">
      <t>ヒョウジュン</t>
    </rPh>
    <rPh sb="59" eb="60">
      <t>チ</t>
    </rPh>
    <phoneticPr fontId="1"/>
  </si>
  <si>
    <t>店舗全面積
1㎡・1日当たりの阻集グリースの質量</t>
    <rPh sb="0" eb="2">
      <t>テンポ</t>
    </rPh>
    <rPh sb="2" eb="5">
      <t>ゼンメンセキ</t>
    </rPh>
    <rPh sb="10" eb="11">
      <t>ニチ</t>
    </rPh>
    <rPh sb="11" eb="12">
      <t>アタ</t>
    </rPh>
    <rPh sb="15" eb="16">
      <t>ソ</t>
    </rPh>
    <rPh sb="16" eb="17">
      <t>シュウ</t>
    </rPh>
    <rPh sb="22" eb="24">
      <t>シツリョウ</t>
    </rPh>
    <phoneticPr fontId="2"/>
  </si>
  <si>
    <t>1日当たりの
厨房
使用時間</t>
    <rPh sb="1" eb="2">
      <t>ニチ</t>
    </rPh>
    <rPh sb="2" eb="3">
      <t>アタ</t>
    </rPh>
    <rPh sb="7" eb="9">
      <t>チュウボウ</t>
    </rPh>
    <rPh sb="10" eb="12">
      <t>シヨウ</t>
    </rPh>
    <rPh sb="12" eb="14">
      <t>ジカン</t>
    </rPh>
    <phoneticPr fontId="2"/>
  </si>
  <si>
    <t>店舗全面積
1㎡・1日当たりの堆積残渣の質量</t>
    <rPh sb="0" eb="5">
      <t>テンポゼンメン</t>
    </rPh>
    <rPh sb="10" eb="11">
      <t>ニチ</t>
    </rPh>
    <rPh sb="11" eb="12">
      <t>アタ</t>
    </rPh>
    <rPh sb="15" eb="17">
      <t>タイセキ</t>
    </rPh>
    <rPh sb="17" eb="19">
      <t>ザンサ</t>
    </rPh>
    <rPh sb="20" eb="22">
      <t>シツリョウ</t>
    </rPh>
    <phoneticPr fontId="2"/>
  </si>
  <si>
    <r>
      <t>g</t>
    </r>
    <r>
      <rPr>
        <vertAlign val="subscript"/>
        <sz val="10"/>
        <color theme="1"/>
        <rFont val="Arial"/>
        <family val="2"/>
      </rPr>
      <t>u</t>
    </r>
    <phoneticPr fontId="1"/>
  </si>
  <si>
    <r>
      <t>g</t>
    </r>
    <r>
      <rPr>
        <vertAlign val="subscript"/>
        <sz val="10"/>
        <color theme="1"/>
        <rFont val="Arial"/>
        <family val="2"/>
      </rPr>
      <t>b</t>
    </r>
    <phoneticPr fontId="1"/>
  </si>
  <si>
    <t>k</t>
    <phoneticPr fontId="1"/>
  </si>
  <si>
    <t>t</t>
    <phoneticPr fontId="1"/>
  </si>
  <si>
    <t>店舗全面積１㎡・１日当たりの使用水量</t>
    <rPh sb="10" eb="11">
      <t>ア</t>
    </rPh>
    <phoneticPr fontId="2"/>
  </si>
  <si>
    <t>１㎡・１日当たりの阻集グリースの質量</t>
    <phoneticPr fontId="2"/>
  </si>
  <si>
    <t>１㎡・１日当たりの堆積残渣の質量</t>
    <phoneticPr fontId="2"/>
  </si>
  <si>
    <t>申請者名</t>
    <rPh sb="0" eb="3">
      <t>シンセイシャ</t>
    </rPh>
    <rPh sb="3" eb="4">
      <t>メイ</t>
    </rPh>
    <phoneticPr fontId="1"/>
  </si>
  <si>
    <t>工事場所</t>
    <rPh sb="0" eb="2">
      <t>コウジ</t>
    </rPh>
    <rPh sb="2" eb="4">
      <t>バショ</t>
    </rPh>
    <phoneticPr fontId="1"/>
  </si>
  <si>
    <t>施工業者名　　</t>
    <rPh sb="0" eb="2">
      <t>セコウ</t>
    </rPh>
    <rPh sb="2" eb="4">
      <t>ギョウシャ</t>
    </rPh>
    <rPh sb="4" eb="5">
      <t>メイ</t>
    </rPh>
    <phoneticPr fontId="1"/>
  </si>
  <si>
    <r>
      <rPr>
        <sz val="10"/>
        <color theme="1"/>
        <rFont val="ＭＳ Ｐゴシック"/>
        <family val="3"/>
        <charset val="128"/>
      </rPr>
      <t>人</t>
    </r>
    <r>
      <rPr>
        <sz val="10"/>
        <color theme="1"/>
        <rFont val="Arial"/>
        <family val="2"/>
      </rPr>
      <t>/(</t>
    </r>
    <r>
      <rPr>
        <sz val="10"/>
        <color theme="1"/>
        <rFont val="ＭＳ Ｐゴシック"/>
        <family val="3"/>
        <charset val="128"/>
      </rPr>
      <t>席･日</t>
    </r>
    <r>
      <rPr>
        <sz val="10"/>
        <color theme="1"/>
        <rFont val="Arial"/>
        <family val="2"/>
      </rPr>
      <t>)</t>
    </r>
    <phoneticPr fontId="1"/>
  </si>
  <si>
    <r>
      <t>補正回転数</t>
    </r>
    <r>
      <rPr>
        <sz val="11"/>
        <color theme="1"/>
        <rFont val="Arial"/>
        <family val="2"/>
      </rPr>
      <t>n</t>
    </r>
    <r>
      <rPr>
        <vertAlign val="subscript"/>
        <sz val="11"/>
        <color theme="1"/>
        <rFont val="Arial"/>
        <family val="2"/>
      </rPr>
      <t>0</t>
    </r>
    <r>
      <rPr>
        <sz val="11"/>
        <color theme="1"/>
        <rFont val="ＭＳ Ｐゴシック"/>
        <family val="2"/>
        <scheme val="minor"/>
      </rPr>
      <t>[人/(席･日)]の</t>
    </r>
    <r>
      <rPr>
        <sz val="11"/>
        <color theme="1"/>
        <rFont val="ＭＳ Ｐゴシック"/>
        <family val="3"/>
        <charset val="128"/>
        <scheme val="minor"/>
      </rPr>
      <t>標準値</t>
    </r>
    <rPh sb="0" eb="2">
      <t>ホセイ</t>
    </rPh>
    <rPh sb="2" eb="5">
      <t>カイテンスウ</t>
    </rPh>
    <rPh sb="4" eb="5">
      <t>スウ</t>
    </rPh>
    <rPh sb="17" eb="20">
      <t>ヒョウジュンチ</t>
    </rPh>
    <phoneticPr fontId="1"/>
  </si>
  <si>
    <r>
      <t>食種</t>
    </r>
    <r>
      <rPr>
        <sz val="9"/>
        <color indexed="10"/>
        <rFont val="ＭＳ Ｐゴシック"/>
        <family val="3"/>
        <charset val="128"/>
      </rPr>
      <t>（下記より該当番号を選択） ：</t>
    </r>
    <rPh sb="0" eb="2">
      <t>ショクシュ</t>
    </rPh>
    <phoneticPr fontId="2"/>
  </si>
  <si>
    <r>
      <t>店舗面積</t>
    </r>
    <r>
      <rPr>
        <sz val="9"/>
        <color indexed="10"/>
        <rFont val="ＭＳ Ｐゴシック"/>
        <family val="3"/>
        <charset val="128"/>
      </rPr>
      <t xml:space="preserve">（厨房面積含む） ： </t>
    </r>
    <rPh sb="0" eb="2">
      <t>テンポ</t>
    </rPh>
    <rPh sb="2" eb="4">
      <t>メンセキ</t>
    </rPh>
    <rPh sb="5" eb="7">
      <t>チュウボウ</t>
    </rPh>
    <rPh sb="7" eb="9">
      <t>メンセキ</t>
    </rPh>
    <rPh sb="9" eb="10">
      <t>フク</t>
    </rPh>
    <phoneticPr fontId="2"/>
  </si>
  <si>
    <r>
      <t xml:space="preserve">１日当たりの厨房使用時間 </t>
    </r>
    <r>
      <rPr>
        <vertAlign val="superscript"/>
        <sz val="10"/>
        <color theme="1"/>
        <rFont val="ＭＳ Ｐゴシック"/>
        <family val="3"/>
        <charset val="128"/>
        <scheme val="minor"/>
      </rPr>
      <t>※1</t>
    </r>
    <rPh sb="6" eb="8">
      <t>チュウボウ</t>
    </rPh>
    <phoneticPr fontId="2"/>
  </si>
  <si>
    <r>
      <t>n:</t>
    </r>
    <r>
      <rPr>
        <sz val="9"/>
        <color theme="1"/>
        <rFont val="ＭＳ Ｐゴシック"/>
        <family val="3"/>
        <charset val="128"/>
      </rPr>
      <t>回転数</t>
    </r>
    <rPh sb="2" eb="5">
      <t>カイテンスウ</t>
    </rPh>
    <phoneticPr fontId="2"/>
  </si>
  <si>
    <r>
      <rPr>
        <sz val="9"/>
        <color theme="1"/>
        <rFont val="ＭＳ Ｐゴシック"/>
        <family val="3"/>
        <charset val="128"/>
      </rPr>
      <t>掃除の周期（日）</t>
    </r>
    <rPh sb="0" eb="2">
      <t>ソウジ</t>
    </rPh>
    <rPh sb="3" eb="5">
      <t>シュウキ</t>
    </rPh>
    <rPh sb="6" eb="7">
      <t>ヒ</t>
    </rPh>
    <phoneticPr fontId="2"/>
  </si>
  <si>
    <r>
      <t>iu:</t>
    </r>
    <r>
      <rPr>
        <sz val="8"/>
        <color theme="1"/>
        <rFont val="ＭＳ Ｐゴシック"/>
        <family val="3"/>
        <charset val="128"/>
      </rPr>
      <t>阻集グリース</t>
    </r>
    <rPh sb="3" eb="4">
      <t>ソ</t>
    </rPh>
    <rPh sb="4" eb="5">
      <t>シュウ</t>
    </rPh>
    <phoneticPr fontId="2"/>
  </si>
  <si>
    <r>
      <t>ib:</t>
    </r>
    <r>
      <rPr>
        <sz val="8"/>
        <color theme="1"/>
        <rFont val="ＭＳ Ｐゴシック"/>
        <family val="3"/>
        <charset val="128"/>
      </rPr>
      <t>堆積残渣</t>
    </r>
    <rPh sb="3" eb="5">
      <t>タイセキ</t>
    </rPh>
    <rPh sb="5" eb="7">
      <t>ザンサ</t>
    </rPh>
    <phoneticPr fontId="2"/>
  </si>
  <si>
    <r>
      <rPr>
        <sz val="9"/>
        <color theme="0" tint="-0.14996795556505021"/>
        <rFont val="ＭＳ Ｐゴシック"/>
        <family val="3"/>
        <charset val="128"/>
      </rPr>
      <t>～</t>
    </r>
    <r>
      <rPr>
        <sz val="9"/>
        <color theme="0" tint="-0.14996795556505021"/>
        <rFont val="Arial"/>
        <family val="2"/>
      </rPr>
      <t>49.9</t>
    </r>
    <phoneticPr fontId="1"/>
  </si>
  <si>
    <r>
      <t>50</t>
    </r>
    <r>
      <rPr>
        <sz val="9"/>
        <color theme="0" tint="-0.14996795556505021"/>
        <rFont val="ＭＳ Ｐゴシック"/>
        <family val="3"/>
        <charset val="128"/>
      </rPr>
      <t>～</t>
    </r>
    <r>
      <rPr>
        <sz val="9"/>
        <color theme="0" tint="-0.14996795556505021"/>
        <rFont val="Arial"/>
        <family val="2"/>
      </rPr>
      <t>74.9</t>
    </r>
    <phoneticPr fontId="1"/>
  </si>
  <si>
    <r>
      <t>75</t>
    </r>
    <r>
      <rPr>
        <sz val="9"/>
        <color theme="0" tint="-0.14996795556505021"/>
        <rFont val="ＭＳ Ｐゴシック"/>
        <family val="3"/>
        <charset val="128"/>
      </rPr>
      <t>～</t>
    </r>
    <r>
      <rPr>
        <sz val="9"/>
        <color theme="0" tint="-0.14996795556505021"/>
        <rFont val="Arial"/>
        <family val="2"/>
      </rPr>
      <t>99.9</t>
    </r>
    <phoneticPr fontId="1"/>
  </si>
  <si>
    <r>
      <t>100</t>
    </r>
    <r>
      <rPr>
        <sz val="9"/>
        <color theme="0" tint="-0.14996795556505021"/>
        <rFont val="ＭＳ Ｐゴシック"/>
        <family val="3"/>
        <charset val="128"/>
      </rPr>
      <t>～</t>
    </r>
    <r>
      <rPr>
        <sz val="9"/>
        <color theme="0" tint="-0.14996795556505021"/>
        <rFont val="Arial"/>
        <family val="2"/>
      </rPr>
      <t>124.9</t>
    </r>
    <phoneticPr fontId="1"/>
  </si>
  <si>
    <r>
      <t>125</t>
    </r>
    <r>
      <rPr>
        <sz val="9"/>
        <color theme="0" tint="-0.14996795556505021"/>
        <rFont val="ＭＳ Ｐゴシック"/>
        <family val="3"/>
        <charset val="128"/>
      </rPr>
      <t>～</t>
    </r>
    <r>
      <rPr>
        <sz val="9"/>
        <color theme="0" tint="-0.14996795556505021"/>
        <rFont val="Arial"/>
        <family val="2"/>
      </rPr>
      <t>149.9</t>
    </r>
    <phoneticPr fontId="1"/>
  </si>
  <si>
    <r>
      <t>150</t>
    </r>
    <r>
      <rPr>
        <sz val="9"/>
        <color theme="0" tint="-0.14996795556505021"/>
        <rFont val="ＭＳ Ｐゴシック"/>
        <family val="3"/>
        <charset val="128"/>
      </rPr>
      <t>～</t>
    </r>
    <r>
      <rPr>
        <sz val="9"/>
        <color theme="0" tint="-0.14996795556505021"/>
        <rFont val="Arial"/>
        <family val="2"/>
      </rPr>
      <t>174.9</t>
    </r>
    <phoneticPr fontId="1"/>
  </si>
  <si>
    <r>
      <t>175</t>
    </r>
    <r>
      <rPr>
        <sz val="9"/>
        <color theme="0" tint="-0.14996795556505021"/>
        <rFont val="ＭＳ Ｐゴシック"/>
        <family val="3"/>
        <charset val="128"/>
      </rPr>
      <t>～</t>
    </r>
    <r>
      <rPr>
        <sz val="9"/>
        <color theme="0" tint="-0.14996795556505021"/>
        <rFont val="Arial"/>
        <family val="2"/>
      </rPr>
      <t>199.9</t>
    </r>
    <phoneticPr fontId="1"/>
  </si>
  <si>
    <r>
      <t>200</t>
    </r>
    <r>
      <rPr>
        <sz val="9"/>
        <color theme="0" tint="-0.14996795556505021"/>
        <rFont val="ＭＳ Ｐゴシック"/>
        <family val="3"/>
        <charset val="128"/>
      </rPr>
      <t>～</t>
    </r>
    <r>
      <rPr>
        <sz val="9"/>
        <color theme="0" tint="-0.14996795556505021"/>
        <rFont val="Arial"/>
        <family val="2"/>
      </rPr>
      <t>249.9</t>
    </r>
    <phoneticPr fontId="1"/>
  </si>
  <si>
    <r>
      <t>250</t>
    </r>
    <r>
      <rPr>
        <sz val="9"/>
        <color theme="0" tint="-0.14996795556505021"/>
        <rFont val="ＭＳ Ｐゴシック"/>
        <family val="3"/>
        <charset val="128"/>
      </rPr>
      <t>～</t>
    </r>
    <r>
      <rPr>
        <sz val="9"/>
        <color theme="0" tint="-0.14996795556505021"/>
        <rFont val="Arial"/>
        <family val="2"/>
      </rPr>
      <t>299.9</t>
    </r>
    <phoneticPr fontId="1"/>
  </si>
  <si>
    <r>
      <t>300</t>
    </r>
    <r>
      <rPr>
        <sz val="9"/>
        <color theme="0" tint="-0.14996795556505021"/>
        <rFont val="ＭＳ Ｐゴシック"/>
        <family val="3"/>
        <charset val="128"/>
      </rPr>
      <t>～</t>
    </r>
    <r>
      <rPr>
        <sz val="9"/>
        <color theme="0" tint="-0.14996795556505021"/>
        <rFont val="Arial"/>
        <family val="2"/>
      </rPr>
      <t>399.9</t>
    </r>
    <phoneticPr fontId="1"/>
  </si>
  <si>
    <r>
      <t>400</t>
    </r>
    <r>
      <rPr>
        <sz val="9"/>
        <color theme="0" tint="-0.14996795556505021"/>
        <rFont val="ＭＳ Ｐゴシック"/>
        <family val="3"/>
        <charset val="128"/>
      </rPr>
      <t>～</t>
    </r>
    <r>
      <rPr>
        <sz val="9"/>
        <color theme="0" tint="-0.14996795556505021"/>
        <rFont val="Arial"/>
        <family val="2"/>
      </rPr>
      <t>499.9</t>
    </r>
    <phoneticPr fontId="1"/>
  </si>
  <si>
    <r>
      <t>500</t>
    </r>
    <r>
      <rPr>
        <sz val="9"/>
        <color theme="0" tint="-0.14996795556505021"/>
        <rFont val="ＭＳ Ｐゴシック"/>
        <family val="3"/>
        <charset val="128"/>
      </rPr>
      <t>～</t>
    </r>
    <r>
      <rPr>
        <sz val="9"/>
        <color theme="0" tint="-0.14996795556505021"/>
        <rFont val="Arial"/>
        <family val="2"/>
      </rPr>
      <t>599.9</t>
    </r>
    <phoneticPr fontId="1"/>
  </si>
  <si>
    <r>
      <t>600</t>
    </r>
    <r>
      <rPr>
        <sz val="9"/>
        <color theme="0" tint="-0.14996795556505021"/>
        <rFont val="ＭＳ Ｐゴシック"/>
        <family val="3"/>
        <charset val="128"/>
      </rPr>
      <t>～</t>
    </r>
    <r>
      <rPr>
        <sz val="9"/>
        <color theme="0" tint="-0.14996795556505021"/>
        <rFont val="Arial"/>
        <family val="2"/>
      </rPr>
      <t>699.9</t>
    </r>
    <phoneticPr fontId="1"/>
  </si>
  <si>
    <r>
      <t>700</t>
    </r>
    <r>
      <rPr>
        <sz val="9"/>
        <color theme="0" tint="-0.14996795556505021"/>
        <rFont val="ＭＳ Ｐゴシック"/>
        <family val="3"/>
        <charset val="128"/>
      </rPr>
      <t>～</t>
    </r>
    <r>
      <rPr>
        <sz val="9"/>
        <color theme="0" tint="-0.14996795556505021"/>
        <rFont val="Arial"/>
        <family val="2"/>
      </rPr>
      <t>799.9</t>
    </r>
    <phoneticPr fontId="1"/>
  </si>
  <si>
    <r>
      <t>800</t>
    </r>
    <r>
      <rPr>
        <sz val="9"/>
        <color theme="0" tint="-0.14996795556505021"/>
        <rFont val="ＭＳ Ｐゴシック"/>
        <family val="3"/>
        <charset val="128"/>
      </rPr>
      <t>～</t>
    </r>
    <r>
      <rPr>
        <sz val="9"/>
        <color theme="0" tint="-0.14996795556505021"/>
        <rFont val="Arial"/>
        <family val="2"/>
      </rPr>
      <t>999.9</t>
    </r>
    <phoneticPr fontId="1"/>
  </si>
  <si>
    <r>
      <t>1000</t>
    </r>
    <r>
      <rPr>
        <sz val="9"/>
        <color theme="0" tint="-0.14996795556505021"/>
        <rFont val="ＭＳ Ｐゴシック"/>
        <family val="3"/>
        <charset val="128"/>
      </rPr>
      <t>～</t>
    </r>
    <r>
      <rPr>
        <sz val="9"/>
        <color theme="0" tint="-0.14996795556505021"/>
        <rFont val="Arial"/>
        <family val="2"/>
      </rPr>
      <t>1499.9</t>
    </r>
    <phoneticPr fontId="1"/>
  </si>
  <si>
    <r>
      <t>1500</t>
    </r>
    <r>
      <rPr>
        <sz val="9"/>
        <color theme="0" tint="-0.14996795556505021"/>
        <rFont val="ＭＳ Ｐゴシック"/>
        <family val="3"/>
        <charset val="128"/>
      </rPr>
      <t>～</t>
    </r>
    <r>
      <rPr>
        <sz val="9"/>
        <color theme="0" tint="-0.14996795556505021"/>
        <rFont val="Arial"/>
        <family val="2"/>
      </rPr>
      <t>1999.9</t>
    </r>
    <phoneticPr fontId="1"/>
  </si>
  <si>
    <r>
      <rPr>
        <sz val="10"/>
        <color theme="1"/>
        <rFont val="Arial"/>
        <family val="2"/>
      </rPr>
      <t>G</t>
    </r>
    <r>
      <rPr>
        <vertAlign val="subscript"/>
        <sz val="10"/>
        <color theme="1"/>
        <rFont val="Arial"/>
        <family val="2"/>
      </rPr>
      <t>u</t>
    </r>
    <r>
      <rPr>
        <sz val="10"/>
        <color theme="1"/>
        <rFont val="ＭＳ Ｐゴシック"/>
        <family val="3"/>
        <charset val="128"/>
      </rPr>
      <t>＝</t>
    </r>
    <r>
      <rPr>
        <sz val="10"/>
        <color theme="1"/>
        <rFont val="Arial"/>
        <family val="2"/>
      </rPr>
      <t>A</t>
    </r>
    <r>
      <rPr>
        <sz val="10"/>
        <color theme="1"/>
        <rFont val="ＭＳ Ｐゴシック"/>
        <family val="3"/>
        <charset val="128"/>
      </rPr>
      <t>×</t>
    </r>
    <r>
      <rPr>
        <sz val="10"/>
        <color theme="1"/>
        <rFont val="Arial"/>
        <family val="2"/>
      </rPr>
      <t>g</t>
    </r>
    <r>
      <rPr>
        <vertAlign val="subscript"/>
        <sz val="10"/>
        <color theme="1"/>
        <rFont val="Arial"/>
        <family val="2"/>
      </rPr>
      <t>u</t>
    </r>
    <r>
      <rPr>
        <sz val="10"/>
        <color theme="1"/>
        <rFont val="ＭＳ Ｐゴシック"/>
        <family val="3"/>
        <charset val="128"/>
      </rPr>
      <t>×</t>
    </r>
    <r>
      <rPr>
        <sz val="10"/>
        <color theme="1"/>
        <rFont val="ＭＳ Ｐゴシック"/>
        <family val="3"/>
        <charset val="128"/>
      </rPr>
      <t>（</t>
    </r>
    <r>
      <rPr>
        <sz val="10"/>
        <color theme="1"/>
        <rFont val="Arial"/>
        <family val="2"/>
      </rPr>
      <t>n/n</t>
    </r>
    <r>
      <rPr>
        <vertAlign val="subscript"/>
        <sz val="10"/>
        <color theme="1"/>
        <rFont val="Arial"/>
        <family val="2"/>
      </rPr>
      <t>0</t>
    </r>
    <r>
      <rPr>
        <sz val="10"/>
        <color theme="1"/>
        <rFont val="ＭＳ Ｐゴシック"/>
        <family val="3"/>
        <charset val="128"/>
      </rPr>
      <t>）</t>
    </r>
    <r>
      <rPr>
        <sz val="10"/>
        <color theme="1"/>
        <rFont val="ＭＳ Ｐゴシック"/>
        <family val="3"/>
        <charset val="128"/>
      </rPr>
      <t>×</t>
    </r>
    <r>
      <rPr>
        <sz val="10"/>
        <color theme="1"/>
        <rFont val="Arial"/>
        <family val="2"/>
      </rPr>
      <t>i</t>
    </r>
    <r>
      <rPr>
        <vertAlign val="subscript"/>
        <sz val="10"/>
        <color theme="1"/>
        <rFont val="Arial"/>
        <family val="2"/>
      </rPr>
      <t>u</t>
    </r>
    <r>
      <rPr>
        <sz val="10"/>
        <color theme="1"/>
        <rFont val="ＭＳ Ｐゴシック"/>
        <family val="3"/>
        <charset val="128"/>
      </rPr>
      <t>×</t>
    </r>
    <r>
      <rPr>
        <sz val="10"/>
        <color theme="1"/>
        <rFont val="Arial"/>
        <family val="2"/>
      </rPr>
      <t>C</t>
    </r>
    <r>
      <rPr>
        <vertAlign val="subscript"/>
        <sz val="10"/>
        <color theme="1"/>
        <rFont val="Arial"/>
        <family val="2"/>
      </rPr>
      <t>2</t>
    </r>
    <phoneticPr fontId="1"/>
  </si>
  <si>
    <r>
      <t>G</t>
    </r>
    <r>
      <rPr>
        <vertAlign val="subscript"/>
        <sz val="10"/>
        <color theme="1"/>
        <rFont val="ＭＳ Ｐゴシック"/>
        <family val="3"/>
        <charset val="128"/>
      </rPr>
      <t>ｂ</t>
    </r>
    <r>
      <rPr>
        <sz val="10"/>
        <color theme="1"/>
        <rFont val="ＭＳ Ｐゴシック"/>
        <family val="3"/>
        <charset val="128"/>
      </rPr>
      <t>＝</t>
    </r>
    <r>
      <rPr>
        <sz val="10"/>
        <color theme="1"/>
        <rFont val="Arial"/>
        <family val="2"/>
      </rPr>
      <t>A</t>
    </r>
    <r>
      <rPr>
        <sz val="10"/>
        <color theme="1"/>
        <rFont val="ＭＳ Ｐゴシック"/>
        <family val="3"/>
        <charset val="128"/>
      </rPr>
      <t>×</t>
    </r>
    <r>
      <rPr>
        <sz val="10"/>
        <color theme="1"/>
        <rFont val="Arial"/>
        <family val="2"/>
      </rPr>
      <t>g</t>
    </r>
    <r>
      <rPr>
        <vertAlign val="subscript"/>
        <sz val="10"/>
        <color theme="1"/>
        <rFont val="Arial"/>
        <family val="2"/>
      </rPr>
      <t>b</t>
    </r>
    <r>
      <rPr>
        <sz val="10"/>
        <color theme="1"/>
        <rFont val="ＭＳ Ｐゴシック"/>
        <family val="3"/>
        <charset val="128"/>
      </rPr>
      <t>×</t>
    </r>
    <r>
      <rPr>
        <sz val="10"/>
        <color theme="1"/>
        <rFont val="ＭＳ Ｐゴシック"/>
        <family val="3"/>
        <charset val="128"/>
      </rPr>
      <t>（</t>
    </r>
    <r>
      <rPr>
        <sz val="10"/>
        <color theme="1"/>
        <rFont val="Arial"/>
        <family val="2"/>
      </rPr>
      <t>n/n</t>
    </r>
    <r>
      <rPr>
        <vertAlign val="subscript"/>
        <sz val="10"/>
        <color theme="1"/>
        <rFont val="Arial"/>
        <family val="2"/>
      </rPr>
      <t>0</t>
    </r>
    <r>
      <rPr>
        <sz val="10"/>
        <color theme="1"/>
        <rFont val="ＭＳ Ｐゴシック"/>
        <family val="3"/>
        <charset val="128"/>
      </rPr>
      <t>）</t>
    </r>
    <r>
      <rPr>
        <sz val="10"/>
        <color theme="1"/>
        <rFont val="ＭＳ Ｐゴシック"/>
        <family val="3"/>
        <charset val="128"/>
      </rPr>
      <t>×</t>
    </r>
    <r>
      <rPr>
        <sz val="10"/>
        <color theme="1"/>
        <rFont val="ＭＳ Ｐゴシック"/>
        <family val="3"/>
        <charset val="128"/>
      </rPr>
      <t>ｉ</t>
    </r>
    <r>
      <rPr>
        <vertAlign val="subscript"/>
        <sz val="10"/>
        <color theme="1"/>
        <rFont val="ＭＳ Ｐゴシック"/>
        <family val="3"/>
        <charset val="128"/>
      </rPr>
      <t>ｂ</t>
    </r>
    <r>
      <rPr>
        <sz val="10"/>
        <color theme="1"/>
        <rFont val="ＭＳ Ｐゴシック"/>
        <family val="3"/>
        <charset val="128"/>
      </rPr>
      <t>×</t>
    </r>
    <r>
      <rPr>
        <sz val="10"/>
        <color theme="1"/>
        <rFont val="Arial"/>
        <family val="2"/>
      </rPr>
      <t>C</t>
    </r>
    <r>
      <rPr>
        <vertAlign val="subscript"/>
        <sz val="10"/>
        <color theme="1"/>
        <rFont val="Arial"/>
        <family val="2"/>
      </rPr>
      <t>2</t>
    </r>
    <phoneticPr fontId="1"/>
  </si>
  <si>
    <r>
      <t>G</t>
    </r>
    <r>
      <rPr>
        <sz val="10"/>
        <color theme="1"/>
        <rFont val="ＭＳ Ｐゴシック"/>
        <family val="3"/>
        <charset val="128"/>
      </rPr>
      <t>＝</t>
    </r>
    <r>
      <rPr>
        <sz val="10"/>
        <color theme="1"/>
        <rFont val="Arial"/>
        <family val="2"/>
      </rPr>
      <t>G</t>
    </r>
    <r>
      <rPr>
        <vertAlign val="subscript"/>
        <sz val="10"/>
        <color theme="1"/>
        <rFont val="Arial"/>
        <family val="2"/>
      </rPr>
      <t>u</t>
    </r>
    <r>
      <rPr>
        <sz val="10"/>
        <color theme="1"/>
        <rFont val="ＭＳ Ｐゴシック"/>
        <family val="3"/>
        <charset val="128"/>
      </rPr>
      <t>＋</t>
    </r>
    <r>
      <rPr>
        <sz val="10"/>
        <color theme="1"/>
        <rFont val="Arial"/>
        <family val="2"/>
      </rPr>
      <t>G</t>
    </r>
    <r>
      <rPr>
        <vertAlign val="subscript"/>
        <sz val="10"/>
        <color theme="1"/>
        <rFont val="Arial"/>
        <family val="2"/>
      </rPr>
      <t>b</t>
    </r>
    <phoneticPr fontId="1"/>
  </si>
  <si>
    <r>
      <t>Q</t>
    </r>
    <r>
      <rPr>
        <sz val="10"/>
        <color theme="1"/>
        <rFont val="ＭＳ Ｐゴシック"/>
        <family val="3"/>
        <charset val="128"/>
        <scheme val="minor"/>
      </rPr>
      <t>＝</t>
    </r>
    <r>
      <rPr>
        <sz val="10"/>
        <color theme="1"/>
        <rFont val="Arial"/>
        <family val="2"/>
      </rPr>
      <t>A</t>
    </r>
    <r>
      <rPr>
        <sz val="10"/>
        <color theme="1"/>
        <rFont val="ＭＳ Ｐゴシック"/>
        <family val="3"/>
        <charset val="128"/>
      </rPr>
      <t>×</t>
    </r>
    <r>
      <rPr>
        <sz val="10"/>
        <color theme="1"/>
        <rFont val="Arial"/>
        <family val="2"/>
      </rPr>
      <t>W</t>
    </r>
    <r>
      <rPr>
        <vertAlign val="subscript"/>
        <sz val="10"/>
        <color theme="1"/>
        <rFont val="Arial"/>
        <family val="2"/>
      </rPr>
      <t>m</t>
    </r>
    <r>
      <rPr>
        <sz val="10"/>
        <color theme="1"/>
        <rFont val="ＭＳ Ｐゴシック"/>
        <family val="3"/>
        <charset val="128"/>
      </rPr>
      <t>×（</t>
    </r>
    <r>
      <rPr>
        <sz val="10"/>
        <color theme="1"/>
        <rFont val="Arial"/>
        <family val="2"/>
      </rPr>
      <t>n/n</t>
    </r>
    <r>
      <rPr>
        <vertAlign val="subscript"/>
        <sz val="10"/>
        <color theme="1"/>
        <rFont val="Arial"/>
        <family val="2"/>
      </rPr>
      <t>0</t>
    </r>
    <r>
      <rPr>
        <sz val="10"/>
        <color theme="1"/>
        <rFont val="ＭＳ Ｐゴシック"/>
        <family val="3"/>
        <charset val="128"/>
      </rPr>
      <t>）×（</t>
    </r>
    <r>
      <rPr>
        <sz val="10"/>
        <color theme="1"/>
        <rFont val="Arial"/>
        <family val="2"/>
      </rPr>
      <t>1/</t>
    </r>
    <r>
      <rPr>
        <sz val="10"/>
        <color theme="1"/>
        <rFont val="ＭＳ Ｐゴシック"/>
        <family val="3"/>
        <charset val="128"/>
      </rPr>
      <t>ｔ）×ｋ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</si>
</sst>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[$-411]ggge&quot;年&quot;m&quot;月&quot;d&quot;日&quot;;@"/>
    <numFmt numFmtId="177" formatCode="0.0_ "/>
    <numFmt numFmtId="178" formatCode="0.0_ ;[Red]\-0.0\ "/>
    <numFmt numFmtId="179" formatCode="0.0_);[Red]\(0.0\)"/>
    <numFmt numFmtId="180" formatCode="0_ "/>
    <numFmt numFmtId="181" formatCode="0_ ;[Red]\-0\ "/>
    <numFmt numFmtId="182" formatCode="#\ ?/????"/>
    <numFmt numFmtId="183" formatCode="#,##0_ "/>
    <numFmt numFmtId="184" formatCode="#,##0.0_ "/>
    <numFmt numFmtId="185" formatCode="#,##0.0_);[Red]\(#,##0.0\)"/>
    <numFmt numFmtId="186" formatCode="#,##0.00_ "/>
    <numFmt numFmtId="187" formatCode="#,##0.0_ ;[Red]\-#,##0.0\ "/>
  </numFmts>
  <fonts count="3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Arial"/>
      <family val="2"/>
    </font>
    <font>
      <sz val="10"/>
      <color theme="1"/>
      <name val="ＭＳ Ｐゴシック"/>
      <family val="3"/>
      <charset val="128"/>
    </font>
    <font>
      <vertAlign val="superscript"/>
      <sz val="10"/>
      <color theme="1"/>
      <name val="ＭＳ Ｐゴシック"/>
      <family val="3"/>
      <charset val="128"/>
      <scheme val="minor"/>
    </font>
    <font>
      <vertAlign val="superscript"/>
      <sz val="10"/>
      <name val="ＭＳ Ｐゴシック"/>
      <family val="3"/>
      <charset val="128"/>
      <scheme val="minor"/>
    </font>
    <font>
      <vertAlign val="subscript"/>
      <sz val="10"/>
      <color theme="1"/>
      <name val="Arial"/>
      <family val="2"/>
    </font>
    <font>
      <sz val="9"/>
      <color theme="1"/>
      <name val="ＭＳ Ｐゴシック"/>
      <family val="3"/>
      <charset val="128"/>
    </font>
    <font>
      <sz val="9"/>
      <color theme="1"/>
      <name val="Arial"/>
      <family val="2"/>
    </font>
    <font>
      <vertAlign val="subscript"/>
      <sz val="10"/>
      <color theme="1"/>
      <name val="ＭＳ Ｐゴシック"/>
      <family val="3"/>
      <charset val="128"/>
    </font>
    <font>
      <sz val="10"/>
      <color rgb="FF0070C0"/>
      <name val="Arial"/>
      <family val="2"/>
    </font>
    <font>
      <sz val="11"/>
      <color theme="1"/>
      <name val="Arial"/>
      <family val="2"/>
    </font>
    <font>
      <sz val="8"/>
      <color theme="1"/>
      <name val="ＭＳ Ｐゴシック"/>
      <family val="3"/>
      <charset val="128"/>
    </font>
    <font>
      <sz val="8"/>
      <color theme="1"/>
      <name val="Arial"/>
      <family val="2"/>
    </font>
    <font>
      <vertAlign val="subscript"/>
      <sz val="11"/>
      <color theme="1"/>
      <name val="Arial"/>
      <family val="2"/>
    </font>
    <font>
      <sz val="11"/>
      <color theme="1"/>
      <name val="ＭＳ Ｐゴシック"/>
      <family val="2"/>
      <scheme val="minor"/>
    </font>
    <font>
      <sz val="9"/>
      <color rgb="FFFF0000"/>
      <name val="ＭＳ Ｐゴシック"/>
      <family val="3"/>
      <charset val="128"/>
      <scheme val="minor"/>
    </font>
    <font>
      <sz val="10"/>
      <name val="Arial"/>
      <family val="2"/>
    </font>
    <font>
      <sz val="9"/>
      <color theme="0" tint="-0.14996795556505021"/>
      <name val="Arial"/>
      <family val="2"/>
    </font>
    <font>
      <sz val="9"/>
      <color theme="0" tint="-0.1499679555650502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/>
    <xf numFmtId="0" fontId="3" fillId="0" borderId="0"/>
  </cellStyleXfs>
  <cellXfs count="182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Protection="1">
      <alignment vertical="center"/>
    </xf>
    <xf numFmtId="0" fontId="0" fillId="0" borderId="0" xfId="0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181" fontId="6" fillId="0" borderId="0" xfId="0" applyNumberFormat="1" applyFont="1" applyFill="1" applyBorder="1" applyAlignment="1" applyProtection="1">
      <alignment vertical="center" wrapText="1"/>
    </xf>
    <xf numFmtId="181" fontId="6" fillId="0" borderId="0" xfId="0" applyNumberFormat="1" applyFont="1" applyFill="1" applyBorder="1" applyAlignment="1" applyProtection="1">
      <alignment horizontal="center" vertical="center" wrapText="1"/>
    </xf>
    <xf numFmtId="180" fontId="6" fillId="0" borderId="0" xfId="0" applyNumberFormat="1" applyFont="1" applyFill="1" applyBorder="1" applyAlignment="1" applyProtection="1">
      <alignment horizontal="center" vertical="center"/>
    </xf>
    <xf numFmtId="0" fontId="7" fillId="0" borderId="7" xfId="0" applyFont="1" applyBorder="1">
      <alignment vertical="center"/>
    </xf>
    <xf numFmtId="0" fontId="0" fillId="0" borderId="7" xfId="0" applyBorder="1">
      <alignment vertical="center"/>
    </xf>
    <xf numFmtId="0" fontId="0" fillId="0" borderId="7" xfId="0" applyBorder="1" applyAlignment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177" fontId="0" fillId="0" borderId="0" xfId="0" applyNumberFormat="1" applyBorder="1" applyAlignment="1">
      <alignment horizontal="center" vertical="center"/>
    </xf>
    <xf numFmtId="0" fontId="10" fillId="0" borderId="0" xfId="0" applyFont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Protection="1">
      <alignment vertical="center"/>
    </xf>
    <xf numFmtId="0" fontId="9" fillId="0" borderId="0" xfId="0" applyFont="1" applyBorder="1" applyAlignment="1" applyProtection="1">
      <alignment horizontal="right" vertical="center"/>
    </xf>
    <xf numFmtId="0" fontId="9" fillId="0" borderId="0" xfId="0" applyFont="1" applyAlignment="1" applyProtection="1">
      <alignment horizontal="right" vertical="center"/>
    </xf>
    <xf numFmtId="176" fontId="9" fillId="0" borderId="0" xfId="0" applyNumberFormat="1" applyFont="1" applyAlignment="1" applyProtection="1">
      <alignment horizontal="left" vertical="center"/>
    </xf>
    <xf numFmtId="0" fontId="9" fillId="0" borderId="1" xfId="0" applyFont="1" applyBorder="1" applyAlignment="1" applyProtection="1">
      <alignment horizontal="center" vertical="center"/>
    </xf>
    <xf numFmtId="0" fontId="13" fillId="0" borderId="15" xfId="0" applyFont="1" applyBorder="1" applyAlignment="1" applyProtection="1">
      <alignment horizontal="center"/>
    </xf>
    <xf numFmtId="0" fontId="13" fillId="0" borderId="16" xfId="0" applyFont="1" applyBorder="1" applyAlignment="1" applyProtection="1">
      <alignment horizontal="center"/>
    </xf>
    <xf numFmtId="0" fontId="13" fillId="0" borderId="17" xfId="0" applyFont="1" applyBorder="1" applyAlignment="1" applyProtection="1">
      <alignment horizontal="center"/>
    </xf>
    <xf numFmtId="0" fontId="9" fillId="0" borderId="15" xfId="0" applyFont="1" applyBorder="1" applyAlignment="1" applyProtection="1"/>
    <xf numFmtId="0" fontId="13" fillId="0" borderId="23" xfId="0" applyFont="1" applyBorder="1" applyAlignment="1" applyProtection="1">
      <alignment horizontal="center"/>
    </xf>
    <xf numFmtId="0" fontId="9" fillId="0" borderId="24" xfId="0" applyFont="1" applyBorder="1" applyAlignment="1" applyProtection="1"/>
    <xf numFmtId="0" fontId="9" fillId="0" borderId="26" xfId="0" applyFont="1" applyBorder="1" applyAlignment="1" applyProtection="1"/>
    <xf numFmtId="182" fontId="13" fillId="0" borderId="16" xfId="0" applyNumberFormat="1" applyFont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left" indent="2"/>
    </xf>
    <xf numFmtId="0" fontId="7" fillId="0" borderId="0" xfId="0" applyFont="1" applyAlignment="1" applyProtection="1">
      <alignment horizontal="left" indent="2"/>
    </xf>
    <xf numFmtId="0" fontId="9" fillId="0" borderId="0" xfId="0" applyFont="1" applyFill="1" applyBorder="1" applyAlignment="1" applyProtection="1">
      <alignment horizontal="right"/>
    </xf>
    <xf numFmtId="0" fontId="19" fillId="0" borderId="0" xfId="0" applyFont="1" applyFill="1" applyBorder="1" applyAlignment="1" applyProtection="1"/>
    <xf numFmtId="0" fontId="9" fillId="0" borderId="0" xfId="0" applyFont="1" applyAlignment="1" applyProtection="1"/>
    <xf numFmtId="0" fontId="9" fillId="0" borderId="0" xfId="0" applyFont="1" applyAlignment="1" applyProtection="1">
      <alignment horizontal="center"/>
    </xf>
    <xf numFmtId="0" fontId="9" fillId="0" borderId="0" xfId="0" applyFont="1" applyFill="1" applyBorder="1" applyAlignment="1" applyProtection="1"/>
    <xf numFmtId="0" fontId="0" fillId="0" borderId="0" xfId="0" applyAlignment="1"/>
    <xf numFmtId="0" fontId="13" fillId="0" borderId="0" xfId="0" applyFont="1" applyAlignment="1" applyProtection="1"/>
    <xf numFmtId="0" fontId="13" fillId="0" borderId="0" xfId="0" applyFont="1" applyFill="1" applyAlignment="1" applyProtection="1"/>
    <xf numFmtId="0" fontId="9" fillId="0" borderId="0" xfId="0" applyFont="1" applyAlignment="1" applyProtection="1">
      <alignment horizontal="right"/>
    </xf>
    <xf numFmtId="0" fontId="14" fillId="0" borderId="0" xfId="0" applyFont="1" applyAlignment="1" applyProtection="1"/>
    <xf numFmtId="0" fontId="9" fillId="0" borderId="0" xfId="0" applyFont="1" applyAlignment="1" applyProtection="1">
      <alignment horizontal="left" indent="2"/>
    </xf>
    <xf numFmtId="0" fontId="19" fillId="0" borderId="0" xfId="0" applyFont="1" applyProtection="1">
      <alignment vertical="center"/>
    </xf>
    <xf numFmtId="179" fontId="21" fillId="0" borderId="0" xfId="0" applyNumberFormat="1" applyFont="1" applyAlignment="1" applyProtection="1">
      <alignment horizontal="left" indent="1"/>
    </xf>
    <xf numFmtId="0" fontId="13" fillId="0" borderId="1" xfId="0" applyFont="1" applyBorder="1" applyAlignment="1" applyProtection="1">
      <alignment horizontal="center" vertical="center"/>
    </xf>
    <xf numFmtId="177" fontId="13" fillId="0" borderId="1" xfId="0" applyNumberFormat="1" applyFont="1" applyBorder="1" applyAlignment="1" applyProtection="1">
      <alignment horizontal="center" vertical="center"/>
    </xf>
    <xf numFmtId="177" fontId="13" fillId="0" borderId="1" xfId="0" applyNumberFormat="1" applyFont="1" applyFill="1" applyBorder="1" applyAlignment="1" applyProtection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left"/>
    </xf>
    <xf numFmtId="0" fontId="9" fillId="0" borderId="0" xfId="0" applyFont="1">
      <alignment vertical="center"/>
    </xf>
    <xf numFmtId="0" fontId="13" fillId="0" borderId="6" xfId="0" applyFont="1" applyFill="1" applyBorder="1" applyAlignment="1" applyProtection="1"/>
    <xf numFmtId="0" fontId="9" fillId="0" borderId="0" xfId="0" applyFont="1" applyFill="1" applyBorder="1" applyAlignment="1" applyProtection="1">
      <alignment vertical="center"/>
    </xf>
    <xf numFmtId="0" fontId="9" fillId="0" borderId="17" xfId="0" applyFont="1" applyBorder="1" applyAlignment="1" applyProtection="1">
      <alignment horizontal="left"/>
    </xf>
    <xf numFmtId="0" fontId="9" fillId="0" borderId="15" xfId="0" applyFont="1" applyBorder="1" applyAlignment="1" applyProtection="1">
      <alignment horizontal="left"/>
    </xf>
    <xf numFmtId="0" fontId="9" fillId="3" borderId="2" xfId="0" applyFont="1" applyFill="1" applyBorder="1" applyAlignment="1" applyProtection="1">
      <alignment horizontal="left"/>
    </xf>
    <xf numFmtId="0" fontId="7" fillId="3" borderId="9" xfId="0" applyFont="1" applyFill="1" applyBorder="1" applyAlignment="1" applyProtection="1">
      <alignment vertical="center"/>
    </xf>
    <xf numFmtId="0" fontId="7" fillId="3" borderId="10" xfId="0" applyFont="1" applyFill="1" applyBorder="1" applyAlignment="1" applyProtection="1">
      <alignment horizontal="center" vertical="center"/>
    </xf>
    <xf numFmtId="0" fontId="7" fillId="3" borderId="28" xfId="0" applyFont="1" applyFill="1" applyBorder="1" applyAlignment="1" applyProtection="1">
      <alignment vertical="center"/>
    </xf>
    <xf numFmtId="0" fontId="9" fillId="3" borderId="27" xfId="0" applyFont="1" applyFill="1" applyBorder="1" applyAlignment="1" applyProtection="1">
      <alignment horizontal="center"/>
    </xf>
    <xf numFmtId="0" fontId="9" fillId="3" borderId="28" xfId="0" applyFont="1" applyFill="1" applyBorder="1" applyAlignment="1" applyProtection="1">
      <alignment horizontal="center"/>
    </xf>
    <xf numFmtId="0" fontId="7" fillId="3" borderId="27" xfId="0" applyFont="1" applyFill="1" applyBorder="1" applyAlignment="1" applyProtection="1">
      <alignment horizontal="center" vertical="center"/>
    </xf>
    <xf numFmtId="0" fontId="7" fillId="3" borderId="11" xfId="0" applyFont="1" applyFill="1" applyBorder="1" applyAlignment="1" applyProtection="1">
      <alignment vertical="center"/>
    </xf>
    <xf numFmtId="0" fontId="7" fillId="3" borderId="12" xfId="0" applyFont="1" applyFill="1" applyBorder="1" applyAlignment="1" applyProtection="1">
      <alignment horizontal="center" vertical="center"/>
    </xf>
    <xf numFmtId="0" fontId="9" fillId="3" borderId="2" xfId="0" applyFont="1" applyFill="1" applyBorder="1" applyAlignment="1" applyProtection="1">
      <alignment horizontal="left" vertical="center"/>
    </xf>
    <xf numFmtId="0" fontId="6" fillId="3" borderId="3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</xf>
    <xf numFmtId="0" fontId="9" fillId="3" borderId="9" xfId="0" applyFont="1" applyFill="1" applyBorder="1" applyAlignment="1" applyProtection="1">
      <alignment horizontal="center"/>
    </xf>
    <xf numFmtId="0" fontId="9" fillId="3" borderId="10" xfId="0" applyFont="1" applyFill="1" applyBorder="1" applyAlignment="1" applyProtection="1">
      <alignment horizontal="center"/>
    </xf>
    <xf numFmtId="0" fontId="9" fillId="3" borderId="11" xfId="0" applyFont="1" applyFill="1" applyBorder="1" applyAlignment="1" applyProtection="1">
      <alignment horizontal="center"/>
    </xf>
    <xf numFmtId="0" fontId="9" fillId="3" borderId="12" xfId="0" applyFont="1" applyFill="1" applyBorder="1" applyAlignment="1" applyProtection="1">
      <alignment horizontal="center"/>
    </xf>
    <xf numFmtId="0" fontId="9" fillId="3" borderId="9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left"/>
    </xf>
    <xf numFmtId="0" fontId="9" fillId="3" borderId="3" xfId="0" applyFont="1" applyFill="1" applyBorder="1" applyAlignment="1" applyProtection="1">
      <alignment horizontal="left"/>
    </xf>
    <xf numFmtId="179" fontId="13" fillId="0" borderId="0" xfId="0" applyNumberFormat="1" applyFont="1" applyFill="1" applyAlignment="1" applyProtection="1">
      <alignment horizontal="right"/>
    </xf>
    <xf numFmtId="177" fontId="13" fillId="0" borderId="0" xfId="0" applyNumberFormat="1" applyFont="1" applyFill="1" applyAlignment="1" applyProtection="1">
      <alignment horizontal="right"/>
    </xf>
    <xf numFmtId="177" fontId="13" fillId="0" borderId="0" xfId="0" applyNumberFormat="1" applyFont="1" applyFill="1" applyAlignment="1" applyProtection="1"/>
    <xf numFmtId="0" fontId="13" fillId="3" borderId="1" xfId="0" applyFont="1" applyFill="1" applyBorder="1" applyAlignment="1" applyProtection="1">
      <alignment horizontal="center" vertical="center"/>
    </xf>
    <xf numFmtId="177" fontId="13" fillId="3" borderId="1" xfId="0" applyNumberFormat="1" applyFont="1" applyFill="1" applyBorder="1" applyAlignment="1" applyProtection="1">
      <alignment horizontal="center" vertical="center"/>
    </xf>
    <xf numFmtId="177" fontId="13" fillId="3" borderId="1" xfId="0" applyNumberFormat="1" applyFont="1" applyFill="1" applyBorder="1" applyAlignment="1">
      <alignment horizontal="center" vertical="center"/>
    </xf>
    <xf numFmtId="176" fontId="9" fillId="0" borderId="0" xfId="0" applyNumberFormat="1" applyFont="1" applyFill="1" applyAlignment="1" applyProtection="1">
      <alignment horizontal="left" vertical="center"/>
    </xf>
    <xf numFmtId="0" fontId="0" fillId="0" borderId="0" xfId="0" applyFill="1" applyProtection="1">
      <alignment vertical="center"/>
    </xf>
    <xf numFmtId="0" fontId="0" fillId="0" borderId="0" xfId="0" applyFill="1" applyAlignment="1" applyProtection="1">
      <alignment horizontal="left" vertical="center"/>
    </xf>
    <xf numFmtId="0" fontId="9" fillId="0" borderId="0" xfId="0" applyFont="1" applyFill="1" applyProtection="1">
      <alignment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wrapText="1"/>
    </xf>
    <xf numFmtId="0" fontId="9" fillId="0" borderId="0" xfId="0" applyFont="1" applyFill="1" applyAlignment="1" applyProtection="1">
      <alignment horizontal="center"/>
    </xf>
    <xf numFmtId="0" fontId="9" fillId="0" borderId="0" xfId="0" applyFont="1" applyFill="1" applyAlignment="1" applyProtection="1"/>
    <xf numFmtId="0" fontId="14" fillId="0" borderId="0" xfId="0" applyFont="1" applyFill="1" applyAlignment="1" applyProtection="1"/>
    <xf numFmtId="183" fontId="22" fillId="0" borderId="0" xfId="0" applyNumberFormat="1" applyFont="1" applyAlignment="1" applyProtection="1"/>
    <xf numFmtId="183" fontId="22" fillId="0" borderId="0" xfId="0" applyNumberFormat="1" applyFont="1" applyAlignment="1"/>
    <xf numFmtId="184" fontId="19" fillId="0" borderId="0" xfId="0" applyNumberFormat="1" applyFont="1">
      <alignment vertical="center"/>
    </xf>
    <xf numFmtId="178" fontId="22" fillId="0" borderId="1" xfId="0" applyNumberFormat="1" applyFont="1" applyBorder="1" applyAlignment="1" applyProtection="1">
      <alignment horizontal="center"/>
    </xf>
    <xf numFmtId="183" fontId="22" fillId="0" borderId="4" xfId="0" applyNumberFormat="1" applyFont="1" applyBorder="1" applyAlignment="1" applyProtection="1"/>
    <xf numFmtId="183" fontId="22" fillId="0" borderId="1" xfId="0" applyNumberFormat="1" applyFont="1" applyBorder="1" applyAlignment="1" applyProtection="1"/>
    <xf numFmtId="183" fontId="22" fillId="0" borderId="5" xfId="0" applyNumberFormat="1" applyFont="1" applyBorder="1" applyAlignment="1" applyProtection="1"/>
    <xf numFmtId="0" fontId="9" fillId="3" borderId="28" xfId="0" applyFont="1" applyFill="1" applyBorder="1" applyAlignment="1">
      <alignment horizontal="center"/>
    </xf>
    <xf numFmtId="0" fontId="9" fillId="3" borderId="27" xfId="0" applyFont="1" applyFill="1" applyBorder="1" applyAlignment="1">
      <alignment horizontal="center"/>
    </xf>
    <xf numFmtId="181" fontId="13" fillId="3" borderId="13" xfId="0" applyNumberFormat="1" applyFont="1" applyFill="1" applyBorder="1" applyAlignment="1" applyProtection="1">
      <alignment horizontal="center" vertical="center" wrapText="1"/>
    </xf>
    <xf numFmtId="0" fontId="13" fillId="3" borderId="13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185" fontId="13" fillId="0" borderId="1" xfId="0" applyNumberFormat="1" applyFont="1" applyBorder="1" applyAlignment="1" applyProtection="1"/>
    <xf numFmtId="185" fontId="13" fillId="0" borderId="1" xfId="0" applyNumberFormat="1" applyFont="1" applyFill="1" applyBorder="1" applyAlignment="1" applyProtection="1"/>
    <xf numFmtId="183" fontId="13" fillId="0" borderId="1" xfId="0" applyNumberFormat="1" applyFont="1" applyBorder="1" applyAlignment="1" applyProtection="1"/>
    <xf numFmtId="183" fontId="13" fillId="0" borderId="1" xfId="0" applyNumberFormat="1" applyFont="1" applyFill="1" applyBorder="1" applyAlignment="1" applyProtection="1"/>
    <xf numFmtId="177" fontId="24" fillId="3" borderId="1" xfId="0" applyNumberFormat="1" applyFont="1" applyFill="1" applyBorder="1" applyAlignment="1" applyProtection="1">
      <alignment horizontal="center"/>
    </xf>
    <xf numFmtId="0" fontId="14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28" fillId="2" borderId="8" xfId="0" applyFont="1" applyFill="1" applyBorder="1" applyAlignment="1" applyProtection="1">
      <alignment horizontal="center"/>
      <protection locked="0"/>
    </xf>
    <xf numFmtId="0" fontId="28" fillId="2" borderId="6" xfId="0" applyFont="1" applyFill="1" applyBorder="1" applyAlignment="1" applyProtection="1">
      <alignment horizontal="center"/>
      <protection locked="0"/>
    </xf>
    <xf numFmtId="186" fontId="13" fillId="0" borderId="17" xfId="0" applyNumberFormat="1" applyFont="1" applyFill="1" applyBorder="1" applyAlignment="1" applyProtection="1">
      <alignment horizontal="center"/>
    </xf>
    <xf numFmtId="183" fontId="13" fillId="0" borderId="15" xfId="0" applyNumberFormat="1" applyFont="1" applyFill="1" applyBorder="1" applyAlignment="1" applyProtection="1">
      <alignment horizontal="center"/>
    </xf>
    <xf numFmtId="187" fontId="13" fillId="0" borderId="15" xfId="0" applyNumberFormat="1" applyFont="1" applyFill="1" applyBorder="1" applyAlignment="1" applyProtection="1">
      <alignment horizontal="center"/>
    </xf>
    <xf numFmtId="184" fontId="13" fillId="0" borderId="15" xfId="0" applyNumberFormat="1" applyFont="1" applyFill="1" applyBorder="1" applyAlignment="1" applyProtection="1">
      <alignment horizontal="center"/>
    </xf>
    <xf numFmtId="184" fontId="22" fillId="0" borderId="0" xfId="0" applyNumberFormat="1" applyFont="1" applyAlignment="1"/>
    <xf numFmtId="0" fontId="22" fillId="0" borderId="0" xfId="0" applyFont="1" applyAlignment="1"/>
    <xf numFmtId="187" fontId="22" fillId="0" borderId="0" xfId="0" applyNumberFormat="1" applyFont="1" applyAlignment="1"/>
    <xf numFmtId="0" fontId="0" fillId="0" borderId="0" xfId="0" applyAlignment="1" applyProtection="1">
      <alignment horizontal="right" vertical="center"/>
    </xf>
    <xf numFmtId="0" fontId="0" fillId="0" borderId="0" xfId="0" applyAlignment="1">
      <alignment horizontal="right" vertical="center"/>
    </xf>
    <xf numFmtId="186" fontId="22" fillId="0" borderId="0" xfId="0" applyNumberFormat="1" applyFont="1" applyAlignment="1" applyProtection="1"/>
    <xf numFmtId="184" fontId="22" fillId="0" borderId="0" xfId="0" applyNumberFormat="1" applyFont="1" applyAlignment="1" applyProtection="1"/>
    <xf numFmtId="0" fontId="0" fillId="0" borderId="0" xfId="0" applyAlignment="1" applyProtection="1"/>
    <xf numFmtId="186" fontId="22" fillId="0" borderId="0" xfId="0" applyNumberFormat="1" applyFont="1" applyAlignment="1"/>
    <xf numFmtId="0" fontId="19" fillId="3" borderId="1" xfId="0" applyFont="1" applyFill="1" applyBorder="1" applyAlignment="1" applyProtection="1">
      <alignment horizontal="center" vertical="center"/>
    </xf>
    <xf numFmtId="177" fontId="23" fillId="3" borderId="1" xfId="0" applyNumberFormat="1" applyFont="1" applyFill="1" applyBorder="1" applyAlignment="1" applyProtection="1">
      <alignment horizontal="center" vertical="center"/>
    </xf>
    <xf numFmtId="177" fontId="24" fillId="3" borderId="1" xfId="0" applyNumberFormat="1" applyFont="1" applyFill="1" applyBorder="1" applyAlignment="1" applyProtection="1">
      <alignment horizontal="center" vertical="center"/>
    </xf>
    <xf numFmtId="181" fontId="29" fillId="3" borderId="4" xfId="0" applyNumberFormat="1" applyFont="1" applyFill="1" applyBorder="1" applyAlignment="1" applyProtection="1">
      <alignment horizontal="center" vertical="center" wrapText="1"/>
    </xf>
    <xf numFmtId="0" fontId="29" fillId="3" borderId="4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left" shrinkToFit="1"/>
    </xf>
    <xf numFmtId="0" fontId="0" fillId="0" borderId="0" xfId="0" applyFill="1" applyBorder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183" fontId="13" fillId="0" borderId="15" xfId="0" applyNumberFormat="1" applyFont="1" applyFill="1" applyBorder="1" applyAlignment="1" applyProtection="1">
      <alignment horizontal="center"/>
      <protection locked="0"/>
    </xf>
    <xf numFmtId="184" fontId="13" fillId="0" borderId="15" xfId="0" applyNumberFormat="1" applyFont="1" applyFill="1" applyBorder="1" applyAlignment="1" applyProtection="1">
      <alignment horizontal="center"/>
      <protection locked="0"/>
    </xf>
    <xf numFmtId="0" fontId="31" fillId="0" borderId="0" xfId="0" applyFont="1" applyAlignment="1">
      <alignment vertical="center"/>
    </xf>
    <xf numFmtId="177" fontId="7" fillId="3" borderId="4" xfId="0" applyNumberFormat="1" applyFont="1" applyFill="1" applyBorder="1" applyAlignment="1" applyProtection="1">
      <alignment horizontal="left" vertical="top" wrapText="1"/>
    </xf>
    <xf numFmtId="177" fontId="7" fillId="3" borderId="13" xfId="0" applyNumberFormat="1" applyFont="1" applyFill="1" applyBorder="1" applyAlignment="1" applyProtection="1">
      <alignment horizontal="left" vertical="top" wrapText="1"/>
    </xf>
    <xf numFmtId="177" fontId="7" fillId="3" borderId="5" xfId="0" applyNumberFormat="1" applyFont="1" applyFill="1" applyBorder="1" applyAlignment="1" applyProtection="1">
      <alignment horizontal="left" vertical="top" wrapText="1"/>
    </xf>
    <xf numFmtId="0" fontId="27" fillId="0" borderId="0" xfId="0" applyFont="1" applyAlignment="1">
      <alignment horizontal="right"/>
    </xf>
    <xf numFmtId="0" fontId="9" fillId="0" borderId="9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31" fillId="0" borderId="0" xfId="0" applyFont="1" applyAlignment="1">
      <alignment horizontal="left" vertical="center" wrapText="1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19" fillId="3" borderId="2" xfId="0" applyFont="1" applyFill="1" applyBorder="1" applyAlignment="1" applyProtection="1">
      <alignment horizontal="center" vertical="center"/>
    </xf>
    <xf numFmtId="0" fontId="19" fillId="3" borderId="3" xfId="0" applyFont="1" applyFill="1" applyBorder="1" applyAlignment="1" applyProtection="1">
      <alignment horizontal="center" vertical="center"/>
    </xf>
    <xf numFmtId="0" fontId="9" fillId="0" borderId="21" xfId="0" applyFont="1" applyBorder="1" applyAlignment="1" applyProtection="1">
      <alignment horizontal="left"/>
    </xf>
    <xf numFmtId="0" fontId="9" fillId="0" borderId="22" xfId="0" applyFont="1" applyBorder="1" applyAlignment="1" applyProtection="1">
      <alignment horizontal="left"/>
    </xf>
    <xf numFmtId="0" fontId="9" fillId="0" borderId="23" xfId="0" applyFont="1" applyBorder="1" applyAlignment="1" applyProtection="1">
      <alignment horizontal="left"/>
    </xf>
    <xf numFmtId="0" fontId="12" fillId="0" borderId="21" xfId="0" applyFont="1" applyBorder="1" applyAlignment="1" applyProtection="1">
      <alignment horizontal="left"/>
    </xf>
    <xf numFmtId="0" fontId="12" fillId="0" borderId="22" xfId="0" applyFont="1" applyBorder="1" applyAlignment="1" applyProtection="1">
      <alignment horizontal="left"/>
    </xf>
    <xf numFmtId="0" fontId="12" fillId="0" borderId="23" xfId="0" applyFont="1" applyBorder="1" applyAlignment="1" applyProtection="1">
      <alignment horizontal="left"/>
    </xf>
    <xf numFmtId="0" fontId="9" fillId="0" borderId="18" xfId="0" applyFont="1" applyBorder="1" applyAlignment="1" applyProtection="1">
      <alignment horizontal="left"/>
    </xf>
    <xf numFmtId="0" fontId="9" fillId="0" borderId="19" xfId="0" applyFont="1" applyBorder="1" applyAlignment="1" applyProtection="1">
      <alignment horizontal="left"/>
    </xf>
    <xf numFmtId="0" fontId="9" fillId="0" borderId="20" xfId="0" applyFont="1" applyBorder="1" applyAlignment="1" applyProtection="1">
      <alignment horizontal="left"/>
    </xf>
    <xf numFmtId="0" fontId="9" fillId="0" borderId="21" xfId="0" applyFont="1" applyBorder="1" applyAlignment="1" applyProtection="1">
      <alignment horizontal="left" wrapText="1"/>
    </xf>
    <xf numFmtId="0" fontId="9" fillId="0" borderId="22" xfId="0" applyFont="1" applyBorder="1" applyAlignment="1" applyProtection="1">
      <alignment horizontal="left" wrapText="1"/>
    </xf>
    <xf numFmtId="0" fontId="9" fillId="0" borderId="23" xfId="0" applyFont="1" applyBorder="1" applyAlignment="1" applyProtection="1">
      <alignment horizontal="left" wrapText="1"/>
    </xf>
    <xf numFmtId="0" fontId="9" fillId="0" borderId="24" xfId="0" applyFont="1" applyBorder="1" applyAlignment="1" applyProtection="1">
      <alignment horizontal="left"/>
    </xf>
    <xf numFmtId="0" fontId="9" fillId="0" borderId="25" xfId="0" applyFont="1" applyBorder="1" applyAlignment="1" applyProtection="1">
      <alignment horizontal="left"/>
    </xf>
    <xf numFmtId="0" fontId="9" fillId="0" borderId="26" xfId="0" applyFont="1" applyBorder="1" applyAlignment="1" applyProtection="1">
      <alignment horizontal="left"/>
    </xf>
    <xf numFmtId="0" fontId="9" fillId="2" borderId="6" xfId="0" applyFont="1" applyFill="1" applyBorder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</xf>
    <xf numFmtId="0" fontId="9" fillId="2" borderId="8" xfId="0" applyFont="1" applyFill="1" applyBorder="1" applyAlignment="1" applyProtection="1">
      <alignment horizontal="left"/>
      <protection locked="0"/>
    </xf>
    <xf numFmtId="0" fontId="9" fillId="0" borderId="6" xfId="0" applyFon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2" borderId="8" xfId="0" applyFont="1" applyFill="1" applyBorder="1" applyAlignment="1" applyProtection="1">
      <alignment horizontal="center" shrinkToFit="1"/>
      <protection locked="0"/>
    </xf>
    <xf numFmtId="0" fontId="9" fillId="0" borderId="0" xfId="0" applyFont="1" applyAlignment="1" applyProtection="1">
      <alignment horizontal="left" wrapText="1"/>
    </xf>
    <xf numFmtId="184" fontId="13" fillId="2" borderId="6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vertical="center"/>
    </xf>
    <xf numFmtId="0" fontId="9" fillId="2" borderId="8" xfId="0" applyFont="1" applyFill="1" applyBorder="1" applyAlignment="1" applyProtection="1">
      <alignment horizontal="left" shrinkToFit="1"/>
      <protection locked="0"/>
    </xf>
    <xf numFmtId="0" fontId="0" fillId="2" borderId="8" xfId="0" applyFill="1" applyBorder="1" applyAlignment="1" applyProtection="1">
      <alignment horizontal="left" shrinkToFit="1"/>
      <protection locked="0"/>
    </xf>
    <xf numFmtId="0" fontId="9" fillId="0" borderId="9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681038</xdr:colOff>
      <xdr:row>5</xdr:row>
      <xdr:rowOff>1</xdr:rowOff>
    </xdr:from>
    <xdr:to>
      <xdr:col>15</xdr:col>
      <xdr:colOff>0</xdr:colOff>
      <xdr:row>10</xdr:row>
      <xdr:rowOff>4763</xdr:rowOff>
    </xdr:to>
    <xdr:cxnSp macro="">
      <xdr:nvCxnSpPr>
        <xdr:cNvPr id="5" name="直線コネクタ 4"/>
        <xdr:cNvCxnSpPr/>
      </xdr:nvCxnSpPr>
      <xdr:spPr>
        <a:xfrm>
          <a:off x="8158163" y="1143001"/>
          <a:ext cx="1319212" cy="1147762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2381</xdr:colOff>
      <xdr:row>24</xdr:row>
      <xdr:rowOff>2381</xdr:rowOff>
    </xdr:from>
    <xdr:to>
      <xdr:col>15</xdr:col>
      <xdr:colOff>0</xdr:colOff>
      <xdr:row>25</xdr:row>
      <xdr:rowOff>226219</xdr:rowOff>
    </xdr:to>
    <xdr:cxnSp macro="">
      <xdr:nvCxnSpPr>
        <xdr:cNvPr id="6" name="直線コネクタ 5"/>
        <xdr:cNvCxnSpPr/>
      </xdr:nvCxnSpPr>
      <xdr:spPr>
        <a:xfrm>
          <a:off x="8165306" y="5488781"/>
          <a:ext cx="1312069" cy="452438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2381</xdr:colOff>
      <xdr:row>39</xdr:row>
      <xdr:rowOff>0</xdr:rowOff>
    </xdr:from>
    <xdr:to>
      <xdr:col>15</xdr:col>
      <xdr:colOff>0</xdr:colOff>
      <xdr:row>42</xdr:row>
      <xdr:rowOff>2381</xdr:rowOff>
    </xdr:to>
    <xdr:cxnSp macro="">
      <xdr:nvCxnSpPr>
        <xdr:cNvPr id="10" name="直線コネクタ 9"/>
        <xdr:cNvCxnSpPr/>
      </xdr:nvCxnSpPr>
      <xdr:spPr>
        <a:xfrm>
          <a:off x="8165306" y="8915400"/>
          <a:ext cx="1312069" cy="459581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Q56"/>
  <sheetViews>
    <sheetView showGridLines="0" tabSelected="1" zoomScaleNormal="100" zoomScaleSheetLayoutView="115" workbookViewId="0">
      <selection activeCell="H10" sqref="H10"/>
    </sheetView>
  </sheetViews>
  <sheetFormatPr defaultRowHeight="13.5" outlineLevelCol="1" x14ac:dyDescent="0.15"/>
  <cols>
    <col min="1" max="1" width="3.625" customWidth="1"/>
    <col min="2" max="11" width="9.5" customWidth="1"/>
    <col min="12" max="12" width="3.625" style="85" customWidth="1"/>
    <col min="13" max="13" width="9" hidden="1" customWidth="1" outlineLevel="1"/>
    <col min="14" max="15" width="8.625" hidden="1" customWidth="1" outlineLevel="1"/>
    <col min="16" max="32" width="10.625" hidden="1" customWidth="1" outlineLevel="1"/>
    <col min="33" max="33" width="9" collapsed="1"/>
    <col min="34" max="34" width="2.625" customWidth="1"/>
    <col min="36" max="36" width="2.625" customWidth="1"/>
    <col min="38" max="38" width="2.625" customWidth="1"/>
    <col min="40" max="40" width="2.625" customWidth="1"/>
    <col min="42" max="42" width="2.625" customWidth="1"/>
  </cols>
  <sheetData>
    <row r="1" spans="2:34" ht="18" customHeight="1" x14ac:dyDescent="0.15"/>
    <row r="2" spans="2:34" ht="18" customHeight="1" x14ac:dyDescent="0.15">
      <c r="B2" s="16" t="s">
        <v>103</v>
      </c>
    </row>
    <row r="3" spans="2:34" ht="18" customHeight="1" x14ac:dyDescent="0.15"/>
    <row r="4" spans="2:34" ht="18" customHeight="1" x14ac:dyDescent="0.15">
      <c r="B4" s="17" t="s">
        <v>120</v>
      </c>
      <c r="C4" s="170"/>
      <c r="D4" s="170"/>
      <c r="E4" s="170"/>
      <c r="F4" s="170"/>
      <c r="G4" s="18"/>
      <c r="H4" s="19" t="s">
        <v>122</v>
      </c>
      <c r="I4" s="174"/>
      <c r="J4" s="175"/>
      <c r="K4" s="175"/>
      <c r="L4" s="132"/>
      <c r="M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2:34" ht="18" customHeight="1" x14ac:dyDescent="0.15">
      <c r="B5" s="18" t="s">
        <v>121</v>
      </c>
      <c r="C5" s="174" t="s">
        <v>43</v>
      </c>
      <c r="D5" s="174"/>
      <c r="E5" s="174"/>
      <c r="F5" s="174"/>
      <c r="G5" s="18"/>
      <c r="H5" s="18"/>
      <c r="I5" s="20"/>
      <c r="J5" s="21"/>
      <c r="K5" s="21"/>
      <c r="L5" s="84"/>
      <c r="M5" s="1"/>
      <c r="N5" t="s">
        <v>54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2:34" ht="18" customHeight="1" x14ac:dyDescent="0.3">
      <c r="B6" s="2"/>
      <c r="C6" s="1"/>
      <c r="D6" s="1"/>
      <c r="E6" s="1"/>
      <c r="F6" s="1"/>
      <c r="H6" s="5"/>
      <c r="I6" s="1"/>
      <c r="J6" s="1"/>
      <c r="K6" s="1"/>
      <c r="M6" s="1"/>
      <c r="N6" s="57"/>
      <c r="O6" s="58"/>
      <c r="P6" s="111" t="s">
        <v>100</v>
      </c>
      <c r="Q6" s="110" t="s">
        <v>116</v>
      </c>
      <c r="R6" s="110" t="s">
        <v>115</v>
      </c>
      <c r="S6" s="111" t="s">
        <v>113</v>
      </c>
      <c r="T6" s="111" t="s">
        <v>114</v>
      </c>
      <c r="U6" s="1"/>
      <c r="V6" s="1"/>
      <c r="AC6" s="1"/>
      <c r="AD6" s="1"/>
      <c r="AE6" s="1"/>
      <c r="AF6" s="1"/>
      <c r="AG6" s="1"/>
      <c r="AH6" s="1"/>
    </row>
    <row r="7" spans="2:34" ht="18" customHeight="1" x14ac:dyDescent="0.15">
      <c r="B7" s="7" t="s">
        <v>85</v>
      </c>
      <c r="C7" s="1"/>
      <c r="D7" s="1"/>
      <c r="E7" s="1"/>
      <c r="F7" s="1"/>
      <c r="G7" s="5"/>
      <c r="I7" s="1"/>
      <c r="J7" s="1"/>
      <c r="K7" s="1"/>
      <c r="M7" s="1"/>
      <c r="N7" s="59"/>
      <c r="O7" s="60" t="s">
        <v>93</v>
      </c>
      <c r="P7" s="139" t="s">
        <v>59</v>
      </c>
      <c r="Q7" s="139" t="s">
        <v>111</v>
      </c>
      <c r="R7" s="139" t="s">
        <v>60</v>
      </c>
      <c r="S7" s="139" t="s">
        <v>110</v>
      </c>
      <c r="T7" s="139" t="s">
        <v>112</v>
      </c>
      <c r="U7" s="1"/>
      <c r="AC7" s="1"/>
      <c r="AD7" s="1"/>
      <c r="AE7" s="1"/>
      <c r="AF7" s="1"/>
      <c r="AG7" s="1"/>
      <c r="AH7" s="1"/>
    </row>
    <row r="8" spans="2:34" ht="18" customHeight="1" x14ac:dyDescent="0.2">
      <c r="B8" s="142" t="s">
        <v>125</v>
      </c>
      <c r="C8" s="142"/>
      <c r="D8" s="142"/>
      <c r="E8" s="112"/>
      <c r="F8" s="50" t="str">
        <f>IF(E8="","",VLOOKUP(E8,M11:N20,2,FALSE))</f>
        <v/>
      </c>
      <c r="H8" s="145" t="str">
        <f>IF(E9="","",IF(ISERROR(I30)=TRUE,"この店舗面積では算定できません。詳細は下水道業務課まで問合わせてください",""))</f>
        <v/>
      </c>
      <c r="I8" s="145"/>
      <c r="J8" s="145"/>
      <c r="K8" s="145"/>
      <c r="M8" s="1"/>
      <c r="N8" s="61"/>
      <c r="O8" s="62"/>
      <c r="P8" s="140"/>
      <c r="Q8" s="140"/>
      <c r="R8" s="140"/>
      <c r="S8" s="140"/>
      <c r="T8" s="140"/>
      <c r="U8" s="1"/>
      <c r="AC8" s="1"/>
      <c r="AD8" s="1"/>
      <c r="AE8" s="1"/>
      <c r="AF8" s="1"/>
      <c r="AG8" s="1"/>
      <c r="AH8" s="1"/>
    </row>
    <row r="9" spans="2:34" ht="18" customHeight="1" x14ac:dyDescent="0.2">
      <c r="B9" s="142" t="s">
        <v>126</v>
      </c>
      <c r="C9" s="142"/>
      <c r="D9" s="142"/>
      <c r="E9" s="113"/>
      <c r="F9" s="51" t="s">
        <v>0</v>
      </c>
      <c r="G9" s="138"/>
      <c r="H9" s="145"/>
      <c r="I9" s="145"/>
      <c r="J9" s="145"/>
      <c r="K9" s="145"/>
      <c r="L9" s="86"/>
      <c r="M9" s="1"/>
      <c r="N9" s="61" t="s">
        <v>94</v>
      </c>
      <c r="O9" s="62"/>
      <c r="P9" s="141"/>
      <c r="Q9" s="141"/>
      <c r="R9" s="141"/>
      <c r="S9" s="141"/>
      <c r="T9" s="141"/>
      <c r="U9" s="1"/>
      <c r="AC9" s="1"/>
      <c r="AD9" s="1"/>
      <c r="AE9" s="1"/>
      <c r="AF9" s="1"/>
      <c r="AG9" s="1"/>
      <c r="AH9" s="1"/>
    </row>
    <row r="10" spans="2:34" ht="18" customHeight="1" x14ac:dyDescent="0.2">
      <c r="I10" s="1"/>
      <c r="J10" s="1"/>
      <c r="K10" s="1"/>
      <c r="M10" s="1"/>
      <c r="N10" s="63"/>
      <c r="O10" s="64"/>
      <c r="P10" s="109" t="s">
        <v>97</v>
      </c>
      <c r="Q10" s="109" t="s">
        <v>95</v>
      </c>
      <c r="R10" s="109" t="s">
        <v>96</v>
      </c>
      <c r="S10" s="109" t="s">
        <v>98</v>
      </c>
      <c r="T10" s="109" t="s">
        <v>98</v>
      </c>
      <c r="U10" s="4"/>
      <c r="AC10" s="1"/>
      <c r="AD10" s="1"/>
      <c r="AE10" s="1"/>
      <c r="AF10" s="1"/>
      <c r="AG10" s="1"/>
      <c r="AH10" s="1"/>
    </row>
    <row r="11" spans="2:34" ht="18" customHeight="1" x14ac:dyDescent="0.2">
      <c r="B11" s="143" t="s">
        <v>1</v>
      </c>
      <c r="C11" s="176" t="s">
        <v>52</v>
      </c>
      <c r="D11" s="177"/>
      <c r="E11" s="177"/>
      <c r="F11" s="177"/>
      <c r="G11" s="177"/>
      <c r="H11" s="177"/>
      <c r="I11" s="178"/>
      <c r="J11" s="18"/>
      <c r="K11" s="18"/>
      <c r="L11" s="87"/>
      <c r="M11" s="93">
        <v>1</v>
      </c>
      <c r="N11" s="65" t="s">
        <v>55</v>
      </c>
      <c r="O11" s="66"/>
      <c r="P11" s="107">
        <v>130</v>
      </c>
      <c r="Q11" s="107">
        <v>720</v>
      </c>
      <c r="R11" s="105">
        <v>3.5</v>
      </c>
      <c r="S11" s="105">
        <v>18</v>
      </c>
      <c r="T11" s="106">
        <v>8</v>
      </c>
      <c r="U11" s="1"/>
      <c r="AC11" s="1"/>
      <c r="AD11" s="1"/>
      <c r="AE11" s="1"/>
      <c r="AF11" s="1"/>
      <c r="AG11" s="1"/>
      <c r="AH11" s="1"/>
    </row>
    <row r="12" spans="2:34" ht="18" customHeight="1" x14ac:dyDescent="0.2">
      <c r="B12" s="144"/>
      <c r="C12" s="179" t="s">
        <v>53</v>
      </c>
      <c r="D12" s="180"/>
      <c r="E12" s="180"/>
      <c r="F12" s="180"/>
      <c r="G12" s="180"/>
      <c r="H12" s="180"/>
      <c r="I12" s="181"/>
      <c r="J12" s="18"/>
      <c r="K12" s="18"/>
      <c r="L12" s="87"/>
      <c r="M12" s="93">
        <v>2</v>
      </c>
      <c r="N12" s="65" t="s">
        <v>2</v>
      </c>
      <c r="O12" s="66"/>
      <c r="P12" s="107">
        <v>95</v>
      </c>
      <c r="Q12" s="107">
        <v>720</v>
      </c>
      <c r="R12" s="105">
        <v>3.5</v>
      </c>
      <c r="S12" s="105">
        <v>9.5</v>
      </c>
      <c r="T12" s="106">
        <v>3.5</v>
      </c>
      <c r="U12" s="1"/>
      <c r="AC12" s="1"/>
      <c r="AD12" s="1"/>
      <c r="AE12" s="1"/>
      <c r="AF12" s="1"/>
      <c r="AG12" s="1"/>
      <c r="AH12" s="1"/>
    </row>
    <row r="13" spans="2:34" ht="18" customHeight="1" x14ac:dyDescent="0.2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87"/>
      <c r="M13" s="93">
        <v>3</v>
      </c>
      <c r="N13" s="65" t="s">
        <v>3</v>
      </c>
      <c r="O13" s="66"/>
      <c r="P13" s="107">
        <v>100</v>
      </c>
      <c r="Q13" s="107">
        <v>720</v>
      </c>
      <c r="R13" s="105">
        <v>3.5</v>
      </c>
      <c r="S13" s="105">
        <v>7</v>
      </c>
      <c r="T13" s="106">
        <v>2.5</v>
      </c>
      <c r="U13" s="1"/>
      <c r="AC13" s="1"/>
      <c r="AD13" s="1"/>
      <c r="AE13" s="1"/>
      <c r="AF13" s="1"/>
      <c r="AG13" s="1"/>
      <c r="AH13" s="1"/>
    </row>
    <row r="14" spans="2:34" ht="18" customHeight="1" x14ac:dyDescent="0.2">
      <c r="B14" s="22" t="s">
        <v>4</v>
      </c>
      <c r="C14" s="146" t="s">
        <v>5</v>
      </c>
      <c r="D14" s="168"/>
      <c r="E14" s="168"/>
      <c r="F14" s="168"/>
      <c r="G14" s="147"/>
      <c r="H14" s="22" t="s">
        <v>6</v>
      </c>
      <c r="I14" s="22" t="s">
        <v>7</v>
      </c>
      <c r="J14" s="146" t="s">
        <v>8</v>
      </c>
      <c r="K14" s="147"/>
      <c r="L14" s="88"/>
      <c r="M14" s="93">
        <v>4</v>
      </c>
      <c r="N14" s="65" t="s">
        <v>9</v>
      </c>
      <c r="O14" s="66"/>
      <c r="P14" s="107">
        <v>150</v>
      </c>
      <c r="Q14" s="107">
        <v>720</v>
      </c>
      <c r="R14" s="105">
        <v>3.5</v>
      </c>
      <c r="S14" s="105">
        <v>19.5</v>
      </c>
      <c r="T14" s="106">
        <v>7.5</v>
      </c>
      <c r="U14" s="1"/>
      <c r="AC14" s="1"/>
      <c r="AD14" s="1"/>
      <c r="AE14" s="1"/>
      <c r="AF14" s="1"/>
      <c r="AG14" s="1"/>
      <c r="AH14" s="1"/>
    </row>
    <row r="15" spans="2:34" ht="18" customHeight="1" x14ac:dyDescent="0.2">
      <c r="B15" s="25" t="s">
        <v>10</v>
      </c>
      <c r="C15" s="156" t="s">
        <v>11</v>
      </c>
      <c r="D15" s="157"/>
      <c r="E15" s="157"/>
      <c r="F15" s="157"/>
      <c r="G15" s="158"/>
      <c r="H15" s="114" t="str">
        <f>IF(E9="","",E9)</f>
        <v/>
      </c>
      <c r="I15" s="25" t="s">
        <v>61</v>
      </c>
      <c r="J15" s="54" t="s">
        <v>12</v>
      </c>
      <c r="K15" s="54"/>
      <c r="L15" s="50"/>
      <c r="M15" s="93">
        <v>5</v>
      </c>
      <c r="N15" s="65" t="s">
        <v>13</v>
      </c>
      <c r="O15" s="66"/>
      <c r="P15" s="107">
        <v>150</v>
      </c>
      <c r="Q15" s="107">
        <v>720</v>
      </c>
      <c r="R15" s="105">
        <v>3.5</v>
      </c>
      <c r="S15" s="105">
        <v>9</v>
      </c>
      <c r="T15" s="106">
        <v>3</v>
      </c>
      <c r="U15" s="1"/>
      <c r="AC15" s="1"/>
      <c r="AD15" s="1"/>
      <c r="AE15" s="1"/>
      <c r="AF15" s="1"/>
      <c r="AG15" s="1"/>
      <c r="AH15" s="1"/>
    </row>
    <row r="16" spans="2:34" ht="18" customHeight="1" x14ac:dyDescent="0.3">
      <c r="B16" s="23" t="s">
        <v>100</v>
      </c>
      <c r="C16" s="150" t="s">
        <v>117</v>
      </c>
      <c r="D16" s="151"/>
      <c r="E16" s="151"/>
      <c r="F16" s="151"/>
      <c r="G16" s="152"/>
      <c r="H16" s="115" t="str">
        <f>IF(E8="","",VLOOKUP(F8,N11:T20,3,FALSE))</f>
        <v/>
      </c>
      <c r="I16" s="23" t="s">
        <v>68</v>
      </c>
      <c r="J16" s="55" t="s">
        <v>14</v>
      </c>
      <c r="K16" s="55"/>
      <c r="L16" s="50"/>
      <c r="M16" s="93">
        <v>6</v>
      </c>
      <c r="N16" s="65" t="s">
        <v>15</v>
      </c>
      <c r="O16" s="66"/>
      <c r="P16" s="107">
        <v>90</v>
      </c>
      <c r="Q16" s="107">
        <v>720</v>
      </c>
      <c r="R16" s="105">
        <v>3.5</v>
      </c>
      <c r="S16" s="105">
        <v>6</v>
      </c>
      <c r="T16" s="106">
        <v>2</v>
      </c>
      <c r="U16" s="1"/>
      <c r="AC16" s="1"/>
      <c r="AD16" s="1"/>
      <c r="AE16" s="1"/>
      <c r="AF16" s="1"/>
      <c r="AG16" s="1"/>
      <c r="AH16" s="1"/>
    </row>
    <row r="17" spans="2:43" ht="18" customHeight="1" x14ac:dyDescent="0.2">
      <c r="B17" s="23" t="s">
        <v>16</v>
      </c>
      <c r="C17" s="150" t="s">
        <v>127</v>
      </c>
      <c r="D17" s="151"/>
      <c r="E17" s="151"/>
      <c r="F17" s="151"/>
      <c r="G17" s="152"/>
      <c r="H17" s="136" t="str">
        <f>IF(E8="","",VLOOKUP(F8,N11:T20,4,FALSE))</f>
        <v/>
      </c>
      <c r="I17" s="23" t="s">
        <v>62</v>
      </c>
      <c r="J17" s="55" t="s">
        <v>14</v>
      </c>
      <c r="K17" s="55"/>
      <c r="L17" s="50"/>
      <c r="M17" s="93">
        <v>7</v>
      </c>
      <c r="N17" s="65" t="s">
        <v>17</v>
      </c>
      <c r="O17" s="66"/>
      <c r="P17" s="107">
        <v>85</v>
      </c>
      <c r="Q17" s="107">
        <v>720</v>
      </c>
      <c r="R17" s="105">
        <v>3.5</v>
      </c>
      <c r="S17" s="105">
        <v>3.5</v>
      </c>
      <c r="T17" s="106">
        <v>1.5</v>
      </c>
      <c r="U17" s="1"/>
      <c r="AC17" s="1"/>
      <c r="AD17" s="1"/>
      <c r="AE17" s="1"/>
      <c r="AF17" s="1"/>
      <c r="AG17" s="1"/>
      <c r="AH17" s="1"/>
    </row>
    <row r="18" spans="2:43" ht="18" customHeight="1" x14ac:dyDescent="0.2">
      <c r="B18" s="23" t="s">
        <v>18</v>
      </c>
      <c r="C18" s="159" t="s">
        <v>19</v>
      </c>
      <c r="D18" s="160"/>
      <c r="E18" s="160"/>
      <c r="F18" s="160"/>
      <c r="G18" s="161"/>
      <c r="H18" s="116" t="str">
        <f>IF(E8="","",VLOOKUP(F8,N11:T20,5,FALSE))</f>
        <v/>
      </c>
      <c r="I18" s="23" t="s">
        <v>63</v>
      </c>
      <c r="J18" s="55" t="s">
        <v>14</v>
      </c>
      <c r="K18" s="55"/>
      <c r="L18" s="50"/>
      <c r="M18" s="93">
        <v>8</v>
      </c>
      <c r="N18" s="65" t="s">
        <v>20</v>
      </c>
      <c r="O18" s="67"/>
      <c r="P18" s="107">
        <v>20</v>
      </c>
      <c r="Q18" s="107">
        <v>720</v>
      </c>
      <c r="R18" s="105">
        <v>3.5</v>
      </c>
      <c r="S18" s="105">
        <v>3</v>
      </c>
      <c r="T18" s="106">
        <v>1</v>
      </c>
      <c r="U18" s="1"/>
      <c r="AC18" s="1"/>
      <c r="AD18" s="1"/>
      <c r="AE18" s="1"/>
      <c r="AF18" s="1"/>
      <c r="AG18" s="1"/>
      <c r="AH18" s="1"/>
    </row>
    <row r="19" spans="2:43" ht="18" customHeight="1" x14ac:dyDescent="0.3">
      <c r="B19" s="23" t="s">
        <v>101</v>
      </c>
      <c r="C19" s="150" t="s">
        <v>118</v>
      </c>
      <c r="D19" s="151"/>
      <c r="E19" s="151"/>
      <c r="F19" s="151"/>
      <c r="G19" s="152"/>
      <c r="H19" s="117" t="str">
        <f>IF(E8="","",VLOOKUP(F8,N11:T20,6,FALSE))</f>
        <v/>
      </c>
      <c r="I19" s="23" t="s">
        <v>65</v>
      </c>
      <c r="J19" s="55" t="s">
        <v>14</v>
      </c>
      <c r="K19" s="55"/>
      <c r="L19" s="50"/>
      <c r="M19" s="93">
        <v>9</v>
      </c>
      <c r="N19" s="65" t="s">
        <v>57</v>
      </c>
      <c r="O19" s="66"/>
      <c r="P19" s="107">
        <v>90</v>
      </c>
      <c r="Q19" s="107">
        <v>600</v>
      </c>
      <c r="R19" s="105">
        <v>3.5</v>
      </c>
      <c r="S19" s="105">
        <v>6.5</v>
      </c>
      <c r="T19" s="106">
        <v>3</v>
      </c>
      <c r="U19" s="1"/>
      <c r="AC19" s="1"/>
      <c r="AD19" s="1"/>
      <c r="AE19" s="1"/>
      <c r="AF19" s="1"/>
      <c r="AG19" s="1"/>
      <c r="AH19" s="1"/>
    </row>
    <row r="20" spans="2:43" ht="18" customHeight="1" x14ac:dyDescent="0.3">
      <c r="B20" s="23" t="s">
        <v>102</v>
      </c>
      <c r="C20" s="150" t="s">
        <v>119</v>
      </c>
      <c r="D20" s="151"/>
      <c r="E20" s="151"/>
      <c r="F20" s="151"/>
      <c r="G20" s="152"/>
      <c r="H20" s="117" t="str">
        <f>IF(E8="","",VLOOKUP(F8,N11:T20,7,FALSE))</f>
        <v/>
      </c>
      <c r="I20" s="23" t="s">
        <v>66</v>
      </c>
      <c r="J20" s="55" t="s">
        <v>14</v>
      </c>
      <c r="K20" s="55"/>
      <c r="L20" s="50"/>
      <c r="M20" s="93">
        <v>10</v>
      </c>
      <c r="N20" s="65" t="s">
        <v>51</v>
      </c>
      <c r="O20" s="66"/>
      <c r="P20" s="108">
        <v>45</v>
      </c>
      <c r="Q20" s="108">
        <v>600</v>
      </c>
      <c r="R20" s="106">
        <v>3.5</v>
      </c>
      <c r="S20" s="105">
        <v>3</v>
      </c>
      <c r="T20" s="106">
        <v>1</v>
      </c>
      <c r="U20" s="1"/>
      <c r="AC20" s="1"/>
      <c r="AD20" s="1"/>
      <c r="AE20" s="1"/>
      <c r="AF20" s="1"/>
      <c r="AG20" s="1"/>
      <c r="AH20" s="1"/>
    </row>
    <row r="21" spans="2:43" ht="18" customHeight="1" x14ac:dyDescent="0.3">
      <c r="B21" s="23" t="s">
        <v>81</v>
      </c>
      <c r="C21" s="150" t="s">
        <v>69</v>
      </c>
      <c r="D21" s="151"/>
      <c r="E21" s="151"/>
      <c r="F21" s="151"/>
      <c r="G21" s="152"/>
      <c r="H21" s="136" t="str">
        <f>IF(E8="","",VLOOKUP(F8,N27:R36,4,FALSE))</f>
        <v/>
      </c>
      <c r="I21" s="23" t="s">
        <v>64</v>
      </c>
      <c r="J21" s="159" t="s">
        <v>21</v>
      </c>
      <c r="K21" s="161"/>
      <c r="L21" s="89"/>
      <c r="N21" s="53" t="s">
        <v>107</v>
      </c>
      <c r="O21" s="14"/>
      <c r="P21" s="1"/>
      <c r="Q21" s="1"/>
      <c r="R21" s="1"/>
      <c r="S21" s="1"/>
      <c r="T21" s="1"/>
      <c r="U21" s="1"/>
      <c r="AB21" s="1"/>
      <c r="AC21" s="1"/>
      <c r="AD21" s="1"/>
      <c r="AE21" s="1"/>
      <c r="AF21" s="1"/>
      <c r="AG21" s="1"/>
      <c r="AH21" s="1"/>
    </row>
    <row r="22" spans="2:43" ht="18" customHeight="1" x14ac:dyDescent="0.3">
      <c r="B22" s="23" t="s">
        <v>73</v>
      </c>
      <c r="C22" s="150" t="s">
        <v>70</v>
      </c>
      <c r="D22" s="151"/>
      <c r="E22" s="151"/>
      <c r="F22" s="151"/>
      <c r="G22" s="152"/>
      <c r="H22" s="136" t="str">
        <f>IF(E8="","",VLOOKUP(F8,N27:R36,5,FALSE))</f>
        <v/>
      </c>
      <c r="I22" s="23" t="s">
        <v>64</v>
      </c>
      <c r="J22" s="159" t="s">
        <v>21</v>
      </c>
      <c r="K22" s="161"/>
      <c r="L22" s="89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2:43" ht="18" customHeight="1" x14ac:dyDescent="0.2">
      <c r="B23" s="23" t="s">
        <v>78</v>
      </c>
      <c r="C23" s="150" t="s">
        <v>71</v>
      </c>
      <c r="D23" s="151"/>
      <c r="E23" s="151"/>
      <c r="F23" s="151"/>
      <c r="G23" s="152"/>
      <c r="H23" s="136" t="str">
        <f>IF(E8="","",VLOOKUP(F8,N27:R36,3,FALSE))</f>
        <v/>
      </c>
      <c r="I23" s="23" t="s">
        <v>67</v>
      </c>
      <c r="J23" s="26" t="s">
        <v>14</v>
      </c>
      <c r="K23" s="26"/>
      <c r="L23" s="37"/>
      <c r="M23" s="5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2:43" ht="18" customHeight="1" x14ac:dyDescent="0.3">
      <c r="B24" s="23" t="s">
        <v>79</v>
      </c>
      <c r="C24" s="153" t="s">
        <v>72</v>
      </c>
      <c r="D24" s="154"/>
      <c r="E24" s="154"/>
      <c r="F24" s="154"/>
      <c r="G24" s="155"/>
      <c r="H24" s="137" t="str">
        <f>IF(E8="","",VLOOKUP(E8,M40:AF52,MATCH(E9,M42:AF42,1),0))</f>
        <v/>
      </c>
      <c r="I24" s="27" t="s">
        <v>123</v>
      </c>
      <c r="J24" s="26" t="s">
        <v>14</v>
      </c>
      <c r="K24" s="26"/>
      <c r="L24" s="37"/>
      <c r="M24" s="5"/>
      <c r="N24" t="s">
        <v>106</v>
      </c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2:43" ht="18" customHeight="1" x14ac:dyDescent="0.3">
      <c r="B25" s="24" t="s">
        <v>83</v>
      </c>
      <c r="C25" s="162" t="s">
        <v>76</v>
      </c>
      <c r="D25" s="163"/>
      <c r="E25" s="163"/>
      <c r="F25" s="163"/>
      <c r="G25" s="164"/>
      <c r="H25" s="30">
        <v>1E-3</v>
      </c>
      <c r="I25" s="24" t="s">
        <v>22</v>
      </c>
      <c r="J25" s="28" t="s">
        <v>23</v>
      </c>
      <c r="K25" s="29"/>
      <c r="L25" s="37"/>
      <c r="M25" s="5"/>
      <c r="N25" s="68"/>
      <c r="O25" s="69" t="s">
        <v>91</v>
      </c>
      <c r="P25" s="127" t="s">
        <v>128</v>
      </c>
      <c r="Q25" s="148" t="s">
        <v>129</v>
      </c>
      <c r="R25" s="149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2:43" ht="18" customHeight="1" x14ac:dyDescent="0.2">
      <c r="B26" s="33"/>
      <c r="C26" s="34" t="s">
        <v>74</v>
      </c>
      <c r="D26" s="35"/>
      <c r="E26" s="35"/>
      <c r="F26" s="35"/>
      <c r="G26" s="35"/>
      <c r="H26" s="35"/>
      <c r="I26" s="35"/>
      <c r="J26" s="35"/>
      <c r="K26" s="36"/>
      <c r="L26" s="90"/>
      <c r="M26" s="1"/>
      <c r="N26" s="70" t="s">
        <v>94</v>
      </c>
      <c r="O26" s="71"/>
      <c r="P26" s="128" t="s">
        <v>24</v>
      </c>
      <c r="Q26" s="129" t="s">
        <v>130</v>
      </c>
      <c r="R26" s="129" t="s">
        <v>131</v>
      </c>
      <c r="Y26" s="6"/>
      <c r="Z26" s="1"/>
      <c r="AA26" s="1"/>
      <c r="AB26" s="1"/>
      <c r="AC26" s="1"/>
      <c r="AD26" s="1"/>
      <c r="AE26" s="1"/>
      <c r="AF26" s="1"/>
      <c r="AG26" s="1"/>
      <c r="AH26" s="1"/>
    </row>
    <row r="27" spans="2:43" ht="18" customHeight="1" x14ac:dyDescent="0.2">
      <c r="B27" s="33"/>
      <c r="C27" s="34" t="s">
        <v>75</v>
      </c>
      <c r="D27" s="35"/>
      <c r="E27" s="35"/>
      <c r="F27" s="35"/>
      <c r="G27" s="35"/>
      <c r="H27" s="35"/>
      <c r="I27" s="35"/>
      <c r="J27" s="35"/>
      <c r="K27" s="35"/>
      <c r="L27" s="91"/>
      <c r="M27" s="93">
        <v>1</v>
      </c>
      <c r="N27" s="56" t="s">
        <v>55</v>
      </c>
      <c r="O27" s="66"/>
      <c r="P27" s="96">
        <v>5</v>
      </c>
      <c r="Q27" s="97">
        <v>7</v>
      </c>
      <c r="R27" s="97">
        <v>30</v>
      </c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2:43" ht="18" customHeight="1" x14ac:dyDescent="0.2">
      <c r="B28" s="33"/>
      <c r="C28" s="37"/>
      <c r="D28" s="35"/>
      <c r="E28" s="35"/>
      <c r="F28" s="35"/>
      <c r="G28" s="35"/>
      <c r="H28" s="35"/>
      <c r="I28" s="35"/>
      <c r="J28" s="35"/>
      <c r="K28" s="35"/>
      <c r="L28" s="91"/>
      <c r="M28" s="93">
        <v>2</v>
      </c>
      <c r="N28" s="56" t="s">
        <v>2</v>
      </c>
      <c r="O28" s="66"/>
      <c r="P28" s="96">
        <v>4.5</v>
      </c>
      <c r="Q28" s="98">
        <v>7</v>
      </c>
      <c r="R28" s="98">
        <v>30</v>
      </c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2:43" ht="18" customHeight="1" x14ac:dyDescent="0.2">
      <c r="B29" s="37" t="s">
        <v>86</v>
      </c>
      <c r="C29" s="35"/>
      <c r="D29" s="35"/>
      <c r="E29" s="35"/>
      <c r="F29" s="35"/>
      <c r="G29" s="35"/>
      <c r="H29" s="35"/>
      <c r="I29" s="35"/>
      <c r="J29" s="35"/>
      <c r="K29" s="35"/>
      <c r="L29" s="91"/>
      <c r="M29" s="93">
        <v>3</v>
      </c>
      <c r="N29" s="56" t="s">
        <v>3</v>
      </c>
      <c r="O29" s="66"/>
      <c r="P29" s="96">
        <v>5</v>
      </c>
      <c r="Q29" s="98">
        <v>7</v>
      </c>
      <c r="R29" s="98">
        <v>30</v>
      </c>
      <c r="Y29" s="1"/>
      <c r="Z29" s="1"/>
      <c r="AA29" s="1"/>
      <c r="AB29" s="1"/>
      <c r="AC29" s="1"/>
      <c r="AD29" s="1"/>
      <c r="AE29" s="1"/>
      <c r="AF29" s="1"/>
      <c r="AG29" s="121"/>
      <c r="AH29" s="121"/>
      <c r="AI29" s="122"/>
      <c r="AJ29" s="122"/>
      <c r="AK29" s="122"/>
      <c r="AL29" s="122"/>
      <c r="AM29" s="122"/>
      <c r="AN29" s="122"/>
      <c r="AO29" s="122"/>
    </row>
    <row r="30" spans="2:43" ht="18" customHeight="1" x14ac:dyDescent="0.3">
      <c r="B30" s="31" t="s">
        <v>77</v>
      </c>
      <c r="C30" s="38"/>
      <c r="D30" s="37"/>
      <c r="E30" s="39" t="s">
        <v>152</v>
      </c>
      <c r="F30" s="35"/>
      <c r="G30" s="35"/>
      <c r="H30" s="36" t="s">
        <v>25</v>
      </c>
      <c r="I30" s="78" t="str">
        <f>IF(OR(E8="",E9="",H24=""),"",H15*H16*(H23/H24)*(1/H17)*H18)</f>
        <v/>
      </c>
      <c r="J30" s="40" t="s">
        <v>26</v>
      </c>
      <c r="K30" s="42" t="s">
        <v>104</v>
      </c>
      <c r="L30" s="92"/>
      <c r="M30" s="93">
        <v>4</v>
      </c>
      <c r="N30" s="56" t="s">
        <v>9</v>
      </c>
      <c r="O30" s="66"/>
      <c r="P30" s="96">
        <v>5</v>
      </c>
      <c r="Q30" s="98">
        <v>7</v>
      </c>
      <c r="R30" s="98">
        <v>30</v>
      </c>
      <c r="Y30" s="1"/>
      <c r="Z30" s="1"/>
      <c r="AA30" s="1"/>
      <c r="AB30" s="1"/>
      <c r="AC30" s="1"/>
      <c r="AD30" s="1"/>
      <c r="AE30" s="1"/>
      <c r="AF30" s="1"/>
      <c r="AG30" s="93"/>
      <c r="AH30" s="93"/>
      <c r="AI30" s="94"/>
      <c r="AJ30" s="93"/>
      <c r="AK30" s="94"/>
      <c r="AL30" s="93"/>
      <c r="AM30" s="119"/>
      <c r="AN30" s="93"/>
      <c r="AO30" s="120"/>
      <c r="AP30" s="119"/>
      <c r="AQ30" s="38"/>
    </row>
    <row r="31" spans="2:43" ht="18" customHeight="1" x14ac:dyDescent="0.2">
      <c r="B31" s="35"/>
      <c r="C31" s="35"/>
      <c r="D31" s="37"/>
      <c r="E31" s="35"/>
      <c r="F31" s="35"/>
      <c r="G31" s="41"/>
      <c r="H31" s="35"/>
      <c r="I31" s="40"/>
      <c r="J31" s="40"/>
      <c r="K31" s="39"/>
      <c r="L31" s="40"/>
      <c r="M31" s="93">
        <v>5</v>
      </c>
      <c r="N31" s="56" t="s">
        <v>13</v>
      </c>
      <c r="O31" s="66"/>
      <c r="P31" s="96">
        <v>5</v>
      </c>
      <c r="Q31" s="98">
        <v>7</v>
      </c>
      <c r="R31" s="98">
        <v>30</v>
      </c>
      <c r="Y31" s="1"/>
      <c r="Z31" s="1"/>
      <c r="AA31" s="1"/>
      <c r="AB31" s="1"/>
      <c r="AC31" s="1"/>
      <c r="AD31" s="1"/>
      <c r="AE31" s="1"/>
      <c r="AF31" s="1"/>
      <c r="AG31" s="125"/>
      <c r="AH31" s="125"/>
      <c r="AI31" s="38"/>
      <c r="AJ31" s="38"/>
      <c r="AK31" s="118"/>
      <c r="AL31" s="38"/>
      <c r="AM31" s="94"/>
      <c r="AN31" s="38"/>
      <c r="AO31" s="38"/>
      <c r="AP31" s="38"/>
      <c r="AQ31" s="38"/>
    </row>
    <row r="32" spans="2:43" ht="18" customHeight="1" x14ac:dyDescent="0.2">
      <c r="B32" s="35" t="s">
        <v>87</v>
      </c>
      <c r="C32" s="35"/>
      <c r="D32" s="35"/>
      <c r="E32" s="35"/>
      <c r="F32" s="35"/>
      <c r="G32" s="35"/>
      <c r="H32" s="35"/>
      <c r="I32" s="40"/>
      <c r="J32" s="40"/>
      <c r="K32" s="39"/>
      <c r="L32" s="40"/>
      <c r="M32" s="93">
        <v>6</v>
      </c>
      <c r="N32" s="56" t="s">
        <v>15</v>
      </c>
      <c r="O32" s="66"/>
      <c r="P32" s="96">
        <v>7</v>
      </c>
      <c r="Q32" s="98">
        <v>7</v>
      </c>
      <c r="R32" s="98">
        <v>30</v>
      </c>
      <c r="Y32" s="1"/>
      <c r="Z32" s="1"/>
      <c r="AA32" s="1"/>
      <c r="AB32" s="1"/>
      <c r="AC32" s="1"/>
      <c r="AD32" s="1"/>
      <c r="AE32" s="1"/>
      <c r="AF32" s="1"/>
      <c r="AG32" s="125"/>
      <c r="AH32" s="125"/>
      <c r="AI32" s="38"/>
      <c r="AJ32" s="38"/>
      <c r="AK32" s="38"/>
      <c r="AL32" s="38"/>
      <c r="AM32" s="38"/>
      <c r="AN32" s="38"/>
      <c r="AO32" s="38"/>
      <c r="AP32" s="38"/>
      <c r="AQ32" s="38"/>
    </row>
    <row r="33" spans="2:43" ht="18" customHeight="1" x14ac:dyDescent="0.3">
      <c r="B33" s="32" t="s">
        <v>80</v>
      </c>
      <c r="C33" s="38"/>
      <c r="D33" s="35"/>
      <c r="E33" s="42" t="s">
        <v>149</v>
      </c>
      <c r="F33" s="35"/>
      <c r="G33" s="35"/>
      <c r="H33" s="36" t="s">
        <v>27</v>
      </c>
      <c r="I33" s="79" t="str">
        <f>IF(OR(E8="",E9="",H24=""),"",H15*H19*(H23/H24)*H21*H25)</f>
        <v/>
      </c>
      <c r="J33" s="40" t="s">
        <v>28</v>
      </c>
      <c r="K33" s="39"/>
      <c r="L33" s="40"/>
      <c r="M33" s="93">
        <v>7</v>
      </c>
      <c r="N33" s="56" t="s">
        <v>17</v>
      </c>
      <c r="O33" s="66"/>
      <c r="P33" s="96">
        <v>8</v>
      </c>
      <c r="Q33" s="98">
        <v>7</v>
      </c>
      <c r="R33" s="98">
        <v>30</v>
      </c>
      <c r="Y33" s="1"/>
      <c r="Z33" s="3"/>
      <c r="AA33" s="1"/>
      <c r="AB33" s="1"/>
      <c r="AC33" s="1"/>
      <c r="AD33" s="1"/>
      <c r="AE33" s="1"/>
      <c r="AF33" s="1"/>
      <c r="AG33" s="93"/>
      <c r="AH33" s="93"/>
      <c r="AI33" s="93"/>
      <c r="AJ33" s="93"/>
      <c r="AK33" s="123"/>
      <c r="AL33" s="93"/>
      <c r="AM33" s="123"/>
      <c r="AN33" s="93"/>
      <c r="AO33" s="124"/>
      <c r="AP33" s="119"/>
      <c r="AQ33" s="126"/>
    </row>
    <row r="34" spans="2:43" ht="18" customHeight="1" x14ac:dyDescent="0.3">
      <c r="B34" s="32" t="s">
        <v>82</v>
      </c>
      <c r="C34" s="38"/>
      <c r="D34" s="35"/>
      <c r="E34" s="39" t="s">
        <v>150</v>
      </c>
      <c r="F34" s="35"/>
      <c r="G34" s="35"/>
      <c r="H34" s="36" t="s">
        <v>27</v>
      </c>
      <c r="I34" s="79" t="str">
        <f>IF(OR(E8="",E9="",H24=""),"",H15*H20*(H23/H24)*H22*H25)</f>
        <v/>
      </c>
      <c r="J34" s="40" t="s">
        <v>28</v>
      </c>
      <c r="K34" s="39"/>
      <c r="L34" s="40"/>
      <c r="M34" s="93">
        <v>8</v>
      </c>
      <c r="N34" s="56" t="s">
        <v>20</v>
      </c>
      <c r="O34" s="67"/>
      <c r="P34" s="96">
        <v>8</v>
      </c>
      <c r="Q34" s="98">
        <v>7</v>
      </c>
      <c r="R34" s="98">
        <v>30</v>
      </c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2:43" ht="18" customHeight="1" x14ac:dyDescent="0.3">
      <c r="B35" s="32" t="s">
        <v>84</v>
      </c>
      <c r="C35" s="38"/>
      <c r="D35" s="35"/>
      <c r="E35" s="39" t="s">
        <v>151</v>
      </c>
      <c r="F35" s="35"/>
      <c r="G35" s="35"/>
      <c r="H35" s="36" t="s">
        <v>27</v>
      </c>
      <c r="I35" s="80" t="str">
        <f>IF(OR(E8="",E9="",H24=""),"",I33+I34)</f>
        <v/>
      </c>
      <c r="J35" s="40" t="s">
        <v>28</v>
      </c>
      <c r="K35" s="42" t="s">
        <v>105</v>
      </c>
      <c r="L35" s="92"/>
      <c r="M35" s="93">
        <v>9</v>
      </c>
      <c r="N35" s="56" t="s">
        <v>57</v>
      </c>
      <c r="O35" s="66"/>
      <c r="P35" s="96">
        <v>4</v>
      </c>
      <c r="Q35" s="99">
        <v>7</v>
      </c>
      <c r="R35" s="99">
        <v>30</v>
      </c>
      <c r="Y35" s="8"/>
      <c r="Z35" s="8"/>
      <c r="AA35" s="8"/>
      <c r="AB35" s="8"/>
      <c r="AC35" s="8"/>
      <c r="AD35" s="8"/>
      <c r="AE35" s="8"/>
      <c r="AF35" s="8"/>
      <c r="AG35" s="1"/>
      <c r="AH35" s="1"/>
    </row>
    <row r="36" spans="2:43" ht="15" customHeight="1" x14ac:dyDescent="0.2"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91"/>
      <c r="M36" s="93">
        <v>10</v>
      </c>
      <c r="N36" s="56" t="s">
        <v>51</v>
      </c>
      <c r="O36" s="66"/>
      <c r="P36" s="96">
        <v>4</v>
      </c>
      <c r="Q36" s="98">
        <v>7</v>
      </c>
      <c r="R36" s="98">
        <v>30</v>
      </c>
      <c r="Y36" s="8"/>
      <c r="Z36" s="8"/>
      <c r="AA36" s="8"/>
      <c r="AB36" s="8"/>
      <c r="AC36" s="8"/>
      <c r="AD36" s="8"/>
      <c r="AE36" s="8"/>
      <c r="AF36" s="8"/>
      <c r="AG36" s="1"/>
      <c r="AH36" s="1"/>
    </row>
    <row r="37" spans="2:43" ht="18" customHeight="1" x14ac:dyDescent="0.15">
      <c r="B37" s="35" t="s">
        <v>88</v>
      </c>
      <c r="C37" s="35"/>
      <c r="D37" s="35"/>
      <c r="E37" s="35"/>
      <c r="F37" s="35"/>
      <c r="G37" s="35"/>
      <c r="H37" s="35"/>
      <c r="I37" s="35"/>
      <c r="J37" s="35"/>
      <c r="K37" s="35"/>
      <c r="L37" s="91"/>
      <c r="N37" s="53" t="s">
        <v>108</v>
      </c>
      <c r="O37" s="14"/>
      <c r="P37" s="1"/>
      <c r="Q37" s="1"/>
      <c r="R37" s="1"/>
      <c r="X37" s="9"/>
      <c r="Y37" s="9"/>
      <c r="Z37" s="9"/>
      <c r="AA37" s="9"/>
      <c r="AB37" s="9"/>
      <c r="AC37" s="9"/>
      <c r="AD37" s="9"/>
      <c r="AE37" s="9"/>
      <c r="AF37" s="9"/>
      <c r="AG37" s="1"/>
      <c r="AH37" s="1"/>
    </row>
    <row r="38" spans="2:43" ht="18" customHeight="1" x14ac:dyDescent="0.15">
      <c r="B38" s="43" t="s">
        <v>89</v>
      </c>
      <c r="C38" s="35"/>
      <c r="D38" s="35"/>
      <c r="E38" s="35"/>
      <c r="F38" s="35"/>
      <c r="G38" s="35"/>
      <c r="H38" s="35"/>
      <c r="I38" s="35"/>
      <c r="J38" s="35"/>
      <c r="K38" s="35"/>
      <c r="L38" s="91"/>
      <c r="X38" s="9"/>
      <c r="Y38" s="9"/>
      <c r="Z38" s="9"/>
      <c r="AA38" s="9"/>
      <c r="AB38" s="9"/>
      <c r="AC38" s="9"/>
      <c r="AD38" s="9"/>
      <c r="AE38" s="9"/>
      <c r="AF38" s="9"/>
      <c r="AG38" s="1"/>
      <c r="AH38" s="1"/>
    </row>
    <row r="39" spans="2:43" ht="15" customHeight="1" x14ac:dyDescent="0.15"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91"/>
      <c r="N39" t="s">
        <v>124</v>
      </c>
      <c r="X39" s="10"/>
      <c r="Y39" s="10"/>
      <c r="Z39" s="10"/>
      <c r="AA39" s="10"/>
      <c r="AB39" s="10"/>
      <c r="AC39" s="10"/>
      <c r="AD39" s="10"/>
      <c r="AE39" s="10"/>
      <c r="AF39" s="10"/>
      <c r="AG39" s="1"/>
      <c r="AH39" s="1"/>
    </row>
    <row r="40" spans="2:43" ht="18" customHeight="1" x14ac:dyDescent="0.15">
      <c r="B40" s="35"/>
      <c r="C40" s="41"/>
      <c r="D40" s="166" t="s">
        <v>29</v>
      </c>
      <c r="E40" s="166"/>
      <c r="F40" s="166"/>
      <c r="G40" s="167"/>
      <c r="H40" s="167"/>
      <c r="I40" s="167"/>
      <c r="J40" s="35"/>
      <c r="K40" s="35"/>
      <c r="L40" s="91"/>
      <c r="N40" s="72"/>
      <c r="O40" s="73" t="s">
        <v>99</v>
      </c>
      <c r="P40" s="130" t="s">
        <v>132</v>
      </c>
      <c r="Q40" s="130" t="s">
        <v>133</v>
      </c>
      <c r="R40" s="130" t="s">
        <v>134</v>
      </c>
      <c r="S40" s="130" t="s">
        <v>135</v>
      </c>
      <c r="T40" s="130" t="s">
        <v>136</v>
      </c>
      <c r="U40" s="130" t="s">
        <v>137</v>
      </c>
      <c r="V40" s="130" t="s">
        <v>138</v>
      </c>
      <c r="W40" s="130" t="s">
        <v>139</v>
      </c>
      <c r="X40" s="130" t="s">
        <v>140</v>
      </c>
      <c r="Y40" s="131" t="s">
        <v>141</v>
      </c>
      <c r="Z40" s="131" t="s">
        <v>142</v>
      </c>
      <c r="AA40" s="131" t="s">
        <v>143</v>
      </c>
      <c r="AB40" s="131" t="s">
        <v>144</v>
      </c>
      <c r="AC40" s="131" t="s">
        <v>145</v>
      </c>
      <c r="AD40" s="131" t="s">
        <v>146</v>
      </c>
      <c r="AE40" s="131" t="s">
        <v>147</v>
      </c>
      <c r="AF40" s="131" t="s">
        <v>148</v>
      </c>
    </row>
    <row r="41" spans="2:43" ht="18" customHeight="1" x14ac:dyDescent="0.15">
      <c r="B41" s="35"/>
      <c r="C41" s="35"/>
      <c r="D41" s="166" t="s">
        <v>30</v>
      </c>
      <c r="E41" s="166"/>
      <c r="F41" s="166"/>
      <c r="G41" s="165"/>
      <c r="H41" s="165"/>
      <c r="I41" s="165"/>
      <c r="J41" s="35"/>
      <c r="K41" s="35"/>
      <c r="L41" s="91"/>
      <c r="N41" s="100"/>
      <c r="O41" s="101"/>
      <c r="P41" s="102"/>
      <c r="Q41" s="102"/>
      <c r="R41" s="102"/>
      <c r="S41" s="102"/>
      <c r="T41" s="102"/>
      <c r="U41" s="102"/>
      <c r="V41" s="102"/>
      <c r="W41" s="102"/>
      <c r="X41" s="102"/>
      <c r="Y41" s="103"/>
      <c r="Z41" s="103"/>
      <c r="AA41" s="103"/>
      <c r="AB41" s="103"/>
      <c r="AC41" s="103"/>
      <c r="AD41" s="103"/>
      <c r="AE41" s="103"/>
      <c r="AF41" s="103"/>
    </row>
    <row r="42" spans="2:43" ht="18" customHeight="1" x14ac:dyDescent="0.15">
      <c r="B42" s="35"/>
      <c r="C42" s="35"/>
      <c r="D42" s="166" t="s">
        <v>31</v>
      </c>
      <c r="E42" s="166"/>
      <c r="F42" s="166"/>
      <c r="G42" s="165"/>
      <c r="H42" s="165"/>
      <c r="I42" s="165"/>
      <c r="J42" s="35"/>
      <c r="K42" s="35"/>
      <c r="L42" s="91"/>
      <c r="N42" s="74" t="s">
        <v>92</v>
      </c>
      <c r="O42" s="75"/>
      <c r="P42" s="104">
        <v>25</v>
      </c>
      <c r="Q42" s="104">
        <v>50</v>
      </c>
      <c r="R42" s="104">
        <v>75</v>
      </c>
      <c r="S42" s="104">
        <v>100</v>
      </c>
      <c r="T42" s="104">
        <v>125</v>
      </c>
      <c r="U42" s="104">
        <v>150</v>
      </c>
      <c r="V42" s="104">
        <v>175</v>
      </c>
      <c r="W42" s="104">
        <v>200</v>
      </c>
      <c r="X42" s="104">
        <v>250</v>
      </c>
      <c r="Y42" s="104">
        <v>300</v>
      </c>
      <c r="Z42" s="104">
        <v>400</v>
      </c>
      <c r="AA42" s="104">
        <v>500</v>
      </c>
      <c r="AB42" s="104">
        <v>600</v>
      </c>
      <c r="AC42" s="104">
        <v>700</v>
      </c>
      <c r="AD42" s="104">
        <v>800</v>
      </c>
      <c r="AE42" s="104">
        <v>1000</v>
      </c>
      <c r="AF42" s="104">
        <v>1500</v>
      </c>
    </row>
    <row r="43" spans="2:43" ht="18" customHeight="1" x14ac:dyDescent="0.2">
      <c r="B43" s="35"/>
      <c r="C43" s="35"/>
      <c r="D43" s="166" t="s">
        <v>32</v>
      </c>
      <c r="E43" s="166"/>
      <c r="F43" s="166"/>
      <c r="G43" s="165"/>
      <c r="H43" s="165"/>
      <c r="I43" s="165"/>
      <c r="J43" s="35"/>
      <c r="K43" s="35"/>
      <c r="L43" s="91"/>
      <c r="M43" s="94">
        <v>1</v>
      </c>
      <c r="N43" s="56" t="s">
        <v>56</v>
      </c>
      <c r="O43" s="76"/>
      <c r="P43" s="46" t="s">
        <v>45</v>
      </c>
      <c r="Q43" s="46" t="s">
        <v>45</v>
      </c>
      <c r="R43" s="46">
        <v>3.1</v>
      </c>
      <c r="S43" s="47">
        <v>3.1</v>
      </c>
      <c r="T43" s="48">
        <v>3.2</v>
      </c>
      <c r="U43" s="49">
        <v>3.3</v>
      </c>
      <c r="V43" s="49">
        <v>3.3</v>
      </c>
      <c r="W43" s="49">
        <v>3.3</v>
      </c>
      <c r="X43" s="49">
        <v>3.4</v>
      </c>
      <c r="Y43" s="49">
        <v>3.4</v>
      </c>
      <c r="Z43" s="49">
        <v>3.4</v>
      </c>
      <c r="AA43" s="49" t="s">
        <v>44</v>
      </c>
      <c r="AB43" s="49" t="s">
        <v>44</v>
      </c>
      <c r="AC43" s="49" t="s">
        <v>44</v>
      </c>
      <c r="AD43" s="49" t="s">
        <v>44</v>
      </c>
      <c r="AE43" s="49" t="s">
        <v>44</v>
      </c>
      <c r="AF43" s="49" t="s">
        <v>44</v>
      </c>
    </row>
    <row r="44" spans="2:43" ht="18" customHeight="1" x14ac:dyDescent="0.2">
      <c r="B44" s="35"/>
      <c r="C44" s="41" t="s">
        <v>33</v>
      </c>
      <c r="D44" s="166" t="s">
        <v>34</v>
      </c>
      <c r="E44" s="166"/>
      <c r="F44" s="166"/>
      <c r="G44" s="172"/>
      <c r="H44" s="172"/>
      <c r="I44" s="52" t="s">
        <v>90</v>
      </c>
      <c r="J44" s="45" t="str">
        <f>IF(I30="","",N55)</f>
        <v/>
      </c>
      <c r="K44" s="35"/>
      <c r="L44" s="91"/>
      <c r="M44" s="94">
        <v>2</v>
      </c>
      <c r="N44" s="56" t="s">
        <v>41</v>
      </c>
      <c r="O44" s="77"/>
      <c r="P44" s="81" t="s">
        <v>45</v>
      </c>
      <c r="Q44" s="81" t="s">
        <v>45</v>
      </c>
      <c r="R44" s="81" t="s">
        <v>45</v>
      </c>
      <c r="S44" s="82">
        <v>2</v>
      </c>
      <c r="T44" s="82">
        <v>2.1</v>
      </c>
      <c r="U44" s="83">
        <v>2.2999999999999998</v>
      </c>
      <c r="V44" s="83">
        <v>2.4</v>
      </c>
      <c r="W44" s="83">
        <v>2.6</v>
      </c>
      <c r="X44" s="83">
        <v>2.8</v>
      </c>
      <c r="Y44" s="83">
        <v>2.9</v>
      </c>
      <c r="Z44" s="83">
        <v>3.1</v>
      </c>
      <c r="AA44" s="83">
        <v>3.2</v>
      </c>
      <c r="AB44" s="83">
        <v>3.3</v>
      </c>
      <c r="AC44" s="83">
        <v>3.3</v>
      </c>
      <c r="AD44" s="83">
        <v>3.4</v>
      </c>
      <c r="AE44" s="83" t="s">
        <v>44</v>
      </c>
      <c r="AF44" s="83" t="s">
        <v>44</v>
      </c>
    </row>
    <row r="45" spans="2:43" ht="18" customHeight="1" x14ac:dyDescent="0.2">
      <c r="B45" s="35"/>
      <c r="C45" s="41" t="s">
        <v>33</v>
      </c>
      <c r="D45" s="171" t="s">
        <v>42</v>
      </c>
      <c r="E45" s="171"/>
      <c r="F45" s="171"/>
      <c r="G45" s="172"/>
      <c r="H45" s="172"/>
      <c r="I45" s="52" t="s">
        <v>28</v>
      </c>
      <c r="J45" s="45" t="str">
        <f>IF(I35="","",N56)</f>
        <v/>
      </c>
      <c r="K45" s="35"/>
      <c r="L45" s="91"/>
      <c r="M45" s="94">
        <v>3</v>
      </c>
      <c r="N45" s="56" t="s">
        <v>40</v>
      </c>
      <c r="O45" s="77"/>
      <c r="P45" s="46" t="s">
        <v>45</v>
      </c>
      <c r="Q45" s="46" t="s">
        <v>45</v>
      </c>
      <c r="R45" s="46">
        <v>2.1</v>
      </c>
      <c r="S45" s="47">
        <v>2.2999999999999998</v>
      </c>
      <c r="T45" s="48">
        <v>2.5</v>
      </c>
      <c r="U45" s="49">
        <v>2.6</v>
      </c>
      <c r="V45" s="49">
        <v>2.7</v>
      </c>
      <c r="W45" s="49">
        <v>2.8</v>
      </c>
      <c r="X45" s="49">
        <v>2.9</v>
      </c>
      <c r="Y45" s="49">
        <v>3</v>
      </c>
      <c r="Z45" s="49">
        <v>3.2</v>
      </c>
      <c r="AA45" s="49" t="s">
        <v>44</v>
      </c>
      <c r="AB45" s="49" t="s">
        <v>44</v>
      </c>
      <c r="AC45" s="49" t="s">
        <v>44</v>
      </c>
      <c r="AD45" s="49" t="s">
        <v>44</v>
      </c>
      <c r="AE45" s="49" t="s">
        <v>44</v>
      </c>
      <c r="AF45" s="49" t="s">
        <v>44</v>
      </c>
    </row>
    <row r="46" spans="2:43" ht="18" customHeight="1" x14ac:dyDescent="0.2"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87"/>
      <c r="M46" s="94">
        <v>4</v>
      </c>
      <c r="N46" s="56" t="s">
        <v>46</v>
      </c>
      <c r="O46" s="76"/>
      <c r="P46" s="81" t="s">
        <v>45</v>
      </c>
      <c r="Q46" s="81">
        <v>3.1</v>
      </c>
      <c r="R46" s="81">
        <v>3.9</v>
      </c>
      <c r="S46" s="82">
        <v>4.5</v>
      </c>
      <c r="T46" s="82">
        <v>4.9000000000000004</v>
      </c>
      <c r="U46" s="83">
        <v>5.2</v>
      </c>
      <c r="V46" s="83">
        <v>5.5</v>
      </c>
      <c r="W46" s="83">
        <v>5.7</v>
      </c>
      <c r="X46" s="83" t="s">
        <v>44</v>
      </c>
      <c r="Y46" s="83" t="s">
        <v>44</v>
      </c>
      <c r="Z46" s="83" t="s">
        <v>44</v>
      </c>
      <c r="AA46" s="83" t="s">
        <v>44</v>
      </c>
      <c r="AB46" s="83" t="s">
        <v>44</v>
      </c>
      <c r="AC46" s="83" t="s">
        <v>44</v>
      </c>
      <c r="AD46" s="83" t="s">
        <v>44</v>
      </c>
      <c r="AE46" s="83" t="s">
        <v>44</v>
      </c>
      <c r="AF46" s="83" t="s">
        <v>44</v>
      </c>
    </row>
    <row r="47" spans="2:43" ht="18" customHeight="1" x14ac:dyDescent="0.2">
      <c r="B47" s="11" t="s">
        <v>35</v>
      </c>
      <c r="C47" s="12"/>
      <c r="D47" s="12"/>
      <c r="E47" s="12"/>
      <c r="F47" s="13"/>
      <c r="G47" s="12"/>
      <c r="H47" s="12"/>
      <c r="I47" s="12"/>
      <c r="J47" s="12"/>
      <c r="K47" s="12"/>
      <c r="L47" s="133"/>
      <c r="M47" s="94">
        <v>5</v>
      </c>
      <c r="N47" s="56" t="s">
        <v>47</v>
      </c>
      <c r="O47" s="77"/>
      <c r="P47" s="46" t="s">
        <v>45</v>
      </c>
      <c r="Q47" s="46">
        <v>3.1</v>
      </c>
      <c r="R47" s="46">
        <v>3.9</v>
      </c>
      <c r="S47" s="47">
        <v>4.5</v>
      </c>
      <c r="T47" s="48">
        <v>4.9000000000000004</v>
      </c>
      <c r="U47" s="49">
        <v>5.2</v>
      </c>
      <c r="V47" s="49">
        <v>5.5</v>
      </c>
      <c r="W47" s="49">
        <v>5.7</v>
      </c>
      <c r="X47" s="49" t="s">
        <v>44</v>
      </c>
      <c r="Y47" s="49" t="s">
        <v>44</v>
      </c>
      <c r="Z47" s="49" t="s">
        <v>44</v>
      </c>
      <c r="AA47" s="49" t="s">
        <v>44</v>
      </c>
      <c r="AB47" s="49" t="s">
        <v>44</v>
      </c>
      <c r="AC47" s="49" t="s">
        <v>44</v>
      </c>
      <c r="AD47" s="49" t="s">
        <v>44</v>
      </c>
      <c r="AE47" s="49" t="s">
        <v>44</v>
      </c>
      <c r="AF47" s="49" t="s">
        <v>44</v>
      </c>
    </row>
    <row r="48" spans="2:43" ht="18" customHeight="1" x14ac:dyDescent="0.2">
      <c r="B48" s="173" t="s">
        <v>36</v>
      </c>
      <c r="C48" s="173"/>
      <c r="D48" s="173"/>
      <c r="E48" s="173"/>
      <c r="F48" s="173" t="s">
        <v>37</v>
      </c>
      <c r="G48" s="173"/>
      <c r="H48" s="173"/>
      <c r="I48" s="173"/>
      <c r="J48" s="173"/>
      <c r="K48" s="173"/>
      <c r="L48" s="134"/>
      <c r="M48" s="94">
        <v>6</v>
      </c>
      <c r="N48" s="56" t="s">
        <v>39</v>
      </c>
      <c r="O48" s="77"/>
      <c r="P48" s="81">
        <v>3.3</v>
      </c>
      <c r="Q48" s="81">
        <v>4.2</v>
      </c>
      <c r="R48" s="81">
        <v>4.4000000000000004</v>
      </c>
      <c r="S48" s="82">
        <v>4.7</v>
      </c>
      <c r="T48" s="82">
        <v>4.8</v>
      </c>
      <c r="U48" s="83">
        <v>4.9000000000000004</v>
      </c>
      <c r="V48" s="83">
        <v>4.9000000000000004</v>
      </c>
      <c r="W48" s="83">
        <v>5</v>
      </c>
      <c r="X48" s="83">
        <v>5.0999999999999996</v>
      </c>
      <c r="Y48" s="83" t="s">
        <v>45</v>
      </c>
      <c r="Z48" s="83" t="s">
        <v>44</v>
      </c>
      <c r="AA48" s="83" t="s">
        <v>44</v>
      </c>
      <c r="AB48" s="83" t="s">
        <v>44</v>
      </c>
      <c r="AC48" s="83" t="s">
        <v>44</v>
      </c>
      <c r="AD48" s="83" t="s">
        <v>44</v>
      </c>
      <c r="AE48" s="83" t="s">
        <v>44</v>
      </c>
      <c r="AF48" s="83" t="s">
        <v>44</v>
      </c>
    </row>
    <row r="49" spans="2:34" ht="18" customHeight="1" x14ac:dyDescent="0.2">
      <c r="B49" s="169"/>
      <c r="C49" s="169"/>
      <c r="D49" s="169"/>
      <c r="E49" s="169"/>
      <c r="F49" s="169"/>
      <c r="G49" s="169"/>
      <c r="H49" s="169"/>
      <c r="I49" s="169"/>
      <c r="J49" s="169"/>
      <c r="K49" s="169"/>
      <c r="L49" s="135"/>
      <c r="M49" s="94">
        <v>7</v>
      </c>
      <c r="N49" s="56" t="s">
        <v>38</v>
      </c>
      <c r="O49" s="76"/>
      <c r="P49" s="46">
        <v>3.7</v>
      </c>
      <c r="Q49" s="46">
        <v>4.7</v>
      </c>
      <c r="R49" s="46">
        <v>5.3</v>
      </c>
      <c r="S49" s="47">
        <v>5.7</v>
      </c>
      <c r="T49" s="48">
        <v>5.9</v>
      </c>
      <c r="U49" s="49">
        <v>6</v>
      </c>
      <c r="V49" s="49">
        <v>6.1</v>
      </c>
      <c r="W49" s="49">
        <v>6.2</v>
      </c>
      <c r="X49" s="49" t="s">
        <v>49</v>
      </c>
      <c r="Y49" s="49" t="s">
        <v>49</v>
      </c>
      <c r="Z49" s="49" t="s">
        <v>48</v>
      </c>
      <c r="AA49" s="49" t="s">
        <v>48</v>
      </c>
      <c r="AB49" s="49" t="s">
        <v>48</v>
      </c>
      <c r="AC49" s="49" t="s">
        <v>48</v>
      </c>
      <c r="AD49" s="49" t="s">
        <v>48</v>
      </c>
      <c r="AE49" s="49" t="s">
        <v>48</v>
      </c>
      <c r="AF49" s="49" t="s">
        <v>48</v>
      </c>
    </row>
    <row r="50" spans="2:34" ht="18" customHeight="1" x14ac:dyDescent="0.2">
      <c r="B50" s="169"/>
      <c r="C50" s="169"/>
      <c r="D50" s="169"/>
      <c r="E50" s="169"/>
      <c r="F50" s="169"/>
      <c r="G50" s="169"/>
      <c r="H50" s="169"/>
      <c r="I50" s="169"/>
      <c r="J50" s="169"/>
      <c r="K50" s="169"/>
      <c r="L50" s="135"/>
      <c r="M50" s="94">
        <v>8</v>
      </c>
      <c r="N50" s="56" t="s">
        <v>50</v>
      </c>
      <c r="O50" s="77"/>
      <c r="P50" s="81">
        <v>3.3</v>
      </c>
      <c r="Q50" s="81">
        <v>4.2</v>
      </c>
      <c r="R50" s="81">
        <v>4.4000000000000004</v>
      </c>
      <c r="S50" s="82">
        <v>4.7</v>
      </c>
      <c r="T50" s="82">
        <v>4.8</v>
      </c>
      <c r="U50" s="83">
        <v>4.9000000000000004</v>
      </c>
      <c r="V50" s="83">
        <v>4.9000000000000004</v>
      </c>
      <c r="W50" s="83">
        <v>5</v>
      </c>
      <c r="X50" s="83">
        <v>5.0999999999999996</v>
      </c>
      <c r="Y50" s="83" t="s">
        <v>49</v>
      </c>
      <c r="Z50" s="83" t="s">
        <v>48</v>
      </c>
      <c r="AA50" s="83" t="s">
        <v>48</v>
      </c>
      <c r="AB50" s="83" t="s">
        <v>48</v>
      </c>
      <c r="AC50" s="83" t="s">
        <v>48</v>
      </c>
      <c r="AD50" s="83" t="s">
        <v>48</v>
      </c>
      <c r="AE50" s="83" t="s">
        <v>48</v>
      </c>
      <c r="AF50" s="83" t="s">
        <v>48</v>
      </c>
    </row>
    <row r="51" spans="2:34" ht="18" customHeight="1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M51" s="94">
        <v>9</v>
      </c>
      <c r="N51" s="56" t="s">
        <v>58</v>
      </c>
      <c r="O51" s="77"/>
      <c r="P51" s="46" t="s">
        <v>49</v>
      </c>
      <c r="Q51" s="46" t="s">
        <v>49</v>
      </c>
      <c r="R51" s="46" t="s">
        <v>49</v>
      </c>
      <c r="S51" s="47" t="s">
        <v>49</v>
      </c>
      <c r="T51" s="48" t="s">
        <v>49</v>
      </c>
      <c r="U51" s="49">
        <v>2.4</v>
      </c>
      <c r="V51" s="49">
        <v>2.6</v>
      </c>
      <c r="W51" s="49">
        <v>2.8</v>
      </c>
      <c r="X51" s="49">
        <v>3</v>
      </c>
      <c r="Y51" s="49">
        <v>3.3</v>
      </c>
      <c r="Z51" s="49">
        <v>3.6</v>
      </c>
      <c r="AA51" s="49">
        <v>3.8</v>
      </c>
      <c r="AB51" s="49">
        <v>3.9</v>
      </c>
      <c r="AC51" s="49">
        <v>4.0999999999999996</v>
      </c>
      <c r="AD51" s="49">
        <v>4.2</v>
      </c>
      <c r="AE51" s="49">
        <v>4.3</v>
      </c>
      <c r="AF51" s="49">
        <v>4.5</v>
      </c>
    </row>
    <row r="52" spans="2:34" ht="18" customHeight="1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M52" s="94">
        <v>10</v>
      </c>
      <c r="N52" s="56" t="s">
        <v>51</v>
      </c>
      <c r="O52" s="77"/>
      <c r="P52" s="81" t="s">
        <v>45</v>
      </c>
      <c r="Q52" s="81" t="s">
        <v>45</v>
      </c>
      <c r="R52" s="81" t="s">
        <v>45</v>
      </c>
      <c r="S52" s="82" t="s">
        <v>45</v>
      </c>
      <c r="T52" s="82" t="s">
        <v>45</v>
      </c>
      <c r="U52" s="83">
        <v>2.4</v>
      </c>
      <c r="V52" s="83">
        <v>2.6</v>
      </c>
      <c r="W52" s="83">
        <v>2.8</v>
      </c>
      <c r="X52" s="83">
        <v>3</v>
      </c>
      <c r="Y52" s="83">
        <v>3.3</v>
      </c>
      <c r="Z52" s="83">
        <v>3.6</v>
      </c>
      <c r="AA52" s="83">
        <v>3.8</v>
      </c>
      <c r="AB52" s="83">
        <v>3.9</v>
      </c>
      <c r="AC52" s="83">
        <v>4.0999999999999996</v>
      </c>
      <c r="AD52" s="83">
        <v>4.2</v>
      </c>
      <c r="AE52" s="83">
        <v>4.3</v>
      </c>
      <c r="AF52" s="83">
        <v>4.5</v>
      </c>
    </row>
    <row r="53" spans="2:34" ht="18" customHeight="1" x14ac:dyDescent="0.15">
      <c r="N53" s="53" t="s">
        <v>109</v>
      </c>
      <c r="O53" s="14"/>
      <c r="P53" s="15"/>
      <c r="Q53" s="15"/>
      <c r="R53" s="15"/>
      <c r="S53" s="15"/>
      <c r="T53" s="15"/>
      <c r="U53" s="15"/>
      <c r="V53" s="15"/>
      <c r="W53" s="15"/>
      <c r="X53" s="15"/>
    </row>
    <row r="54" spans="2:34" ht="18" customHeight="1" x14ac:dyDescent="0.15">
      <c r="N54" s="1"/>
      <c r="O54" s="1"/>
      <c r="P54" s="1"/>
      <c r="Q54" s="1"/>
      <c r="R54" s="1"/>
      <c r="S54" s="1"/>
      <c r="T54" s="1"/>
      <c r="U54" s="1"/>
      <c r="V54" s="1"/>
      <c r="W54" s="1"/>
      <c r="AG54" s="1"/>
      <c r="AH54" s="1"/>
    </row>
    <row r="55" spans="2:34" x14ac:dyDescent="0.15">
      <c r="M55" s="95" t="e">
        <f>ROUNDUP(I30,1)</f>
        <v>#VALUE!</v>
      </c>
      <c r="N55" s="44" t="e">
        <f>"※ "&amp;M55&amp;" L/min 以上"</f>
        <v>#VALUE!</v>
      </c>
      <c r="O55" s="44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2:34" x14ac:dyDescent="0.15">
      <c r="M56" s="95" t="e">
        <f>ROUNDUP(I35,1)</f>
        <v>#VALUE!</v>
      </c>
      <c r="N56" s="44" t="e">
        <f>"※ "&amp;M56&amp;" kg 以上"</f>
        <v>#VALUE!</v>
      </c>
      <c r="O56" s="44"/>
      <c r="X56" s="1"/>
      <c r="Y56" s="1"/>
      <c r="Z56" s="1"/>
      <c r="AA56" s="1"/>
      <c r="AB56" s="1"/>
      <c r="AC56" s="1"/>
      <c r="AD56" s="1"/>
      <c r="AE56" s="1"/>
      <c r="AF56" s="1"/>
    </row>
  </sheetData>
  <sheetProtection password="DD01" sheet="1" objects="1" scenarios="1"/>
  <mergeCells count="49">
    <mergeCell ref="C4:F4"/>
    <mergeCell ref="D45:F45"/>
    <mergeCell ref="G45:H45"/>
    <mergeCell ref="B48:E48"/>
    <mergeCell ref="F48:K48"/>
    <mergeCell ref="D41:F41"/>
    <mergeCell ref="G41:I41"/>
    <mergeCell ref="D42:F42"/>
    <mergeCell ref="D43:F43"/>
    <mergeCell ref="I4:K4"/>
    <mergeCell ref="C5:F5"/>
    <mergeCell ref="C11:I11"/>
    <mergeCell ref="C17:G17"/>
    <mergeCell ref="C12:I12"/>
    <mergeCell ref="D44:F44"/>
    <mergeCell ref="G44:H44"/>
    <mergeCell ref="B49:B50"/>
    <mergeCell ref="C49:C50"/>
    <mergeCell ref="D49:D50"/>
    <mergeCell ref="E49:E50"/>
    <mergeCell ref="F49:K50"/>
    <mergeCell ref="G43:I43"/>
    <mergeCell ref="D40:F40"/>
    <mergeCell ref="G40:I40"/>
    <mergeCell ref="G42:I42"/>
    <mergeCell ref="C14:G14"/>
    <mergeCell ref="J14:K14"/>
    <mergeCell ref="Q25:R25"/>
    <mergeCell ref="C22:G22"/>
    <mergeCell ref="C23:G23"/>
    <mergeCell ref="C24:G24"/>
    <mergeCell ref="C15:G15"/>
    <mergeCell ref="C16:G16"/>
    <mergeCell ref="C18:G18"/>
    <mergeCell ref="C25:G25"/>
    <mergeCell ref="C19:G19"/>
    <mergeCell ref="C20:G20"/>
    <mergeCell ref="C21:G21"/>
    <mergeCell ref="J21:K21"/>
    <mergeCell ref="J22:K22"/>
    <mergeCell ref="T7:T9"/>
    <mergeCell ref="B8:D8"/>
    <mergeCell ref="B9:D9"/>
    <mergeCell ref="B11:B12"/>
    <mergeCell ref="S7:S9"/>
    <mergeCell ref="P7:P9"/>
    <mergeCell ref="Q7:Q9"/>
    <mergeCell ref="R7:R9"/>
    <mergeCell ref="H8:K9"/>
  </mergeCells>
  <phoneticPr fontId="1"/>
  <dataValidations count="2">
    <dataValidation imeMode="hiragana" allowBlank="1" showInputMessage="1" showErrorMessage="1" sqref="C4:F5 I4:L4"/>
    <dataValidation imeMode="off" allowBlank="1" showInputMessage="1" showErrorMessage="1" sqref="G44:H45"/>
  </dataValidations>
  <pageMargins left="0.70866141732283472" right="0.11811023622047245" top="0.19685039370078741" bottom="0.19685039370078741" header="0.31496062992125984" footer="0.31496062992125984"/>
  <pageSetup paperSize="9" fitToHeight="0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店舗面積計算</vt:lpstr>
      <vt:lpstr>店舗面積計算!Print_Area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2019-12-16T02:09:41Z</dcterms:created>
  <dcterms:modified xsi:type="dcterms:W3CDTF">2021-04-28T06:12:03Z</dcterms:modified>
</cp:coreProperties>
</file>