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showHorizontalScroll="0" xWindow="840" yWindow="405" windowWidth="19155" windowHeight="7545"/>
  </bookViews>
  <sheets>
    <sheet name="選定表_利用人数" sheetId="1" r:id="rId1"/>
  </sheets>
  <definedNames>
    <definedName name="_xlnm.Print_Area" localSheetId="0">選定表_利用人数!$B$2:$K$47</definedName>
  </definedNames>
  <calcPr calcId="162913"/>
</workbook>
</file>

<file path=xl/calcChain.xml><?xml version="1.0" encoding="utf-8"?>
<calcChain xmlns="http://schemas.openxmlformats.org/spreadsheetml/2006/main">
  <c r="H15" i="1" l="1"/>
  <c r="F8" i="1" l="1"/>
  <c r="H22" i="1" l="1"/>
  <c r="H17" i="1"/>
  <c r="H21" i="1"/>
  <c r="H18" i="1"/>
  <c r="H20" i="1"/>
  <c r="H16" i="1"/>
  <c r="H19" i="1"/>
  <c r="I30" i="1" s="1"/>
  <c r="I27" i="1" l="1"/>
  <c r="N41" i="1" s="1"/>
  <c r="O41" i="1" s="1"/>
  <c r="J41" i="1" s="1"/>
  <c r="I31" i="1"/>
  <c r="I32" i="1" l="1"/>
  <c r="N42" i="1" s="1"/>
  <c r="O42" i="1" s="1"/>
  <c r="J42" i="1" l="1"/>
</calcChain>
</file>

<file path=xl/comments1.xml><?xml version="1.0" encoding="utf-8"?>
<comments xmlns="http://schemas.openxmlformats.org/spreadsheetml/2006/main">
  <authors>
    <author>作成者</author>
  </authors>
  <commentList>
    <comment ref="E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施設の最大収容人数を入力してください。</t>
        </r>
      </text>
    </comment>
  </commentList>
</comments>
</file>

<file path=xl/sharedStrings.xml><?xml version="1.0" encoding="utf-8"?>
<sst xmlns="http://schemas.openxmlformats.org/spreadsheetml/2006/main" count="140" uniqueCount="112">
  <si>
    <t>食種</t>
    <phoneticPr fontId="2"/>
  </si>
  <si>
    <t>洋食</t>
    <rPh sb="0" eb="2">
      <t>ヨウショク</t>
    </rPh>
    <phoneticPr fontId="2"/>
  </si>
  <si>
    <t>和食</t>
    <rPh sb="0" eb="2">
      <t>ワショク</t>
    </rPh>
    <phoneticPr fontId="2"/>
  </si>
  <si>
    <t>ラーメン</t>
    <phoneticPr fontId="2"/>
  </si>
  <si>
    <t>記号</t>
  </si>
  <si>
    <t>値</t>
  </si>
  <si>
    <t>単位</t>
  </si>
  <si>
    <t>そば・うどん</t>
    <phoneticPr fontId="2"/>
  </si>
  <si>
    <t>N</t>
    <phoneticPr fontId="2"/>
  </si>
  <si>
    <t>受渡当事者間の打合せ</t>
  </si>
  <si>
    <t>軽食</t>
    <rPh sb="0" eb="2">
      <t>ケイショク</t>
    </rPh>
    <phoneticPr fontId="2"/>
  </si>
  <si>
    <t>喫茶</t>
    <rPh sb="0" eb="2">
      <t>キッサ</t>
    </rPh>
    <phoneticPr fontId="2"/>
  </si>
  <si>
    <t>t</t>
  </si>
  <si>
    <t>ファーストフード</t>
    <phoneticPr fontId="2"/>
  </si>
  <si>
    <t>k</t>
  </si>
  <si>
    <t>工業会の統一設定条件</t>
  </si>
  <si>
    <t>kg/g</t>
  </si>
  <si>
    <t>定数</t>
  </si>
  <si>
    <t>L/min</t>
    <phoneticPr fontId="2"/>
  </si>
  <si>
    <t>kg</t>
    <phoneticPr fontId="2"/>
  </si>
  <si>
    <t>確　　認</t>
    <rPh sb="0" eb="1">
      <t>アキラ</t>
    </rPh>
    <rPh sb="3" eb="4">
      <t>シノブ</t>
    </rPh>
    <phoneticPr fontId="1"/>
  </si>
  <si>
    <t>姫路市</t>
    <rPh sb="0" eb="3">
      <t>ヒメジシ</t>
    </rPh>
    <phoneticPr fontId="1"/>
  </si>
  <si>
    <t>学生食堂</t>
    <rPh sb="0" eb="4">
      <t>ガクセ</t>
    </rPh>
    <phoneticPr fontId="1"/>
  </si>
  <si>
    <t>学校給食</t>
    <rPh sb="0" eb="4">
      <t>ガッコウキュウショク</t>
    </rPh>
    <phoneticPr fontId="1"/>
  </si>
  <si>
    <t>　７：喫茶　　８：ファーストフード　　９：社員・従業員　　１０：学生食堂　　１１：学校給食</t>
    <rPh sb="21" eb="23">
      <t>シャイン</t>
    </rPh>
    <rPh sb="24" eb="27">
      <t>ジュウギョウイン</t>
    </rPh>
    <rPh sb="32" eb="36">
      <t>ガクセイショ</t>
    </rPh>
    <rPh sb="41" eb="45">
      <t>ガッコウ</t>
    </rPh>
    <phoneticPr fontId="2"/>
  </si>
  <si>
    <t>中国（中華）料理</t>
    <rPh sb="0" eb="2">
      <t>チュウゴク</t>
    </rPh>
    <rPh sb="3" eb="5">
      <t>チュウカ</t>
    </rPh>
    <rPh sb="6" eb="8">
      <t>リョウリ</t>
    </rPh>
    <phoneticPr fontId="2"/>
  </si>
  <si>
    <t>社員・従業員食堂</t>
    <rPh sb="0" eb="2">
      <t>シャイン</t>
    </rPh>
    <rPh sb="3" eb="6">
      <t>ジュウギョウイン</t>
    </rPh>
    <rPh sb="6" eb="8">
      <t>ショクドウ</t>
    </rPh>
    <phoneticPr fontId="2"/>
  </si>
  <si>
    <t>各因子の標準値</t>
    <rPh sb="0" eb="3">
      <t>カクインシ</t>
    </rPh>
    <phoneticPr fontId="1"/>
  </si>
  <si>
    <t xml:space="preserve">利用人数 </t>
    <rPh sb="0" eb="2">
      <t>リヨウ</t>
    </rPh>
    <rPh sb="2" eb="3">
      <t>ニン</t>
    </rPh>
    <rPh sb="3" eb="4">
      <t>スウ</t>
    </rPh>
    <phoneticPr fontId="2"/>
  </si>
  <si>
    <t>申請者名</t>
    <rPh sb="0" eb="3">
      <t>シンセイシャ</t>
    </rPh>
    <rPh sb="3" eb="4">
      <t>メイ</t>
    </rPh>
    <phoneticPr fontId="1"/>
  </si>
  <si>
    <t>施工業者名</t>
    <rPh sb="0" eb="2">
      <t>セコウ</t>
    </rPh>
    <rPh sb="2" eb="4">
      <t>ギョウシャ</t>
    </rPh>
    <rPh sb="4" eb="5">
      <t>メイ</t>
    </rPh>
    <phoneticPr fontId="1"/>
  </si>
  <si>
    <r>
      <t>SHASE</t>
    </r>
    <r>
      <rPr>
        <sz val="10"/>
        <color theme="1"/>
        <rFont val="ＭＳ Ｐゴシック"/>
        <family val="3"/>
        <charset val="128"/>
      </rPr>
      <t>規格の標準値</t>
    </r>
  </si>
  <si>
    <r>
      <rPr>
        <sz val="10"/>
        <color theme="1"/>
        <rFont val="ＭＳ Ｐゴシック"/>
        <family val="3"/>
        <charset val="128"/>
      </rPr>
      <t>危険率を用いて定めたときの流量の平均流量に対する倍率</t>
    </r>
  </si>
  <si>
    <r>
      <t>阻集グリースの掃除周期</t>
    </r>
    <r>
      <rPr>
        <vertAlign val="superscript"/>
        <sz val="10"/>
        <color theme="1"/>
        <rFont val="ＭＳ Ｐゴシック"/>
        <family val="3"/>
        <charset val="128"/>
      </rPr>
      <t>※1</t>
    </r>
    <phoneticPr fontId="1"/>
  </si>
  <si>
    <r>
      <t>L/</t>
    </r>
    <r>
      <rPr>
        <sz val="10"/>
        <color theme="1"/>
        <rFont val="ＭＳ Ｐゴシック"/>
        <family val="3"/>
        <charset val="128"/>
      </rPr>
      <t>人</t>
    </r>
    <rPh sb="2" eb="3">
      <t>ヒト</t>
    </rPh>
    <phoneticPr fontId="2"/>
  </si>
  <si>
    <r>
      <t>min/</t>
    </r>
    <r>
      <rPr>
        <sz val="10"/>
        <color theme="1"/>
        <rFont val="ＭＳ Ｐゴシック"/>
        <family val="3"/>
        <charset val="128"/>
      </rPr>
      <t>日</t>
    </r>
    <rPh sb="4" eb="5">
      <t>ニチ</t>
    </rPh>
    <phoneticPr fontId="2"/>
  </si>
  <si>
    <r>
      <rPr>
        <sz val="10"/>
        <color theme="1"/>
        <rFont val="ＭＳ Ｐゴシック"/>
        <family val="3"/>
        <charset val="128"/>
      </rPr>
      <t>倍</t>
    </r>
    <rPh sb="0" eb="1">
      <t>バイ</t>
    </rPh>
    <phoneticPr fontId="2"/>
  </si>
  <si>
    <r>
      <t>g/</t>
    </r>
    <r>
      <rPr>
        <sz val="10"/>
        <color theme="1"/>
        <rFont val="ＭＳ Ｐゴシック"/>
        <family val="3"/>
        <charset val="128"/>
      </rPr>
      <t>人</t>
    </r>
    <rPh sb="2" eb="3">
      <t>ヒト</t>
    </rPh>
    <phoneticPr fontId="2"/>
  </si>
  <si>
    <t>k</t>
    <phoneticPr fontId="1"/>
  </si>
  <si>
    <t>食　種</t>
    <rPh sb="0" eb="1">
      <t>ショク</t>
    </rPh>
    <rPh sb="2" eb="3">
      <t>シュ</t>
    </rPh>
    <phoneticPr fontId="2"/>
  </si>
  <si>
    <t>因　子</t>
    <rPh sb="0" eb="1">
      <t>イン</t>
    </rPh>
    <rPh sb="2" eb="3">
      <t>コ</t>
    </rPh>
    <phoneticPr fontId="1"/>
  </si>
  <si>
    <r>
      <t>g</t>
    </r>
    <r>
      <rPr>
        <vertAlign val="subscript"/>
        <sz val="10"/>
        <color theme="1"/>
        <rFont val="Arial"/>
        <family val="2"/>
      </rPr>
      <t>u'</t>
    </r>
    <phoneticPr fontId="1"/>
  </si>
  <si>
    <r>
      <t>g</t>
    </r>
    <r>
      <rPr>
        <vertAlign val="subscript"/>
        <sz val="10"/>
        <color theme="1"/>
        <rFont val="Arial"/>
        <family val="2"/>
      </rPr>
      <t>b'</t>
    </r>
    <phoneticPr fontId="1"/>
  </si>
  <si>
    <t>流入流量</t>
    <rPh sb="0" eb="2">
      <t>リュウニュウ</t>
    </rPh>
    <rPh sb="2" eb="4">
      <t>リュウリョウ</t>
    </rPh>
    <phoneticPr fontId="2"/>
  </si>
  <si>
    <r>
      <rPr>
        <sz val="10"/>
        <color theme="1"/>
        <rFont val="ＭＳ Ｐゴシック"/>
        <family val="3"/>
        <charset val="128"/>
      </rPr>
      <t>人</t>
    </r>
    <r>
      <rPr>
        <sz val="10"/>
        <color theme="1"/>
        <rFont val="Arial"/>
        <family val="2"/>
      </rPr>
      <t>/</t>
    </r>
    <r>
      <rPr>
        <sz val="10"/>
        <color theme="1"/>
        <rFont val="ＭＳ Ｐゴシック"/>
        <family val="3"/>
        <charset val="128"/>
      </rPr>
      <t>日</t>
    </r>
    <phoneticPr fontId="2"/>
  </si>
  <si>
    <r>
      <rPr>
        <sz val="10"/>
        <color theme="1"/>
        <rFont val="ＭＳ Ｐゴシック"/>
        <family val="3"/>
        <charset val="128"/>
      </rPr>
      <t>Ｌ</t>
    </r>
    <r>
      <rPr>
        <sz val="10"/>
        <color theme="1"/>
        <rFont val="Arial"/>
        <family val="2"/>
      </rPr>
      <t>/</t>
    </r>
    <r>
      <rPr>
        <sz val="10"/>
        <color theme="1"/>
        <rFont val="ＭＳ Ｐゴシック"/>
        <family val="3"/>
        <charset val="128"/>
      </rPr>
      <t>人</t>
    </r>
    <rPh sb="2" eb="3">
      <t>ニン</t>
    </rPh>
    <phoneticPr fontId="2"/>
  </si>
  <si>
    <r>
      <t>min/</t>
    </r>
    <r>
      <rPr>
        <sz val="10"/>
        <color theme="1"/>
        <rFont val="ＭＳ Ｐゴシック"/>
        <family val="3"/>
        <charset val="128"/>
      </rPr>
      <t>日</t>
    </r>
  </si>
  <si>
    <r>
      <rPr>
        <sz val="10"/>
        <color theme="1"/>
        <rFont val="ＭＳ Ｐゴシック"/>
        <family val="3"/>
        <charset val="128"/>
      </rPr>
      <t>倍</t>
    </r>
  </si>
  <si>
    <r>
      <rPr>
        <sz val="10"/>
        <color theme="1"/>
        <rFont val="ＭＳ Ｐゴシック"/>
        <family val="3"/>
        <charset val="128"/>
      </rPr>
      <t>日</t>
    </r>
  </si>
  <si>
    <t>要　目</t>
    <phoneticPr fontId="2"/>
  </si>
  <si>
    <t>根　拠</t>
    <phoneticPr fontId="1"/>
  </si>
  <si>
    <r>
      <t>g</t>
    </r>
    <r>
      <rPr>
        <vertAlign val="subscript"/>
        <sz val="10"/>
        <color theme="1"/>
        <rFont val="Arial"/>
        <family val="2"/>
      </rPr>
      <t>u'</t>
    </r>
    <phoneticPr fontId="1"/>
  </si>
  <si>
    <r>
      <t>堆積残渣の掃除周期</t>
    </r>
    <r>
      <rPr>
        <vertAlign val="superscript"/>
        <sz val="10"/>
        <color theme="1"/>
        <rFont val="ＭＳ Ｐゴシック"/>
        <family val="3"/>
        <charset val="128"/>
      </rPr>
      <t>※1</t>
    </r>
    <phoneticPr fontId="2"/>
  </si>
  <si>
    <r>
      <rPr>
        <sz val="9"/>
        <color theme="1"/>
        <rFont val="ＭＳ Ｐゴシック"/>
        <family val="3"/>
        <charset val="128"/>
      </rPr>
      <t>※</t>
    </r>
    <r>
      <rPr>
        <sz val="9"/>
        <color theme="1"/>
        <rFont val="Arial"/>
        <family val="2"/>
      </rPr>
      <t>1</t>
    </r>
    <r>
      <rPr>
        <sz val="9"/>
        <color theme="1"/>
        <rFont val="ＭＳ Ｐゴシック"/>
        <family val="3"/>
        <charset val="128"/>
        <scheme val="minor"/>
      </rPr>
      <t>　受渡当事者間の打合せにより定めてもよい。</t>
    </r>
    <phoneticPr fontId="2"/>
  </si>
  <si>
    <r>
      <rPr>
        <sz val="10"/>
        <color theme="1"/>
        <rFont val="ＭＳ Ｐゴシック"/>
        <family val="3"/>
        <charset val="128"/>
      </rPr>
      <t>２　流入流量の算出</t>
    </r>
    <rPh sb="2" eb="4">
      <t>リュウニュウ</t>
    </rPh>
    <rPh sb="4" eb="6">
      <t>リュウリョウ</t>
    </rPh>
    <rPh sb="7" eb="9">
      <t>サンシュツ</t>
    </rPh>
    <phoneticPr fontId="2"/>
  </si>
  <si>
    <r>
      <rPr>
        <sz val="10"/>
        <color theme="1"/>
        <rFont val="ＭＳ Ｐゴシック"/>
        <family val="3"/>
        <charset val="128"/>
      </rPr>
      <t>⇒</t>
    </r>
    <phoneticPr fontId="2"/>
  </si>
  <si>
    <r>
      <rPr>
        <sz val="10"/>
        <color theme="1"/>
        <rFont val="ＭＳ Ｐゴシック"/>
        <family val="3"/>
        <charset val="128"/>
      </rPr>
      <t>３　阻集グリース及び堆積残渣の質量の算出</t>
    </r>
    <rPh sb="2" eb="3">
      <t>ソ</t>
    </rPh>
    <rPh sb="3" eb="4">
      <t>シュウ</t>
    </rPh>
    <rPh sb="8" eb="9">
      <t>オヨ</t>
    </rPh>
    <rPh sb="10" eb="12">
      <t>タイセキ</t>
    </rPh>
    <rPh sb="12" eb="14">
      <t>ザンサ</t>
    </rPh>
    <rPh sb="15" eb="17">
      <t>シツリョウ</t>
    </rPh>
    <rPh sb="18" eb="20">
      <t>サンシュツ</t>
    </rPh>
    <phoneticPr fontId="2"/>
  </si>
  <si>
    <r>
      <rPr>
        <sz val="10"/>
        <color theme="1"/>
        <rFont val="ＭＳ Ｐゴシック"/>
        <family val="3"/>
        <charset val="128"/>
      </rPr>
      <t>⇒</t>
    </r>
    <phoneticPr fontId="2"/>
  </si>
  <si>
    <r>
      <rPr>
        <sz val="10"/>
        <color theme="1"/>
        <rFont val="ＭＳ Ｐゴシック"/>
        <family val="3"/>
        <charset val="128"/>
      </rPr>
      <t>⇒</t>
    </r>
    <phoneticPr fontId="2"/>
  </si>
  <si>
    <r>
      <rPr>
        <sz val="10"/>
        <color theme="1"/>
        <rFont val="ＭＳ Ｐゴシック"/>
        <family val="3"/>
        <charset val="128"/>
      </rPr>
      <t>材　　　質</t>
    </r>
    <rPh sb="0" eb="1">
      <t>ザイ</t>
    </rPh>
    <rPh sb="4" eb="5">
      <t>シツ</t>
    </rPh>
    <phoneticPr fontId="2"/>
  </si>
  <si>
    <r>
      <rPr>
        <sz val="10"/>
        <color theme="1"/>
        <rFont val="ＭＳ Ｐゴシック"/>
        <family val="3"/>
        <charset val="128"/>
      </rPr>
      <t>流入形態</t>
    </r>
    <rPh sb="0" eb="2">
      <t>リュウニュウ</t>
    </rPh>
    <rPh sb="2" eb="4">
      <t>ケイタイ</t>
    </rPh>
    <phoneticPr fontId="2"/>
  </si>
  <si>
    <r>
      <rPr>
        <sz val="10"/>
        <color theme="1"/>
        <rFont val="ＭＳ Ｐゴシック"/>
        <family val="3"/>
        <charset val="128"/>
      </rPr>
      <t>据付方法</t>
    </r>
    <rPh sb="0" eb="2">
      <t>スエツケ</t>
    </rPh>
    <rPh sb="2" eb="4">
      <t>ホウホウ</t>
    </rPh>
    <phoneticPr fontId="2"/>
  </si>
  <si>
    <r>
      <rPr>
        <sz val="10"/>
        <color theme="1"/>
        <rFont val="ＭＳ Ｐゴシック"/>
        <family val="3"/>
        <charset val="128"/>
      </rPr>
      <t>型　　　式</t>
    </r>
    <rPh sb="0" eb="1">
      <t>カタ</t>
    </rPh>
    <rPh sb="4" eb="5">
      <t>シキ</t>
    </rPh>
    <phoneticPr fontId="2"/>
  </si>
  <si>
    <r>
      <rPr>
        <sz val="10"/>
        <color theme="1"/>
        <rFont val="ＭＳ Ｐゴシック"/>
        <family val="3"/>
        <charset val="128"/>
      </rPr>
      <t>※</t>
    </r>
    <phoneticPr fontId="2"/>
  </si>
  <si>
    <r>
      <rPr>
        <sz val="10"/>
        <color theme="1"/>
        <rFont val="ＭＳ Ｐゴシック"/>
        <family val="3"/>
        <charset val="128"/>
      </rPr>
      <t>許容流入流量</t>
    </r>
    <rPh sb="0" eb="2">
      <t>キョヨウ</t>
    </rPh>
    <rPh sb="2" eb="4">
      <t>リュウニュウ</t>
    </rPh>
    <rPh sb="4" eb="5">
      <t>リュウ</t>
    </rPh>
    <rPh sb="5" eb="6">
      <t>リョウ</t>
    </rPh>
    <phoneticPr fontId="2"/>
  </si>
  <si>
    <r>
      <rPr>
        <sz val="10"/>
        <color theme="1"/>
        <rFont val="ＭＳ Ｐゴシック"/>
        <family val="3"/>
        <charset val="128"/>
      </rPr>
      <t>Ｌ</t>
    </r>
    <r>
      <rPr>
        <sz val="10"/>
        <color theme="1"/>
        <rFont val="Arial"/>
        <family val="2"/>
      </rPr>
      <t>/min</t>
    </r>
    <phoneticPr fontId="2"/>
  </si>
  <si>
    <r>
      <rPr>
        <sz val="10"/>
        <color theme="1"/>
        <rFont val="ＭＳ Ｐゴシック"/>
        <family val="3"/>
        <charset val="128"/>
      </rPr>
      <t>標準阻集グリースの質量</t>
    </r>
    <rPh sb="0" eb="2">
      <t>ヒョウジュン</t>
    </rPh>
    <rPh sb="2" eb="3">
      <t>ソ</t>
    </rPh>
    <rPh sb="3" eb="4">
      <t>シュウ</t>
    </rPh>
    <phoneticPr fontId="2"/>
  </si>
  <si>
    <r>
      <rPr>
        <sz val="10"/>
        <color theme="1"/>
        <rFont val="ＭＳ Ｐゴシック"/>
        <family val="3"/>
        <charset val="128"/>
      </rPr>
      <t>市役所使用欄</t>
    </r>
    <rPh sb="0" eb="3">
      <t>シヤクショ</t>
    </rPh>
    <rPh sb="3" eb="5">
      <t>シヨウ</t>
    </rPh>
    <rPh sb="5" eb="6">
      <t>ラン</t>
    </rPh>
    <phoneticPr fontId="1"/>
  </si>
  <si>
    <r>
      <rPr>
        <sz val="10"/>
        <color theme="1"/>
        <rFont val="ＭＳ Ｐゴシック"/>
        <family val="3"/>
        <charset val="128"/>
      </rPr>
      <t>特記事項</t>
    </r>
    <rPh sb="0" eb="2">
      <t>トッキ</t>
    </rPh>
    <rPh sb="2" eb="4">
      <t>ジコウ</t>
    </rPh>
    <phoneticPr fontId="1"/>
  </si>
  <si>
    <t>４　グリース阻集器の選定</t>
    <rPh sb="6" eb="9">
      <t>ソシュウキ</t>
    </rPh>
    <rPh sb="10" eb="12">
      <t>センテイ</t>
    </rPh>
    <phoneticPr fontId="2"/>
  </si>
  <si>
    <t>阻集グリースの質量</t>
    <rPh sb="0" eb="1">
      <t>ソ</t>
    </rPh>
    <rPh sb="1" eb="2">
      <t>シュウ</t>
    </rPh>
    <rPh sb="7" eb="9">
      <t>シツリョウ</t>
    </rPh>
    <phoneticPr fontId="2"/>
  </si>
  <si>
    <t>堆積残渣の質量</t>
    <rPh sb="0" eb="2">
      <t>タイセキ</t>
    </rPh>
    <rPh sb="2" eb="4">
      <t>ザンサ</t>
    </rPh>
    <rPh sb="5" eb="7">
      <t>シツリョウ</t>
    </rPh>
    <phoneticPr fontId="2"/>
  </si>
  <si>
    <t>阻集グリース及び堆積残渣の質量</t>
    <phoneticPr fontId="2"/>
  </si>
  <si>
    <t>設置する阻集器の許容流入流量が「Ｑ」の値以上でかつ、標準阻集グリースの質量が「Ｇ」の値以上であること</t>
    <rPh sb="0" eb="2">
      <t>セッチ</t>
    </rPh>
    <rPh sb="4" eb="7">
      <t>ソシュウキ</t>
    </rPh>
    <rPh sb="8" eb="10">
      <t>キョヨウ</t>
    </rPh>
    <rPh sb="10" eb="12">
      <t>リュウニュウ</t>
    </rPh>
    <rPh sb="12" eb="14">
      <t>リュウリョウ</t>
    </rPh>
    <rPh sb="19" eb="20">
      <t>アタイ</t>
    </rPh>
    <rPh sb="20" eb="22">
      <t>イジョウ</t>
    </rPh>
    <rPh sb="42" eb="43">
      <t>アタイ</t>
    </rPh>
    <rPh sb="43" eb="45">
      <t>イジョウ</t>
    </rPh>
    <phoneticPr fontId="2"/>
  </si>
  <si>
    <r>
      <rPr>
        <sz val="10"/>
        <color theme="1"/>
        <rFont val="ＭＳ Ｐゴシック"/>
        <family val="3"/>
        <charset val="128"/>
      </rPr>
      <t>掃除の周期（日）</t>
    </r>
    <rPh sb="0" eb="2">
      <t>ソウジ</t>
    </rPh>
    <rPh sb="3" eb="5">
      <t>シュウキ</t>
    </rPh>
    <rPh sb="6" eb="7">
      <t>ヒ</t>
    </rPh>
    <phoneticPr fontId="2"/>
  </si>
  <si>
    <r>
      <t>i</t>
    </r>
    <r>
      <rPr>
        <vertAlign val="subscript"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>:</t>
    </r>
    <r>
      <rPr>
        <sz val="10"/>
        <color theme="1"/>
        <rFont val="ＭＳ Ｐゴシック"/>
        <family val="3"/>
        <charset val="128"/>
      </rPr>
      <t>堆積残渣</t>
    </r>
    <rPh sb="3" eb="5">
      <t>タイセキ</t>
    </rPh>
    <rPh sb="5" eb="7">
      <t>ザンサ</t>
    </rPh>
    <phoneticPr fontId="2"/>
  </si>
  <si>
    <r>
      <t>i</t>
    </r>
    <r>
      <rPr>
        <vertAlign val="subscript"/>
        <sz val="10"/>
        <color theme="1"/>
        <rFont val="Arial"/>
        <family val="2"/>
      </rPr>
      <t>u</t>
    </r>
    <r>
      <rPr>
        <sz val="10"/>
        <color theme="1"/>
        <rFont val="Arial"/>
        <family val="2"/>
      </rPr>
      <t>:</t>
    </r>
    <r>
      <rPr>
        <sz val="10"/>
        <color theme="1"/>
        <rFont val="ＭＳ Ｐゴシック"/>
        <family val="3"/>
        <charset val="128"/>
      </rPr>
      <t>阻集グリース</t>
    </r>
    <rPh sb="3" eb="4">
      <t>ソ</t>
    </rPh>
    <rPh sb="4" eb="5">
      <t>シュウ</t>
    </rPh>
    <phoneticPr fontId="2"/>
  </si>
  <si>
    <t>危険率を用いて
定めたときの
流量の平均流量に対する倍率</t>
    <rPh sb="0" eb="2">
      <t>キケン</t>
    </rPh>
    <rPh sb="2" eb="3">
      <t>リツ</t>
    </rPh>
    <rPh sb="4" eb="5">
      <t>モチ</t>
    </rPh>
    <rPh sb="8" eb="9">
      <t>サダ</t>
    </rPh>
    <rPh sb="15" eb="17">
      <t>リュウリョウ</t>
    </rPh>
    <rPh sb="18" eb="20">
      <t>ヘイキン</t>
    </rPh>
    <rPh sb="20" eb="22">
      <t>リュウリョウ</t>
    </rPh>
    <rPh sb="23" eb="24">
      <t>タイ</t>
    </rPh>
    <rPh sb="26" eb="28">
      <t>バイリツ</t>
    </rPh>
    <phoneticPr fontId="2"/>
  </si>
  <si>
    <r>
      <rPr>
        <sz val="10"/>
        <color theme="1"/>
        <rFont val="Arial"/>
        <family val="2"/>
      </rPr>
      <t>G</t>
    </r>
    <r>
      <rPr>
        <vertAlign val="subscript"/>
        <sz val="10"/>
        <color theme="1"/>
        <rFont val="Arial"/>
        <family val="2"/>
      </rPr>
      <t>u</t>
    </r>
    <r>
      <rPr>
        <sz val="10"/>
        <color theme="1"/>
        <rFont val="ＭＳ Ｐゴシック"/>
        <family val="3"/>
        <charset val="128"/>
      </rPr>
      <t>を求めるための単位の換算係数</t>
    </r>
    <rPh sb="3" eb="4">
      <t>モト</t>
    </rPh>
    <rPh sb="9" eb="11">
      <t>タンイ</t>
    </rPh>
    <rPh sb="12" eb="14">
      <t>カンザン</t>
    </rPh>
    <rPh sb="14" eb="16">
      <t>ケイスウ</t>
    </rPh>
    <phoneticPr fontId="2"/>
  </si>
  <si>
    <r>
      <t>C</t>
    </r>
    <r>
      <rPr>
        <vertAlign val="subscript"/>
        <sz val="10"/>
        <color theme="1"/>
        <rFont val="Arial"/>
        <family val="2"/>
      </rPr>
      <t>2</t>
    </r>
    <phoneticPr fontId="2"/>
  </si>
  <si>
    <r>
      <t>１　食種及び利用人数（延べ人数＝食数）、その他条件　（</t>
    </r>
    <r>
      <rPr>
        <sz val="10"/>
        <color rgb="FFFF0000"/>
        <rFont val="ＭＳ Ｐゴシック"/>
        <family val="3"/>
        <charset val="128"/>
        <scheme val="minor"/>
      </rPr>
      <t>食種・利用人数</t>
    </r>
    <r>
      <rPr>
        <sz val="10"/>
        <color theme="1"/>
        <rFont val="ＭＳ Ｐゴシック"/>
        <family val="3"/>
        <charset val="128"/>
        <scheme val="minor"/>
      </rPr>
      <t>に数値を入力すると自動計算されます。）</t>
    </r>
    <rPh sb="6" eb="8">
      <t>リヨウ</t>
    </rPh>
    <rPh sb="8" eb="10">
      <t>ニンズウ</t>
    </rPh>
    <rPh sb="11" eb="12">
      <t>ノ</t>
    </rPh>
    <rPh sb="13" eb="15">
      <t>ニンズウ</t>
    </rPh>
    <rPh sb="16" eb="17">
      <t>ショク</t>
    </rPh>
    <rPh sb="17" eb="18">
      <t>スウ</t>
    </rPh>
    <rPh sb="22" eb="23">
      <t>タ</t>
    </rPh>
    <rPh sb="23" eb="25">
      <t>ジョウケン</t>
    </rPh>
    <phoneticPr fontId="2"/>
  </si>
  <si>
    <r>
      <t>i</t>
    </r>
    <r>
      <rPr>
        <vertAlign val="subscript"/>
        <sz val="10"/>
        <color theme="1"/>
        <rFont val="Arial"/>
        <family val="2"/>
      </rPr>
      <t>u</t>
    </r>
    <phoneticPr fontId="1"/>
  </si>
  <si>
    <r>
      <t>i</t>
    </r>
    <r>
      <rPr>
        <vertAlign val="subscript"/>
        <sz val="10"/>
        <color theme="1"/>
        <rFont val="Arial"/>
        <family val="2"/>
      </rPr>
      <t>b</t>
    </r>
    <phoneticPr fontId="1"/>
  </si>
  <si>
    <t>人／日</t>
    <rPh sb="0" eb="1">
      <t>ニン</t>
    </rPh>
    <rPh sb="2" eb="3">
      <t>ニチ</t>
    </rPh>
    <phoneticPr fontId="2"/>
  </si>
  <si>
    <r>
      <t>W</t>
    </r>
    <r>
      <rPr>
        <vertAlign val="subscript"/>
        <sz val="10"/>
        <color theme="1"/>
        <rFont val="Arial"/>
        <family val="2"/>
      </rPr>
      <t>m'</t>
    </r>
    <phoneticPr fontId="1"/>
  </si>
  <si>
    <t>厨房用グリース阻集器　利用人数に基づく選定表 （SHASE-S217-2016）　</t>
    <phoneticPr fontId="1"/>
  </si>
  <si>
    <r>
      <t>食種</t>
    </r>
    <r>
      <rPr>
        <sz val="9"/>
        <color indexed="10"/>
        <rFont val="ＭＳ Ｐゴシック"/>
        <family val="3"/>
        <charset val="128"/>
      </rPr>
      <t xml:space="preserve">（下記より該当番号を選択） </t>
    </r>
    <rPh sb="0" eb="2">
      <t>ショクシュ</t>
    </rPh>
    <phoneticPr fontId="2"/>
  </si>
  <si>
    <t>工事場所</t>
    <rPh sb="0" eb="2">
      <t>コウジ</t>
    </rPh>
    <rPh sb="2" eb="4">
      <t>バショ</t>
    </rPh>
    <phoneticPr fontId="1"/>
  </si>
  <si>
    <r>
      <t>・・・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ＭＳ Ｐゴシック"/>
        <family val="3"/>
        <charset val="128"/>
      </rPr>
      <t>Ｑ</t>
    </r>
    <phoneticPr fontId="2"/>
  </si>
  <si>
    <r>
      <rPr>
        <sz val="10"/>
        <color theme="1"/>
        <rFont val="ＭＳ Ｐゴシック"/>
        <family val="3"/>
        <charset val="128"/>
      </rPr>
      <t>・・・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ＭＳ Ｐゴシック"/>
        <family val="3"/>
        <charset val="128"/>
      </rPr>
      <t>Ｇ</t>
    </r>
    <phoneticPr fontId="2"/>
  </si>
  <si>
    <r>
      <t>t</t>
    </r>
    <r>
      <rPr>
        <vertAlign val="superscript"/>
        <sz val="10"/>
        <color theme="1"/>
        <rFont val="ＭＳ Ｐゴシック"/>
        <family val="3"/>
        <charset val="128"/>
      </rPr>
      <t>※</t>
    </r>
    <phoneticPr fontId="1"/>
  </si>
  <si>
    <t>利用人数
1人当たりの
使用水量</t>
    <rPh sb="0" eb="2">
      <t>リヨウ</t>
    </rPh>
    <rPh sb="2" eb="4">
      <t>ニンズウ</t>
    </rPh>
    <rPh sb="6" eb="7">
      <t>ニン</t>
    </rPh>
    <rPh sb="7" eb="8">
      <t>アタ</t>
    </rPh>
    <rPh sb="12" eb="14">
      <t>シヨウ</t>
    </rPh>
    <rPh sb="14" eb="16">
      <t>スイリョウ</t>
    </rPh>
    <phoneticPr fontId="2"/>
  </si>
  <si>
    <t>利用人数
1人当たりの
阻集グリースの質量</t>
    <rPh sb="0" eb="2">
      <t>リヨウ</t>
    </rPh>
    <rPh sb="2" eb="4">
      <t>ニンズウ</t>
    </rPh>
    <rPh sb="6" eb="7">
      <t>ニン</t>
    </rPh>
    <rPh sb="7" eb="8">
      <t>アタ</t>
    </rPh>
    <rPh sb="12" eb="13">
      <t>ソ</t>
    </rPh>
    <rPh sb="13" eb="14">
      <t>シュウ</t>
    </rPh>
    <rPh sb="19" eb="21">
      <t>シツリョウ</t>
    </rPh>
    <phoneticPr fontId="2"/>
  </si>
  <si>
    <t>利用人数
1人当たりの
堆積残渣の質量</t>
    <rPh sb="0" eb="2">
      <t>リヨウ</t>
    </rPh>
    <rPh sb="2" eb="4">
      <t>ニンズウ</t>
    </rPh>
    <rPh sb="6" eb="7">
      <t>ニン</t>
    </rPh>
    <rPh sb="7" eb="8">
      <t>アタ</t>
    </rPh>
    <rPh sb="12" eb="14">
      <t>タイセキ</t>
    </rPh>
    <rPh sb="14" eb="16">
      <t>ザンサ</t>
    </rPh>
    <rPh sb="17" eb="19">
      <t>シツリョウ</t>
    </rPh>
    <phoneticPr fontId="2"/>
  </si>
  <si>
    <r>
      <rPr>
        <sz val="10"/>
        <color theme="1"/>
        <rFont val="ＭＳ Ｐゴシック"/>
        <family val="3"/>
        <charset val="128"/>
      </rPr>
      <t>出典　（公社）空気調和・衛生工学会規格「</t>
    </r>
    <r>
      <rPr>
        <sz val="10"/>
        <color theme="1"/>
        <rFont val="Arial"/>
        <family val="2"/>
      </rPr>
      <t>SHASE-S217-2016</t>
    </r>
    <r>
      <rPr>
        <sz val="10"/>
        <color theme="1"/>
        <rFont val="ＭＳ Ｐゴシック"/>
        <family val="3"/>
        <charset val="128"/>
      </rPr>
      <t>　グリース阻集器」</t>
    </r>
    <r>
      <rPr>
        <sz val="10"/>
        <color theme="1"/>
        <rFont val="Arial"/>
        <family val="2"/>
      </rPr>
      <t>P.5</t>
    </r>
    <r>
      <rPr>
        <sz val="10"/>
        <color theme="1"/>
        <rFont val="ＭＳ Ｐゴシック"/>
        <family val="3"/>
        <charset val="128"/>
      </rPr>
      <t>「表</t>
    </r>
    <r>
      <rPr>
        <sz val="10"/>
        <color theme="1"/>
        <rFont val="Arial"/>
        <family val="2"/>
      </rPr>
      <t>4</t>
    </r>
    <r>
      <rPr>
        <sz val="10"/>
        <color theme="1"/>
        <rFont val="ＭＳ Ｐゴシック"/>
        <family val="3"/>
        <charset val="128"/>
      </rPr>
      <t>－回転数の標準値」</t>
    </r>
    <rPh sb="0" eb="2">
      <t>シュッテン</t>
    </rPh>
    <rPh sb="4" eb="6">
      <t>コウシャ</t>
    </rPh>
    <rPh sb="7" eb="9">
      <t>クウキ</t>
    </rPh>
    <rPh sb="9" eb="11">
      <t>チョウワ</t>
    </rPh>
    <rPh sb="12" eb="14">
      <t>エイセイ</t>
    </rPh>
    <rPh sb="14" eb="16">
      <t>コウガク</t>
    </rPh>
    <rPh sb="16" eb="17">
      <t>カイ</t>
    </rPh>
    <rPh sb="17" eb="19">
      <t>キカク</t>
    </rPh>
    <rPh sb="40" eb="43">
      <t>ソシュウキ</t>
    </rPh>
    <rPh sb="48" eb="49">
      <t>ヒョウ</t>
    </rPh>
    <rPh sb="51" eb="54">
      <t>カイテンスウ</t>
    </rPh>
    <phoneticPr fontId="2"/>
  </si>
  <si>
    <r>
      <t>出典　（公社）空気調和・衛生工学会規格「</t>
    </r>
    <r>
      <rPr>
        <sz val="10"/>
        <color theme="1"/>
        <rFont val="Arial"/>
        <family val="2"/>
      </rPr>
      <t>SHASE-S217-2016</t>
    </r>
    <r>
      <rPr>
        <sz val="10"/>
        <color theme="1"/>
        <rFont val="ＭＳ Ｐゴシック"/>
        <family val="3"/>
        <charset val="128"/>
        <scheme val="minor"/>
      </rPr>
      <t>　グリース阻集器」</t>
    </r>
    <r>
      <rPr>
        <sz val="10"/>
        <color theme="1"/>
        <rFont val="ＭＳ Ｐゴシック"/>
        <family val="2"/>
        <scheme val="minor"/>
      </rPr>
      <t xml:space="preserve"> </t>
    </r>
    <r>
      <rPr>
        <sz val="10"/>
        <color theme="1"/>
        <rFont val="Arial"/>
        <family val="2"/>
      </rPr>
      <t>P.7</t>
    </r>
    <r>
      <rPr>
        <sz val="10"/>
        <color theme="1"/>
        <rFont val="ＭＳ Ｐゴシック"/>
        <family val="3"/>
        <charset val="128"/>
        <scheme val="minor"/>
      </rPr>
      <t xml:space="preserve"> 「表6</t>
    </r>
    <r>
      <rPr>
        <sz val="10"/>
        <color theme="1"/>
        <rFont val="ＭＳ Ｐゴシック"/>
        <family val="3"/>
        <charset val="128"/>
      </rPr>
      <t>－</t>
    </r>
    <r>
      <rPr>
        <sz val="10"/>
        <color theme="1"/>
        <rFont val="ＭＳ Ｐゴシック"/>
        <family val="3"/>
        <charset val="128"/>
        <scheme val="minor"/>
      </rPr>
      <t>各因子の標準値」</t>
    </r>
    <rPh sb="0" eb="2">
      <t>シュッテン</t>
    </rPh>
    <rPh sb="4" eb="6">
      <t>コウシャ</t>
    </rPh>
    <rPh sb="7" eb="9">
      <t>クウキ</t>
    </rPh>
    <rPh sb="9" eb="11">
      <t>チョウワ</t>
    </rPh>
    <rPh sb="12" eb="14">
      <t>エイセイ</t>
    </rPh>
    <rPh sb="14" eb="16">
      <t>コウガク</t>
    </rPh>
    <rPh sb="16" eb="17">
      <t>カイ</t>
    </rPh>
    <rPh sb="17" eb="19">
      <t>キカク</t>
    </rPh>
    <rPh sb="40" eb="43">
      <t>ソシュウキ</t>
    </rPh>
    <rPh sb="50" eb="51">
      <t>ヒョウ</t>
    </rPh>
    <rPh sb="53" eb="54">
      <t>カク</t>
    </rPh>
    <rPh sb="54" eb="56">
      <t>インシ</t>
    </rPh>
    <rPh sb="57" eb="59">
      <t>ヒョウジュン</t>
    </rPh>
    <rPh sb="59" eb="60">
      <t>チ</t>
    </rPh>
    <phoneticPr fontId="2"/>
  </si>
  <si>
    <r>
      <t>n:</t>
    </r>
    <r>
      <rPr>
        <sz val="10"/>
        <color theme="1"/>
        <rFont val="ＭＳ Ｐゴシック"/>
        <family val="3"/>
        <charset val="128"/>
      </rPr>
      <t>回転数</t>
    </r>
    <rPh sb="2" eb="5">
      <t>カイテンスウ</t>
    </rPh>
    <phoneticPr fontId="1"/>
  </si>
  <si>
    <r>
      <rPr>
        <sz val="10"/>
        <color theme="1"/>
        <rFont val="ＭＳ Ｐゴシック"/>
        <family val="3"/>
        <charset val="128"/>
      </rPr>
      <t>人</t>
    </r>
    <r>
      <rPr>
        <sz val="10"/>
        <color theme="1"/>
        <rFont val="Arial"/>
        <family val="2"/>
      </rPr>
      <t>/</t>
    </r>
    <r>
      <rPr>
        <sz val="10"/>
        <color theme="1"/>
        <rFont val="ＭＳ Ｐゴシック"/>
        <family val="3"/>
        <charset val="128"/>
      </rPr>
      <t>席・日</t>
    </r>
    <rPh sb="0" eb="1">
      <t>ニン</t>
    </rPh>
    <rPh sb="2" eb="3">
      <t>セキ</t>
    </rPh>
    <rPh sb="4" eb="5">
      <t>ニチ</t>
    </rPh>
    <phoneticPr fontId="1"/>
  </si>
  <si>
    <t>　１：中国（中華）料理　　２：洋食　　３：和食　　４：ラーメン　　５：そば・うどん　 ６：軽食</t>
    <rPh sb="3" eb="5">
      <t>チュウゴク</t>
    </rPh>
    <rPh sb="6" eb="8">
      <t>チュウカ</t>
    </rPh>
    <rPh sb="9" eb="11">
      <t>リョウリ</t>
    </rPh>
    <rPh sb="15" eb="17">
      <t>ヨウショク</t>
    </rPh>
    <rPh sb="21" eb="23">
      <t>ワショク</t>
    </rPh>
    <phoneticPr fontId="2"/>
  </si>
  <si>
    <t>１日当たりの利用人数</t>
    <rPh sb="1" eb="2">
      <t>ニチ</t>
    </rPh>
    <rPh sb="2" eb="3">
      <t>アタ</t>
    </rPh>
    <rPh sb="6" eb="8">
      <t>リヨウ</t>
    </rPh>
    <rPh sb="8" eb="10">
      <t>ニンズウ</t>
    </rPh>
    <phoneticPr fontId="2"/>
  </si>
  <si>
    <t>利用人数１人当たりの使用水量</t>
    <rPh sb="0" eb="2">
      <t>リヨウ</t>
    </rPh>
    <rPh sb="2" eb="4">
      <t>ニンズウ</t>
    </rPh>
    <rPh sb="5" eb="6">
      <t>ニン</t>
    </rPh>
    <phoneticPr fontId="2"/>
  </si>
  <si>
    <t>利用人数１人当たりの阻集グリースの質量</t>
    <rPh sb="0" eb="2">
      <t>リヨウ</t>
    </rPh>
    <rPh sb="2" eb="4">
      <t>ニンズウ</t>
    </rPh>
    <rPh sb="5" eb="6">
      <t>ニン</t>
    </rPh>
    <phoneticPr fontId="2"/>
  </si>
  <si>
    <t>利用人数１人当たりの堆積残渣の質量</t>
    <rPh sb="0" eb="2">
      <t>リヨウ</t>
    </rPh>
    <rPh sb="2" eb="4">
      <t>ニンズウ</t>
    </rPh>
    <rPh sb="5" eb="6">
      <t>ニン</t>
    </rPh>
    <phoneticPr fontId="2"/>
  </si>
  <si>
    <r>
      <t>g/</t>
    </r>
    <r>
      <rPr>
        <sz val="10"/>
        <color theme="1"/>
        <rFont val="ＭＳ Ｐゴシック"/>
        <family val="3"/>
        <charset val="128"/>
      </rPr>
      <t>人</t>
    </r>
    <rPh sb="2" eb="3">
      <t>ヒト</t>
    </rPh>
    <phoneticPr fontId="1"/>
  </si>
  <si>
    <t>回転数の標準値と選定時に不明確な場合に採用する掃除の周期</t>
    <rPh sb="0" eb="3">
      <t>カイテンスウ</t>
    </rPh>
    <rPh sb="4" eb="7">
      <t>ヒョウジュンチ</t>
    </rPh>
    <rPh sb="8" eb="10">
      <t>センテイ</t>
    </rPh>
    <rPh sb="10" eb="11">
      <t>ジ</t>
    </rPh>
    <rPh sb="12" eb="15">
      <t>フメイカク</t>
    </rPh>
    <rPh sb="16" eb="18">
      <t>バアイ</t>
    </rPh>
    <rPh sb="19" eb="21">
      <t>サイヨウ</t>
    </rPh>
    <rPh sb="23" eb="25">
      <t>ソウジ</t>
    </rPh>
    <rPh sb="26" eb="28">
      <t>シュウキ</t>
    </rPh>
    <phoneticPr fontId="1"/>
  </si>
  <si>
    <r>
      <rPr>
        <sz val="10"/>
        <color theme="1"/>
        <rFont val="ＭＳ Ｐゴシック"/>
        <family val="3"/>
        <charset val="128"/>
      </rPr>
      <t>１日当たりの厨房使用時間</t>
    </r>
    <r>
      <rPr>
        <vertAlign val="superscript"/>
        <sz val="10"/>
        <color theme="1"/>
        <rFont val="ＭＳ Ｐゴシック"/>
        <family val="3"/>
        <charset val="128"/>
      </rPr>
      <t>※</t>
    </r>
    <r>
      <rPr>
        <vertAlign val="superscript"/>
        <sz val="10"/>
        <color theme="1"/>
        <rFont val="Arial"/>
        <family val="2"/>
      </rPr>
      <t>1</t>
    </r>
    <phoneticPr fontId="2"/>
  </si>
  <si>
    <t>1日当たりの
厨房
使用時間</t>
    <rPh sb="1" eb="2">
      <t>ニチ</t>
    </rPh>
    <rPh sb="2" eb="3">
      <t>アタ</t>
    </rPh>
    <rPh sb="8" eb="9">
      <t>ボウ</t>
    </rPh>
    <rPh sb="10" eb="12">
      <t>シヨウ</t>
    </rPh>
    <rPh sb="12" eb="14">
      <t>ジカン</t>
    </rPh>
    <phoneticPr fontId="2"/>
  </si>
  <si>
    <t>※　１日当たりの使用時間が前もってわかっている場合は、その時間を１日当たりの厨房使用時間としてもよい。</t>
    <rPh sb="3" eb="4">
      <t>ニチ</t>
    </rPh>
    <rPh sb="4" eb="5">
      <t>ア</t>
    </rPh>
    <rPh sb="8" eb="10">
      <t>シヨウ</t>
    </rPh>
    <rPh sb="10" eb="12">
      <t>ジカン</t>
    </rPh>
    <rPh sb="13" eb="14">
      <t>マエ</t>
    </rPh>
    <rPh sb="23" eb="25">
      <t>バアイ</t>
    </rPh>
    <rPh sb="29" eb="31">
      <t>ジカン</t>
    </rPh>
    <rPh sb="33" eb="34">
      <t>ニチ</t>
    </rPh>
    <rPh sb="34" eb="35">
      <t>ア</t>
    </rPh>
    <rPh sb="39" eb="40">
      <t>ボウ</t>
    </rPh>
    <rPh sb="40" eb="44">
      <t>シヨウジカン</t>
    </rPh>
    <phoneticPr fontId="1"/>
  </si>
  <si>
    <r>
      <rPr>
        <sz val="10"/>
        <color theme="1"/>
        <rFont val="ＭＳ Ｐゴシック"/>
        <family val="3"/>
        <charset val="128"/>
      </rPr>
      <t>Ｇ</t>
    </r>
    <r>
      <rPr>
        <b/>
        <vertAlign val="subscript"/>
        <sz val="10"/>
        <color theme="1"/>
        <rFont val="ＭＳ Ｐゴシック"/>
        <family val="3"/>
        <charset val="128"/>
      </rPr>
      <t>ｕ</t>
    </r>
    <r>
      <rPr>
        <sz val="10"/>
        <color theme="1"/>
        <rFont val="ＭＳ Ｐゴシック"/>
        <family val="3"/>
        <charset val="128"/>
      </rPr>
      <t>＝Ｎ×</t>
    </r>
    <r>
      <rPr>
        <sz val="10"/>
        <color theme="1"/>
        <rFont val="Arial"/>
        <family val="2"/>
      </rPr>
      <t>g</t>
    </r>
    <r>
      <rPr>
        <vertAlign val="subscript"/>
        <sz val="10"/>
        <color theme="1"/>
        <rFont val="Arial"/>
        <family val="2"/>
      </rPr>
      <t>u'</t>
    </r>
    <r>
      <rPr>
        <sz val="10"/>
        <color theme="1"/>
        <rFont val="ＭＳ Ｐゴシック"/>
        <family val="3"/>
        <charset val="128"/>
        <scheme val="minor"/>
      </rPr>
      <t>×</t>
    </r>
    <r>
      <rPr>
        <sz val="10"/>
        <color theme="1"/>
        <rFont val="ＭＳ Ｐゴシック"/>
        <family val="3"/>
        <charset val="128"/>
      </rPr>
      <t>ｉ</t>
    </r>
    <r>
      <rPr>
        <vertAlign val="subscript"/>
        <sz val="10"/>
        <color theme="1"/>
        <rFont val="Arial"/>
        <family val="2"/>
      </rPr>
      <t>u</t>
    </r>
    <r>
      <rPr>
        <sz val="10"/>
        <color theme="1"/>
        <rFont val="ＭＳ Ｐゴシック"/>
        <family val="3"/>
        <charset val="128"/>
      </rPr>
      <t>×</t>
    </r>
    <r>
      <rPr>
        <sz val="10"/>
        <color theme="1"/>
        <rFont val="Arial"/>
        <family val="2"/>
      </rPr>
      <t>C</t>
    </r>
    <r>
      <rPr>
        <vertAlign val="subscript"/>
        <sz val="10"/>
        <color theme="1"/>
        <rFont val="Arial"/>
        <family val="2"/>
      </rPr>
      <t>2</t>
    </r>
    <phoneticPr fontId="1"/>
  </si>
  <si>
    <r>
      <rPr>
        <sz val="10"/>
        <color theme="1"/>
        <rFont val="ＭＳ Ｐゴシック"/>
        <family val="3"/>
        <charset val="128"/>
      </rPr>
      <t>Ｑ＝Ｎ</t>
    </r>
    <r>
      <rPr>
        <sz val="10"/>
        <color theme="1"/>
        <rFont val="ＭＳ Ｐゴシック"/>
        <family val="3"/>
        <charset val="128"/>
        <scheme val="minor"/>
      </rPr>
      <t>×</t>
    </r>
    <r>
      <rPr>
        <sz val="10"/>
        <color theme="1"/>
        <rFont val="Arial"/>
        <family val="2"/>
      </rPr>
      <t>W</t>
    </r>
    <r>
      <rPr>
        <vertAlign val="subscript"/>
        <sz val="10"/>
        <color theme="1"/>
        <rFont val="Arial"/>
        <family val="2"/>
      </rPr>
      <t xml:space="preserve">m' </t>
    </r>
    <r>
      <rPr>
        <sz val="10"/>
        <color theme="1"/>
        <rFont val="ＭＳ Ｐゴシック"/>
        <family val="3"/>
        <charset val="128"/>
        <scheme val="minor"/>
      </rPr>
      <t>×</t>
    </r>
    <r>
      <rPr>
        <sz val="10"/>
        <color theme="1"/>
        <rFont val="ＭＳ Ｐゴシック"/>
        <family val="3"/>
        <charset val="128"/>
      </rPr>
      <t>（</t>
    </r>
    <r>
      <rPr>
        <sz val="10"/>
        <color theme="1"/>
        <rFont val="Arial"/>
        <family val="2"/>
      </rPr>
      <t>1/</t>
    </r>
    <r>
      <rPr>
        <sz val="10"/>
        <color theme="1"/>
        <rFont val="ＭＳ Ｐゴシック"/>
        <family val="3"/>
        <charset val="128"/>
      </rPr>
      <t>ｔ）</t>
    </r>
    <r>
      <rPr>
        <sz val="10"/>
        <color theme="1"/>
        <rFont val="ＭＳ Ｐゴシック"/>
        <family val="3"/>
        <charset val="128"/>
        <scheme val="minor"/>
      </rPr>
      <t>×</t>
    </r>
    <r>
      <rPr>
        <sz val="10"/>
        <color theme="1"/>
        <rFont val="Arial"/>
        <family val="2"/>
      </rPr>
      <t>k</t>
    </r>
    <phoneticPr fontId="1"/>
  </si>
  <si>
    <r>
      <rPr>
        <sz val="10"/>
        <color theme="1"/>
        <rFont val="ＭＳ Ｐゴシック"/>
        <family val="3"/>
        <charset val="128"/>
      </rPr>
      <t>Ｇ</t>
    </r>
    <r>
      <rPr>
        <vertAlign val="subscript"/>
        <sz val="10"/>
        <color theme="1"/>
        <rFont val="ＭＳ Ｐゴシック"/>
        <family val="3"/>
        <charset val="128"/>
      </rPr>
      <t>ｂ</t>
    </r>
    <r>
      <rPr>
        <sz val="10"/>
        <color theme="1"/>
        <rFont val="ＭＳ Ｐゴシック"/>
        <family val="3"/>
        <charset val="128"/>
      </rPr>
      <t>＝Ｎ</t>
    </r>
    <r>
      <rPr>
        <sz val="10"/>
        <color theme="1"/>
        <rFont val="ＭＳ Ｐゴシック"/>
        <family val="3"/>
        <charset val="128"/>
        <scheme val="minor"/>
      </rPr>
      <t>×</t>
    </r>
    <r>
      <rPr>
        <sz val="10"/>
        <color theme="1"/>
        <rFont val="Arial"/>
        <family val="2"/>
      </rPr>
      <t>g</t>
    </r>
    <r>
      <rPr>
        <vertAlign val="subscript"/>
        <sz val="10"/>
        <color theme="1"/>
        <rFont val="ＭＳ Ｐゴシック"/>
        <family val="3"/>
        <charset val="128"/>
      </rPr>
      <t>ｂ</t>
    </r>
    <r>
      <rPr>
        <vertAlign val="subscript"/>
        <sz val="10"/>
        <color theme="1"/>
        <rFont val="Arial"/>
        <family val="2"/>
      </rPr>
      <t>'</t>
    </r>
    <r>
      <rPr>
        <sz val="10"/>
        <color theme="1"/>
        <rFont val="ＭＳ Ｐゴシック"/>
        <family val="3"/>
        <charset val="128"/>
        <scheme val="minor"/>
      </rPr>
      <t>×</t>
    </r>
    <r>
      <rPr>
        <sz val="10"/>
        <color theme="1"/>
        <rFont val="ＭＳ Ｐゴシック"/>
        <family val="3"/>
        <charset val="128"/>
      </rPr>
      <t>ｉ</t>
    </r>
    <r>
      <rPr>
        <vertAlign val="subscript"/>
        <sz val="10"/>
        <color theme="1"/>
        <rFont val="ＭＳ Ｐゴシック"/>
        <family val="3"/>
        <charset val="128"/>
      </rPr>
      <t>ｂ</t>
    </r>
    <r>
      <rPr>
        <sz val="10"/>
        <color theme="1"/>
        <rFont val="ＭＳ Ｐゴシック"/>
        <family val="3"/>
        <charset val="128"/>
      </rPr>
      <t>×</t>
    </r>
    <r>
      <rPr>
        <sz val="10"/>
        <color theme="1"/>
        <rFont val="Arial"/>
        <family val="2"/>
      </rPr>
      <t>C</t>
    </r>
    <r>
      <rPr>
        <vertAlign val="subscript"/>
        <sz val="10"/>
        <color theme="1"/>
        <rFont val="Arial"/>
        <family val="2"/>
      </rPr>
      <t>2</t>
    </r>
    <phoneticPr fontId="1"/>
  </si>
  <si>
    <r>
      <rPr>
        <sz val="10"/>
        <color theme="1"/>
        <rFont val="ＭＳ Ｐゴシック"/>
        <family val="3"/>
        <charset val="128"/>
      </rPr>
      <t>Ｇ＝</t>
    </r>
    <r>
      <rPr>
        <sz val="10"/>
        <color theme="1"/>
        <rFont val="Arial"/>
        <family val="2"/>
      </rPr>
      <t>G</t>
    </r>
    <r>
      <rPr>
        <vertAlign val="subscript"/>
        <sz val="10"/>
        <color theme="1"/>
        <rFont val="Arial"/>
        <family val="2"/>
      </rPr>
      <t>u</t>
    </r>
    <r>
      <rPr>
        <sz val="10"/>
        <color theme="1"/>
        <rFont val="ＭＳ Ｐゴシック"/>
        <family val="3"/>
        <charset val="128"/>
      </rPr>
      <t>＋</t>
    </r>
    <r>
      <rPr>
        <sz val="10"/>
        <color theme="1"/>
        <rFont val="Arial"/>
        <family val="2"/>
      </rPr>
      <t>G</t>
    </r>
    <r>
      <rPr>
        <vertAlign val="subscript"/>
        <sz val="10"/>
        <color theme="1"/>
        <rFont val="Arial"/>
        <family val="2"/>
      </rPr>
      <t>b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</si>
</sst>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 "/>
    <numFmt numFmtId="177" formatCode="0.0_);[Red]\(0.0\)"/>
    <numFmt numFmtId="178" formatCode="#,##0.0_);[Red]\(#,##0.0\)"/>
    <numFmt numFmtId="179" formatCode="#,##0_);[Red]\(#,##0\)"/>
    <numFmt numFmtId="180" formatCode="#,##0_ "/>
    <numFmt numFmtId="181" formatCode="#,##0.0_ "/>
    <numFmt numFmtId="182" formatCode="#\ ?/????"/>
    <numFmt numFmtId="183" formatCode="0.0_ ;[Red]\-0.0\ "/>
  </numFmts>
  <fonts count="2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Arial"/>
      <family val="2"/>
    </font>
    <font>
      <sz val="10"/>
      <color rgb="FFFF0000"/>
      <name val="ＭＳ Ｐゴシック"/>
      <family val="3"/>
      <charset val="128"/>
      <scheme val="minor"/>
    </font>
    <font>
      <sz val="9"/>
      <color theme="1"/>
      <name val="Arial"/>
      <family val="2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Arial"/>
      <family val="2"/>
    </font>
    <font>
      <vertAlign val="superscript"/>
      <sz val="10"/>
      <color theme="1"/>
      <name val="ＭＳ Ｐゴシック"/>
      <family val="3"/>
      <charset val="128"/>
    </font>
    <font>
      <vertAlign val="superscript"/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sz val="12"/>
      <color theme="1"/>
      <name val="ＭＳ Ｐゴシック"/>
      <family val="3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b/>
      <vertAlign val="subscript"/>
      <sz val="10"/>
      <color theme="1"/>
      <name val="ＭＳ Ｐゴシック"/>
      <family val="3"/>
      <charset val="128"/>
    </font>
    <font>
      <vertAlign val="subscript"/>
      <sz val="10"/>
      <color theme="1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rgb="FF0070C0"/>
      <name val="Arial"/>
      <family val="2"/>
    </font>
    <font>
      <sz val="9"/>
      <color rgb="FFFF0000"/>
      <name val="ＭＳ Ｐゴシック"/>
      <family val="3"/>
      <charset val="128"/>
      <scheme val="minor"/>
    </font>
    <font>
      <sz val="9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/>
      <bottom style="hair">
        <color theme="1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/>
  </cellStyleXfs>
  <cellXfs count="148">
    <xf numFmtId="0" fontId="0" fillId="0" borderId="0" xfId="0">
      <alignment vertical="center"/>
    </xf>
    <xf numFmtId="0" fontId="0" fillId="0" borderId="0" xfId="0" applyProtection="1">
      <alignment vertical="center"/>
    </xf>
    <xf numFmtId="0" fontId="7" fillId="0" borderId="0" xfId="0" applyFont="1" applyProtection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0" fontId="0" fillId="0" borderId="0" xfId="0">
      <alignment vertical="center"/>
    </xf>
    <xf numFmtId="0" fontId="0" fillId="0" borderId="0" xfId="0" applyProtection="1">
      <alignment vertical="center"/>
    </xf>
    <xf numFmtId="0" fontId="8" fillId="0" borderId="0" xfId="0" applyFont="1">
      <alignment vertical="center"/>
    </xf>
    <xf numFmtId="0" fontId="8" fillId="0" borderId="0" xfId="0" applyFont="1" applyAlignment="1"/>
    <xf numFmtId="0" fontId="8" fillId="0" borderId="1" xfId="0" applyFont="1" applyBorder="1" applyAlignment="1" applyProtection="1">
      <alignment horizontal="center"/>
    </xf>
    <xf numFmtId="0" fontId="8" fillId="0" borderId="17" xfId="0" applyFont="1" applyBorder="1" applyAlignment="1" applyProtection="1"/>
    <xf numFmtId="0" fontId="8" fillId="0" borderId="18" xfId="0" applyFont="1" applyBorder="1" applyAlignment="1" applyProtection="1"/>
    <xf numFmtId="0" fontId="14" fillId="0" borderId="20" xfId="0" applyFont="1" applyBorder="1" applyAlignment="1" applyProtection="1"/>
    <xf numFmtId="0" fontId="8" fillId="0" borderId="21" xfId="0" applyFont="1" applyBorder="1" applyAlignment="1" applyProtection="1"/>
    <xf numFmtId="0" fontId="8" fillId="0" borderId="22" xfId="0" applyFont="1" applyBorder="1" applyAlignment="1" applyProtection="1"/>
    <xf numFmtId="0" fontId="13" fillId="0" borderId="20" xfId="0" applyFont="1" applyBorder="1" applyAlignment="1" applyProtection="1"/>
    <xf numFmtId="0" fontId="8" fillId="0" borderId="25" xfId="0" applyFont="1" applyBorder="1" applyAlignment="1" applyProtection="1"/>
    <xf numFmtId="0" fontId="8" fillId="0" borderId="26" xfId="0" applyFont="1" applyBorder="1" applyAlignment="1" applyProtection="1"/>
    <xf numFmtId="0" fontId="14" fillId="0" borderId="23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8" fillId="0" borderId="0" xfId="0" applyFont="1" applyBorder="1" applyAlignment="1" applyProtection="1"/>
    <xf numFmtId="0" fontId="8" fillId="0" borderId="0" xfId="0" applyFont="1" applyProtection="1">
      <alignment vertical="center"/>
    </xf>
    <xf numFmtId="176" fontId="14" fillId="2" borderId="1" xfId="0" applyNumberFormat="1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left"/>
    </xf>
    <xf numFmtId="0" fontId="8" fillId="2" borderId="27" xfId="0" applyFont="1" applyFill="1" applyBorder="1" applyAlignment="1" applyProtection="1">
      <alignment horizontal="left"/>
    </xf>
    <xf numFmtId="0" fontId="8" fillId="2" borderId="28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right" vertical="center" indent="1"/>
    </xf>
    <xf numFmtId="0" fontId="8" fillId="2" borderId="13" xfId="0" applyFont="1" applyFill="1" applyBorder="1" applyAlignment="1" applyProtection="1">
      <alignment horizontal="left" indent="1"/>
    </xf>
    <xf numFmtId="0" fontId="8" fillId="2" borderId="2" xfId="0" applyFont="1" applyFill="1" applyBorder="1" applyAlignment="1" applyProtection="1">
      <alignment horizontal="left" indent="1"/>
    </xf>
    <xf numFmtId="0" fontId="14" fillId="0" borderId="19" xfId="0" applyFont="1" applyBorder="1" applyAlignment="1" applyProtection="1">
      <alignment horizontal="center"/>
    </xf>
    <xf numFmtId="0" fontId="14" fillId="0" borderId="15" xfId="0" applyFont="1" applyBorder="1" applyAlignment="1" applyProtection="1">
      <alignment horizontal="center"/>
    </xf>
    <xf numFmtId="0" fontId="18" fillId="0" borderId="0" xfId="0" applyFont="1" applyAlignment="1"/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indent="1"/>
    </xf>
    <xf numFmtId="0" fontId="8" fillId="0" borderId="0" xfId="0" applyFont="1" applyBorder="1" applyAlignment="1">
      <alignment horizontal="right" indent="1"/>
    </xf>
    <xf numFmtId="0" fontId="14" fillId="0" borderId="0" xfId="0" applyFont="1" applyFill="1" applyBorder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4" fillId="0" borderId="0" xfId="0" applyFont="1" applyFill="1" applyAlignment="1" applyProtection="1"/>
    <xf numFmtId="0" fontId="14" fillId="0" borderId="0" xfId="0" applyFont="1" applyAlignment="1" applyProtection="1">
      <alignment horizontal="right"/>
    </xf>
    <xf numFmtId="0" fontId="14" fillId="0" borderId="3" xfId="0" applyFont="1" applyBorder="1" applyAlignment="1" applyProtection="1"/>
    <xf numFmtId="0" fontId="14" fillId="0" borderId="0" xfId="0" applyFont="1" applyBorder="1" applyAlignment="1" applyProtection="1"/>
    <xf numFmtId="0" fontId="13" fillId="0" borderId="0" xfId="0" applyFont="1" applyAlignment="1" applyProtection="1"/>
    <xf numFmtId="0" fontId="12" fillId="0" borderId="0" xfId="0" applyFont="1" applyFill="1" applyBorder="1" applyAlignment="1" applyProtection="1">
      <alignment horizontal="left" indent="2"/>
    </xf>
    <xf numFmtId="0" fontId="12" fillId="0" borderId="0" xfId="0" applyFont="1" applyAlignment="1" applyProtection="1">
      <alignment horizontal="left" indent="2"/>
    </xf>
    <xf numFmtId="180" fontId="14" fillId="0" borderId="0" xfId="0" applyNumberFormat="1" applyFont="1" applyFill="1" applyBorder="1" applyAlignment="1" applyProtection="1">
      <alignment horizontal="right" indent="1"/>
    </xf>
    <xf numFmtId="181" fontId="14" fillId="0" borderId="0" xfId="0" applyNumberFormat="1" applyFont="1" applyFill="1" applyBorder="1" applyAlignment="1" applyProtection="1">
      <alignment horizontal="right" indent="1"/>
    </xf>
    <xf numFmtId="0" fontId="8" fillId="0" borderId="0" xfId="0" applyFont="1" applyFill="1" applyBorder="1" applyAlignment="1" applyProtection="1">
      <alignment horizontal="left" indent="1"/>
    </xf>
    <xf numFmtId="0" fontId="19" fillId="0" borderId="0" xfId="0" applyFont="1" applyProtection="1">
      <alignment vertical="center"/>
    </xf>
    <xf numFmtId="0" fontId="14" fillId="0" borderId="0" xfId="0" applyFont="1" applyAlignment="1" applyProtection="1">
      <alignment horizontal="left" indent="1"/>
    </xf>
    <xf numFmtId="0" fontId="13" fillId="0" borderId="24" xfId="0" applyFont="1" applyBorder="1" applyAlignment="1" applyProtection="1"/>
    <xf numFmtId="182" fontId="14" fillId="0" borderId="23" xfId="0" applyNumberFormat="1" applyFont="1" applyBorder="1" applyAlignment="1" applyProtection="1">
      <alignment horizontal="center"/>
    </xf>
    <xf numFmtId="0" fontId="0" fillId="0" borderId="0" xfId="0" applyFo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 indent="1"/>
    </xf>
    <xf numFmtId="0" fontId="8" fillId="2" borderId="28" xfId="0" applyFont="1" applyFill="1" applyBorder="1" applyAlignment="1" applyProtection="1">
      <alignment horizontal="right" vertical="center" indent="1"/>
    </xf>
    <xf numFmtId="0" fontId="8" fillId="2" borderId="27" xfId="0" applyFont="1" applyFill="1" applyBorder="1" applyAlignment="1" applyProtection="1">
      <alignment horizontal="left" indent="1"/>
    </xf>
    <xf numFmtId="180" fontId="14" fillId="0" borderId="5" xfId="0" applyNumberFormat="1" applyFont="1" applyBorder="1" applyAlignment="1" applyProtection="1"/>
    <xf numFmtId="180" fontId="14" fillId="0" borderId="1" xfId="0" applyNumberFormat="1" applyFont="1" applyBorder="1" applyAlignment="1" applyProtection="1"/>
    <xf numFmtId="180" fontId="14" fillId="0" borderId="6" xfId="0" applyNumberFormat="1" applyFont="1" applyBorder="1" applyAlignment="1" applyProtection="1"/>
    <xf numFmtId="0" fontId="14" fillId="0" borderId="0" xfId="0" applyFont="1" applyFill="1" applyBorder="1" applyAlignment="1" applyProtection="1">
      <alignment horizontal="left" vertical="center" indent="1"/>
    </xf>
    <xf numFmtId="177" fontId="23" fillId="0" borderId="0" xfId="0" applyNumberFormat="1" applyFont="1" applyAlignment="1" applyProtection="1">
      <alignment horizontal="left" indent="1"/>
    </xf>
    <xf numFmtId="0" fontId="13" fillId="0" borderId="0" xfId="0" applyFont="1" applyFill="1" applyBorder="1" applyAlignment="1" applyProtection="1">
      <alignment horizontal="left"/>
    </xf>
    <xf numFmtId="0" fontId="14" fillId="0" borderId="0" xfId="0" applyFont="1" applyAlignment="1" applyProtection="1">
      <alignment horizontal="left" wrapText="1"/>
    </xf>
    <xf numFmtId="0" fontId="7" fillId="4" borderId="10" xfId="0" applyFont="1" applyFill="1" applyBorder="1" applyAlignment="1" applyProtection="1">
      <alignment horizontal="center" vertical="center"/>
    </xf>
    <xf numFmtId="0" fontId="8" fillId="4" borderId="12" xfId="0" applyFont="1" applyFill="1" applyBorder="1" applyAlignment="1" applyProtection="1">
      <alignment horizontal="right" vertical="center" indent="1"/>
    </xf>
    <xf numFmtId="0" fontId="8" fillId="4" borderId="13" xfId="0" applyFont="1" applyFill="1" applyBorder="1" applyAlignment="1" applyProtection="1">
      <alignment horizontal="left" indent="1"/>
    </xf>
    <xf numFmtId="0" fontId="7" fillId="4" borderId="14" xfId="0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horizontal="left" indent="1"/>
    </xf>
    <xf numFmtId="0" fontId="8" fillId="4" borderId="4" xfId="0" applyFont="1" applyFill="1" applyBorder="1" applyAlignment="1" applyProtection="1">
      <alignment horizontal="left" indent="1"/>
    </xf>
    <xf numFmtId="0" fontId="8" fillId="2" borderId="4" xfId="0" applyFont="1" applyFill="1" applyBorder="1" applyAlignment="1" applyProtection="1">
      <alignment horizontal="left"/>
    </xf>
    <xf numFmtId="176" fontId="14" fillId="4" borderId="1" xfId="0" applyNumberFormat="1" applyFont="1" applyFill="1" applyBorder="1" applyAlignment="1" applyProtection="1">
      <alignment horizontal="center"/>
    </xf>
    <xf numFmtId="0" fontId="0" fillId="0" borderId="0" xfId="0" applyAlignment="1" applyProtection="1"/>
    <xf numFmtId="0" fontId="8" fillId="0" borderId="0" xfId="0" applyFont="1" applyAlignment="1" applyProtection="1"/>
    <xf numFmtId="0" fontId="7" fillId="0" borderId="0" xfId="0" applyFont="1" applyAlignment="1" applyProtection="1"/>
    <xf numFmtId="0" fontId="14" fillId="0" borderId="0" xfId="0" applyFont="1" applyBorder="1" applyAlignment="1" applyProtection="1">
      <alignment horizontal="center"/>
    </xf>
    <xf numFmtId="0" fontId="14" fillId="0" borderId="7" xfId="0" applyFont="1" applyBorder="1" applyAlignment="1" applyProtection="1"/>
    <xf numFmtId="0" fontId="14" fillId="0" borderId="7" xfId="0" applyFont="1" applyBorder="1" applyAlignment="1" applyProtection="1">
      <alignment horizontal="center"/>
    </xf>
    <xf numFmtId="0" fontId="0" fillId="0" borderId="0" xfId="0" applyBorder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left" shrinkToFit="1"/>
    </xf>
    <xf numFmtId="0" fontId="14" fillId="2" borderId="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left"/>
    </xf>
    <xf numFmtId="0" fontId="14" fillId="3" borderId="8" xfId="0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177" fontId="14" fillId="0" borderId="0" xfId="0" applyNumberFormat="1" applyFont="1" applyAlignment="1" applyProtection="1"/>
    <xf numFmtId="176" fontId="14" fillId="0" borderId="0" xfId="0" applyNumberFormat="1" applyFont="1" applyAlignment="1" applyProtection="1"/>
    <xf numFmtId="0" fontId="11" fillId="0" borderId="0" xfId="0" applyFont="1" applyAlignment="1" applyProtection="1"/>
    <xf numFmtId="181" fontId="14" fillId="0" borderId="1" xfId="0" applyNumberFormat="1" applyFont="1" applyBorder="1" applyAlignment="1" applyProtection="1"/>
    <xf numFmtId="181" fontId="14" fillId="0" borderId="1" xfId="0" applyNumberFormat="1" applyFont="1" applyFill="1" applyBorder="1" applyAlignment="1" applyProtection="1"/>
    <xf numFmtId="180" fontId="14" fillId="0" borderId="1" xfId="0" applyNumberFormat="1" applyFont="1" applyFill="1" applyBorder="1" applyAlignment="1" applyProtection="1"/>
    <xf numFmtId="0" fontId="14" fillId="0" borderId="15" xfId="0" applyFont="1" applyFill="1" applyBorder="1" applyAlignment="1" applyProtection="1">
      <alignment horizontal="center"/>
    </xf>
    <xf numFmtId="0" fontId="14" fillId="0" borderId="19" xfId="0" applyFont="1" applyFill="1" applyBorder="1" applyAlignment="1" applyProtection="1">
      <alignment horizontal="center"/>
    </xf>
    <xf numFmtId="177" fontId="14" fillId="0" borderId="19" xfId="0" applyNumberFormat="1" applyFont="1" applyFill="1" applyBorder="1" applyAlignment="1" applyProtection="1">
      <alignment horizontal="center"/>
    </xf>
    <xf numFmtId="178" fontId="14" fillId="0" borderId="19" xfId="0" applyNumberFormat="1" applyFont="1" applyFill="1" applyBorder="1" applyAlignment="1" applyProtection="1">
      <alignment horizontal="center"/>
    </xf>
    <xf numFmtId="0" fontId="14" fillId="4" borderId="14" xfId="0" applyFont="1" applyFill="1" applyBorder="1" applyAlignment="1" applyProtection="1">
      <alignment horizontal="left" indent="1"/>
    </xf>
    <xf numFmtId="181" fontId="14" fillId="0" borderId="30" xfId="0" applyNumberFormat="1" applyFont="1" applyFill="1" applyBorder="1" applyAlignment="1" applyProtection="1">
      <alignment horizontal="right"/>
    </xf>
    <xf numFmtId="181" fontId="14" fillId="0" borderId="29" xfId="0" applyNumberFormat="1" applyFont="1" applyFill="1" applyBorder="1" applyAlignment="1" applyProtection="1">
      <alignment horizontal="right"/>
    </xf>
    <xf numFmtId="181" fontId="14" fillId="0" borderId="29" xfId="0" applyNumberFormat="1" applyFont="1" applyFill="1" applyBorder="1" applyAlignment="1" applyProtection="1"/>
    <xf numFmtId="183" fontId="14" fillId="4" borderId="1" xfId="0" applyNumberFormat="1" applyFont="1" applyFill="1" applyBorder="1" applyAlignment="1" applyProtection="1">
      <alignment horizontal="center"/>
    </xf>
    <xf numFmtId="0" fontId="13" fillId="0" borderId="16" xfId="0" applyFont="1" applyBorder="1" applyAlignment="1" applyProtection="1"/>
    <xf numFmtId="0" fontId="14" fillId="4" borderId="1" xfId="0" applyFont="1" applyFill="1" applyBorder="1" applyAlignment="1" applyProtection="1">
      <alignment horizontal="center"/>
    </xf>
    <xf numFmtId="0" fontId="14" fillId="0" borderId="19" xfId="0" applyFont="1" applyFill="1" applyBorder="1" applyAlignment="1" applyProtection="1">
      <alignment horizontal="center"/>
      <protection locked="0"/>
    </xf>
    <xf numFmtId="179" fontId="14" fillId="0" borderId="19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</xf>
    <xf numFmtId="0" fontId="13" fillId="0" borderId="1" xfId="0" applyFont="1" applyBorder="1" applyAlignment="1" applyProtection="1">
      <alignment horizontal="center"/>
    </xf>
    <xf numFmtId="0" fontId="14" fillId="0" borderId="1" xfId="0" applyFont="1" applyBorder="1" applyAlignment="1" applyProtection="1">
      <alignment horizontal="center"/>
    </xf>
    <xf numFmtId="181" fontId="14" fillId="3" borderId="3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 wrapText="1"/>
    </xf>
    <xf numFmtId="0" fontId="14" fillId="3" borderId="3" xfId="0" applyFont="1" applyFill="1" applyBorder="1" applyAlignment="1" applyProtection="1">
      <alignment horizontal="left"/>
      <protection locked="0"/>
    </xf>
    <xf numFmtId="176" fontId="8" fillId="2" borderId="5" xfId="0" applyNumberFormat="1" applyFont="1" applyFill="1" applyBorder="1" applyAlignment="1" applyProtection="1">
      <alignment horizontal="left" vertical="top" wrapText="1"/>
    </xf>
    <xf numFmtId="176" fontId="8" fillId="2" borderId="9" xfId="0" applyNumberFormat="1" applyFont="1" applyFill="1" applyBorder="1" applyAlignment="1" applyProtection="1">
      <alignment horizontal="left" vertical="top" wrapText="1"/>
    </xf>
    <xf numFmtId="176" fontId="8" fillId="2" borderId="6" xfId="0" applyNumberFormat="1" applyFont="1" applyFill="1" applyBorder="1" applyAlignment="1" applyProtection="1">
      <alignment horizontal="left" vertical="top" wrapText="1"/>
    </xf>
    <xf numFmtId="0" fontId="8" fillId="0" borderId="2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14" fillId="4" borderId="1" xfId="0" applyFont="1" applyFill="1" applyBorder="1" applyAlignment="1" applyProtection="1">
      <alignment horizont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176" fontId="7" fillId="2" borderId="5" xfId="0" applyNumberFormat="1" applyFont="1" applyFill="1" applyBorder="1" applyAlignment="1" applyProtection="1">
      <alignment horizontal="left" vertical="top" wrapText="1"/>
    </xf>
    <xf numFmtId="176" fontId="7" fillId="2" borderId="9" xfId="0" applyNumberFormat="1" applyFont="1" applyFill="1" applyBorder="1" applyAlignment="1" applyProtection="1">
      <alignment horizontal="left" vertical="top" wrapText="1"/>
    </xf>
    <xf numFmtId="176" fontId="7" fillId="2" borderId="6" xfId="0" applyNumberFormat="1" applyFont="1" applyFill="1" applyBorder="1" applyAlignment="1" applyProtection="1">
      <alignment horizontal="left" vertical="top" wrapText="1"/>
    </xf>
    <xf numFmtId="0" fontId="8" fillId="0" borderId="20" xfId="0" applyFont="1" applyBorder="1" applyAlignment="1" applyProtection="1">
      <alignment shrinkToFit="1"/>
    </xf>
    <xf numFmtId="0" fontId="0" fillId="0" borderId="22" xfId="0" applyBorder="1" applyAlignment="1">
      <alignment shrinkToFit="1"/>
    </xf>
    <xf numFmtId="0" fontId="8" fillId="0" borderId="24" xfId="0" applyFont="1" applyBorder="1" applyAlignment="1" applyProtection="1">
      <alignment shrinkToFit="1"/>
    </xf>
    <xf numFmtId="0" fontId="0" fillId="0" borderId="26" xfId="0" applyBorder="1" applyAlignment="1">
      <alignment shrinkToFit="1"/>
    </xf>
    <xf numFmtId="0" fontId="24" fillId="0" borderId="0" xfId="0" applyFont="1" applyAlignment="1">
      <alignment horizontal="right"/>
    </xf>
    <xf numFmtId="0" fontId="14" fillId="0" borderId="20" xfId="0" applyFont="1" applyBorder="1" applyAlignment="1" applyProtection="1">
      <alignment shrinkToFit="1"/>
    </xf>
    <xf numFmtId="0" fontId="9" fillId="0" borderId="22" xfId="0" applyFont="1" applyBorder="1" applyAlignment="1">
      <alignment shrinkToFit="1"/>
    </xf>
    <xf numFmtId="0" fontId="8" fillId="0" borderId="10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14" fillId="3" borderId="8" xfId="0" applyFont="1" applyFill="1" applyBorder="1" applyAlignment="1" applyProtection="1">
      <alignment horizontal="left"/>
      <protection locked="0"/>
    </xf>
    <xf numFmtId="0" fontId="8" fillId="3" borderId="8" xfId="0" applyFont="1" applyFill="1" applyBorder="1" applyAlignment="1" applyProtection="1">
      <alignment horizontal="center" shrinkToFit="1"/>
      <protection locked="0"/>
    </xf>
    <xf numFmtId="0" fontId="8" fillId="3" borderId="8" xfId="0" applyFont="1" applyFill="1" applyBorder="1" applyAlignment="1" applyProtection="1">
      <alignment horizontal="left" shrinkToFit="1"/>
      <protection locked="0"/>
    </xf>
    <xf numFmtId="0" fontId="0" fillId="3" borderId="8" xfId="0" applyFill="1" applyBorder="1" applyAlignment="1" applyProtection="1">
      <alignment horizontal="left" shrinkToFit="1"/>
      <protection locked="0"/>
    </xf>
    <xf numFmtId="0" fontId="8" fillId="0" borderId="16" xfId="0" applyFont="1" applyBorder="1" applyAlignment="1" applyProtection="1">
      <alignment shrinkToFit="1"/>
    </xf>
    <xf numFmtId="0" fontId="0" fillId="0" borderId="18" xfId="0" applyBorder="1" applyAlignment="1">
      <alignment shrinkToFit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4763</xdr:colOff>
      <xdr:row>4</xdr:row>
      <xdr:rowOff>4763</xdr:rowOff>
    </xdr:from>
    <xdr:to>
      <xdr:col>15</xdr:col>
      <xdr:colOff>4763</xdr:colOff>
      <xdr:row>8</xdr:row>
      <xdr:rowOff>223838</xdr:rowOff>
    </xdr:to>
    <xdr:cxnSp macro="">
      <xdr:nvCxnSpPr>
        <xdr:cNvPr id="3" name="直線コネクタ 2"/>
        <xdr:cNvCxnSpPr/>
      </xdr:nvCxnSpPr>
      <xdr:spPr>
        <a:xfrm>
          <a:off x="8072438" y="919163"/>
          <a:ext cx="1314450" cy="11334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4763</xdr:colOff>
      <xdr:row>24</xdr:row>
      <xdr:rowOff>9525</xdr:rowOff>
    </xdr:from>
    <xdr:to>
      <xdr:col>14</xdr:col>
      <xdr:colOff>652463</xdr:colOff>
      <xdr:row>26</xdr:row>
      <xdr:rowOff>0</xdr:rowOff>
    </xdr:to>
    <xdr:cxnSp macro="">
      <xdr:nvCxnSpPr>
        <xdr:cNvPr id="4" name="直線コネクタ 3"/>
        <xdr:cNvCxnSpPr/>
      </xdr:nvCxnSpPr>
      <xdr:spPr>
        <a:xfrm>
          <a:off x="8072438" y="5495925"/>
          <a:ext cx="1304925" cy="44767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7"/>
  <sheetViews>
    <sheetView showGridLines="0" tabSelected="1" zoomScaleNormal="100" zoomScaleSheetLayoutView="100" workbookViewId="0"/>
  </sheetViews>
  <sheetFormatPr defaultRowHeight="13.5" outlineLevelCol="1"/>
  <cols>
    <col min="1" max="1" width="3.625" style="8" customWidth="1"/>
    <col min="2" max="11" width="9.5" style="8" customWidth="1"/>
    <col min="12" max="12" width="3.625" style="8" customWidth="1"/>
    <col min="13" max="13" width="3.625" style="77" hidden="1" customWidth="1" outlineLevel="1"/>
    <col min="14" max="15" width="8.625" style="8" hidden="1" customWidth="1" outlineLevel="1"/>
    <col min="16" max="20" width="12.625" style="8" hidden="1" customWidth="1" outlineLevel="1"/>
    <col min="21" max="21" width="3.625" style="8" customWidth="1" collapsed="1"/>
    <col min="22" max="16384" width="9" style="8"/>
  </cols>
  <sheetData>
    <row r="1" spans="1:20" ht="18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20" ht="18" customHeight="1">
      <c r="A2" s="7"/>
      <c r="B2" s="35" t="s">
        <v>85</v>
      </c>
      <c r="C2" s="7"/>
      <c r="D2" s="7"/>
      <c r="E2" s="7"/>
      <c r="F2" s="7"/>
      <c r="G2" s="7"/>
      <c r="H2" s="7"/>
      <c r="I2" s="7"/>
      <c r="J2" s="7"/>
      <c r="K2" s="7"/>
    </row>
    <row r="3" spans="1:20" ht="18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20" ht="18" customHeight="1">
      <c r="A4" s="7"/>
      <c r="B4" s="39" t="s">
        <v>29</v>
      </c>
      <c r="C4" s="143"/>
      <c r="D4" s="143"/>
      <c r="E4" s="143"/>
      <c r="F4" s="143"/>
      <c r="G4" s="10"/>
      <c r="H4" s="38" t="s">
        <v>30</v>
      </c>
      <c r="I4" s="144"/>
      <c r="J4" s="145"/>
      <c r="K4" s="145"/>
      <c r="L4" s="86"/>
      <c r="N4" s="24" t="s">
        <v>27</v>
      </c>
      <c r="O4" s="24"/>
    </row>
    <row r="5" spans="1:20" ht="18" customHeight="1">
      <c r="A5" s="7"/>
      <c r="B5" s="39" t="s">
        <v>87</v>
      </c>
      <c r="C5" s="144" t="s">
        <v>21</v>
      </c>
      <c r="D5" s="144"/>
      <c r="E5" s="144"/>
      <c r="F5" s="144"/>
      <c r="G5" s="10"/>
      <c r="H5" s="10"/>
      <c r="I5" s="10"/>
      <c r="J5" s="10"/>
      <c r="K5" s="10"/>
      <c r="L5" s="77"/>
      <c r="M5" s="78"/>
      <c r="N5" s="26"/>
      <c r="O5" s="30"/>
      <c r="P5" s="87" t="s">
        <v>84</v>
      </c>
      <c r="Q5" s="87" t="s">
        <v>90</v>
      </c>
      <c r="R5" s="87" t="s">
        <v>38</v>
      </c>
      <c r="S5" s="87" t="s">
        <v>41</v>
      </c>
      <c r="T5" s="87" t="s">
        <v>42</v>
      </c>
    </row>
    <row r="6" spans="1:20" ht="18" customHeight="1">
      <c r="A6" s="7"/>
      <c r="B6" s="24"/>
      <c r="C6" s="24"/>
      <c r="D6" s="24"/>
      <c r="E6" s="24"/>
      <c r="F6" s="24"/>
      <c r="G6" s="24"/>
      <c r="H6" s="24"/>
      <c r="I6" s="24"/>
      <c r="J6" s="24"/>
      <c r="K6" s="24"/>
      <c r="M6" s="78"/>
      <c r="N6" s="27"/>
      <c r="O6" s="60" t="s">
        <v>40</v>
      </c>
      <c r="P6" s="116" t="s">
        <v>91</v>
      </c>
      <c r="Q6" s="116" t="s">
        <v>106</v>
      </c>
      <c r="R6" s="130" t="s">
        <v>77</v>
      </c>
      <c r="S6" s="116" t="s">
        <v>92</v>
      </c>
      <c r="T6" s="116" t="s">
        <v>93</v>
      </c>
    </row>
    <row r="7" spans="1:20" ht="18" customHeight="1">
      <c r="A7" s="7"/>
      <c r="B7" s="36" t="s">
        <v>80</v>
      </c>
      <c r="C7" s="36"/>
      <c r="D7" s="36"/>
      <c r="E7" s="36"/>
      <c r="F7" s="36"/>
      <c r="G7" s="9"/>
      <c r="H7" s="9"/>
      <c r="I7" s="24"/>
      <c r="J7" s="24"/>
      <c r="K7" s="24"/>
      <c r="M7" s="78"/>
      <c r="N7" s="27"/>
      <c r="O7" s="28"/>
      <c r="P7" s="117"/>
      <c r="Q7" s="117"/>
      <c r="R7" s="131"/>
      <c r="S7" s="117"/>
      <c r="T7" s="117"/>
    </row>
    <row r="8" spans="1:20" ht="18" customHeight="1">
      <c r="A8" s="7"/>
      <c r="B8" s="137" t="s">
        <v>86</v>
      </c>
      <c r="C8" s="137"/>
      <c r="D8" s="137"/>
      <c r="E8" s="89"/>
      <c r="F8" s="88" t="str">
        <f>IF(E8="","",VLOOKUP(E8,M10:N20,2,FALSE))</f>
        <v/>
      </c>
      <c r="H8" s="10"/>
      <c r="I8" s="24"/>
      <c r="J8" s="24"/>
      <c r="K8" s="24"/>
      <c r="M8" s="78"/>
      <c r="N8" s="61" t="s">
        <v>39</v>
      </c>
      <c r="O8" s="28"/>
      <c r="P8" s="118"/>
      <c r="Q8" s="118"/>
      <c r="R8" s="132"/>
      <c r="S8" s="118"/>
      <c r="T8" s="118"/>
    </row>
    <row r="9" spans="1:20" ht="18" customHeight="1">
      <c r="A9" s="7"/>
      <c r="B9" s="137" t="s">
        <v>28</v>
      </c>
      <c r="C9" s="137"/>
      <c r="D9" s="137"/>
      <c r="E9" s="89"/>
      <c r="F9" s="90" t="s">
        <v>83</v>
      </c>
      <c r="G9" s="24"/>
      <c r="H9" s="24"/>
      <c r="I9" s="24"/>
      <c r="J9" s="24"/>
      <c r="K9" s="24"/>
      <c r="M9" s="78"/>
      <c r="N9" s="31"/>
      <c r="O9" s="29"/>
      <c r="P9" s="25" t="s">
        <v>34</v>
      </c>
      <c r="Q9" s="25" t="s">
        <v>35</v>
      </c>
      <c r="R9" s="25" t="s">
        <v>36</v>
      </c>
      <c r="S9" s="25" t="s">
        <v>37</v>
      </c>
      <c r="T9" s="25" t="s">
        <v>37</v>
      </c>
    </row>
    <row r="10" spans="1:20" ht="18" customHeight="1">
      <c r="A10" s="7"/>
      <c r="B10" s="9"/>
      <c r="C10" s="9"/>
      <c r="D10" s="9"/>
      <c r="E10" s="9"/>
      <c r="F10" s="9"/>
      <c r="G10" s="9"/>
      <c r="H10" s="37"/>
      <c r="I10" s="24"/>
      <c r="J10" s="24"/>
      <c r="K10" s="24"/>
      <c r="M10" s="41">
        <v>1</v>
      </c>
      <c r="N10" s="32" t="s">
        <v>25</v>
      </c>
      <c r="O10" s="75"/>
      <c r="P10" s="63">
        <v>80</v>
      </c>
      <c r="Q10" s="63">
        <v>720</v>
      </c>
      <c r="R10" s="94">
        <v>3.5</v>
      </c>
      <c r="S10" s="94">
        <v>11</v>
      </c>
      <c r="T10" s="95">
        <v>5</v>
      </c>
    </row>
    <row r="11" spans="1:20" ht="18" customHeight="1">
      <c r="A11" s="7"/>
      <c r="B11" s="140" t="s">
        <v>0</v>
      </c>
      <c r="C11" s="124" t="s">
        <v>98</v>
      </c>
      <c r="D11" s="125"/>
      <c r="E11" s="125"/>
      <c r="F11" s="125"/>
      <c r="G11" s="125"/>
      <c r="H11" s="125"/>
      <c r="I11" s="126"/>
      <c r="J11" s="24"/>
      <c r="K11" s="24"/>
      <c r="M11" s="41">
        <v>2</v>
      </c>
      <c r="N11" s="32" t="s">
        <v>1</v>
      </c>
      <c r="O11" s="75"/>
      <c r="P11" s="63">
        <v>80</v>
      </c>
      <c r="Q11" s="63">
        <v>720</v>
      </c>
      <c r="R11" s="94">
        <v>3.5</v>
      </c>
      <c r="S11" s="94">
        <v>8</v>
      </c>
      <c r="T11" s="95">
        <v>3</v>
      </c>
    </row>
    <row r="12" spans="1:20" ht="18" customHeight="1">
      <c r="A12" s="7"/>
      <c r="B12" s="141"/>
      <c r="C12" s="127" t="s">
        <v>24</v>
      </c>
      <c r="D12" s="128"/>
      <c r="E12" s="128"/>
      <c r="F12" s="128"/>
      <c r="G12" s="128"/>
      <c r="H12" s="128"/>
      <c r="I12" s="129"/>
      <c r="J12" s="24"/>
      <c r="K12" s="24"/>
      <c r="M12" s="41">
        <v>3</v>
      </c>
      <c r="N12" s="32" t="s">
        <v>2</v>
      </c>
      <c r="O12" s="75"/>
      <c r="P12" s="63">
        <v>80</v>
      </c>
      <c r="Q12" s="63">
        <v>720</v>
      </c>
      <c r="R12" s="94">
        <v>3.5</v>
      </c>
      <c r="S12" s="94">
        <v>5.5</v>
      </c>
      <c r="T12" s="95">
        <v>2</v>
      </c>
    </row>
    <row r="13" spans="1:20" ht="18" customHeight="1">
      <c r="A13" s="7"/>
      <c r="B13" s="24"/>
      <c r="C13" s="24"/>
      <c r="D13" s="24"/>
      <c r="E13" s="24"/>
      <c r="F13" s="24"/>
      <c r="G13" s="24"/>
      <c r="H13" s="24"/>
      <c r="I13" s="24"/>
      <c r="J13" s="24"/>
      <c r="K13" s="24"/>
      <c r="M13" s="41">
        <v>4</v>
      </c>
      <c r="N13" s="32" t="s">
        <v>3</v>
      </c>
      <c r="O13" s="75"/>
      <c r="P13" s="63">
        <v>50</v>
      </c>
      <c r="Q13" s="63">
        <v>720</v>
      </c>
      <c r="R13" s="94">
        <v>3.5</v>
      </c>
      <c r="S13" s="94">
        <v>6.5</v>
      </c>
      <c r="T13" s="95">
        <v>2.5</v>
      </c>
    </row>
    <row r="14" spans="1:20" ht="18" customHeight="1">
      <c r="A14" s="7"/>
      <c r="B14" s="11" t="s">
        <v>4</v>
      </c>
      <c r="C14" s="119" t="s">
        <v>49</v>
      </c>
      <c r="D14" s="120"/>
      <c r="E14" s="120"/>
      <c r="F14" s="120"/>
      <c r="G14" s="121"/>
      <c r="H14" s="11" t="s">
        <v>5</v>
      </c>
      <c r="I14" s="11" t="s">
        <v>6</v>
      </c>
      <c r="J14" s="122" t="s">
        <v>50</v>
      </c>
      <c r="K14" s="122"/>
      <c r="L14" s="22"/>
      <c r="M14" s="41">
        <v>5</v>
      </c>
      <c r="N14" s="32" t="s">
        <v>7</v>
      </c>
      <c r="O14" s="75"/>
      <c r="P14" s="63">
        <v>50</v>
      </c>
      <c r="Q14" s="63">
        <v>720</v>
      </c>
      <c r="R14" s="94">
        <v>3.5</v>
      </c>
      <c r="S14" s="94">
        <v>3</v>
      </c>
      <c r="T14" s="95">
        <v>1</v>
      </c>
    </row>
    <row r="15" spans="1:20" ht="18" customHeight="1">
      <c r="A15" s="7"/>
      <c r="B15" s="34" t="s">
        <v>8</v>
      </c>
      <c r="C15" s="106" t="s">
        <v>99</v>
      </c>
      <c r="D15" s="12"/>
      <c r="E15" s="12"/>
      <c r="F15" s="12"/>
      <c r="G15" s="13"/>
      <c r="H15" s="97" t="str">
        <f>IF(E9="","",E9)</f>
        <v/>
      </c>
      <c r="I15" s="34" t="s">
        <v>44</v>
      </c>
      <c r="J15" s="146" t="s">
        <v>9</v>
      </c>
      <c r="K15" s="147"/>
      <c r="L15" s="23"/>
      <c r="M15" s="41">
        <v>6</v>
      </c>
      <c r="N15" s="32" t="s">
        <v>10</v>
      </c>
      <c r="O15" s="75"/>
      <c r="P15" s="63">
        <v>45</v>
      </c>
      <c r="Q15" s="63">
        <v>720</v>
      </c>
      <c r="R15" s="94">
        <v>3.5</v>
      </c>
      <c r="S15" s="94">
        <v>3</v>
      </c>
      <c r="T15" s="95">
        <v>1</v>
      </c>
    </row>
    <row r="16" spans="1:20" ht="18" customHeight="1">
      <c r="A16" s="7"/>
      <c r="B16" s="33" t="s">
        <v>84</v>
      </c>
      <c r="C16" s="17" t="s">
        <v>100</v>
      </c>
      <c r="D16" s="15"/>
      <c r="E16" s="15"/>
      <c r="F16" s="15"/>
      <c r="G16" s="16"/>
      <c r="H16" s="98" t="str">
        <f>IF(E8="","",VLOOKUP(F8,N10:T20,3,FALSE))</f>
        <v/>
      </c>
      <c r="I16" s="33" t="s">
        <v>45</v>
      </c>
      <c r="J16" s="138" t="s">
        <v>31</v>
      </c>
      <c r="K16" s="139"/>
      <c r="L16" s="23"/>
      <c r="M16" s="41">
        <v>7</v>
      </c>
      <c r="N16" s="32" t="s">
        <v>11</v>
      </c>
      <c r="O16" s="75"/>
      <c r="P16" s="63">
        <v>25</v>
      </c>
      <c r="Q16" s="63">
        <v>720</v>
      </c>
      <c r="R16" s="94">
        <v>3.5</v>
      </c>
      <c r="S16" s="94">
        <v>1</v>
      </c>
      <c r="T16" s="95">
        <v>0.5</v>
      </c>
    </row>
    <row r="17" spans="1:21" ht="18" customHeight="1">
      <c r="A17" s="7"/>
      <c r="B17" s="33" t="s">
        <v>12</v>
      </c>
      <c r="C17" s="14" t="s">
        <v>105</v>
      </c>
      <c r="D17" s="15"/>
      <c r="E17" s="15"/>
      <c r="F17" s="15"/>
      <c r="G17" s="16"/>
      <c r="H17" s="108" t="str">
        <f>IF(E8="","",VLOOKUP(F8,N10:T20,4,FALSE))</f>
        <v/>
      </c>
      <c r="I17" s="33" t="s">
        <v>46</v>
      </c>
      <c r="J17" s="138" t="s">
        <v>31</v>
      </c>
      <c r="K17" s="139"/>
      <c r="L17" s="23"/>
      <c r="M17" s="41">
        <v>8</v>
      </c>
      <c r="N17" s="32" t="s">
        <v>13</v>
      </c>
      <c r="O17" s="75"/>
      <c r="P17" s="63">
        <v>10</v>
      </c>
      <c r="Q17" s="63">
        <v>720</v>
      </c>
      <c r="R17" s="94">
        <v>3.5</v>
      </c>
      <c r="S17" s="94">
        <v>1.5</v>
      </c>
      <c r="T17" s="95">
        <v>0.5</v>
      </c>
    </row>
    <row r="18" spans="1:21" ht="18" customHeight="1">
      <c r="A18" s="7"/>
      <c r="B18" s="33" t="s">
        <v>14</v>
      </c>
      <c r="C18" s="14" t="s">
        <v>32</v>
      </c>
      <c r="D18" s="15"/>
      <c r="E18" s="15"/>
      <c r="F18" s="15"/>
      <c r="G18" s="16"/>
      <c r="H18" s="99" t="str">
        <f>IF(E8="","",VLOOKUP(F8,N10:T20,5,FALSE))</f>
        <v/>
      </c>
      <c r="I18" s="33" t="s">
        <v>47</v>
      </c>
      <c r="J18" s="138" t="s">
        <v>31</v>
      </c>
      <c r="K18" s="139"/>
      <c r="L18" s="23"/>
      <c r="M18" s="41">
        <v>9</v>
      </c>
      <c r="N18" s="32" t="s">
        <v>26</v>
      </c>
      <c r="O18" s="75"/>
      <c r="P18" s="63">
        <v>50</v>
      </c>
      <c r="Q18" s="63">
        <v>600</v>
      </c>
      <c r="R18" s="94">
        <v>3.5</v>
      </c>
      <c r="S18" s="94">
        <v>3.5</v>
      </c>
      <c r="T18" s="95">
        <v>1.5</v>
      </c>
    </row>
    <row r="19" spans="1:21" ht="18" customHeight="1">
      <c r="A19" s="7"/>
      <c r="B19" s="33" t="s">
        <v>51</v>
      </c>
      <c r="C19" s="17" t="s">
        <v>101</v>
      </c>
      <c r="D19" s="15"/>
      <c r="E19" s="15"/>
      <c r="F19" s="15"/>
      <c r="G19" s="16"/>
      <c r="H19" s="100" t="str">
        <f>IF(E8="","",VLOOKUP(F8,N10:T20,6,FALSE))</f>
        <v/>
      </c>
      <c r="I19" s="33" t="s">
        <v>103</v>
      </c>
      <c r="J19" s="138" t="s">
        <v>31</v>
      </c>
      <c r="K19" s="139"/>
      <c r="L19" s="23"/>
      <c r="M19" s="41">
        <v>10</v>
      </c>
      <c r="N19" s="32" t="s">
        <v>22</v>
      </c>
      <c r="O19" s="75"/>
      <c r="P19" s="96">
        <v>25</v>
      </c>
      <c r="Q19" s="96">
        <v>600</v>
      </c>
      <c r="R19" s="95">
        <v>3.5</v>
      </c>
      <c r="S19" s="94">
        <v>1.5</v>
      </c>
      <c r="T19" s="95">
        <v>0.5</v>
      </c>
    </row>
    <row r="20" spans="1:21" ht="18" customHeight="1">
      <c r="A20" s="7"/>
      <c r="B20" s="33" t="s">
        <v>42</v>
      </c>
      <c r="C20" s="17" t="s">
        <v>102</v>
      </c>
      <c r="D20" s="15"/>
      <c r="E20" s="15"/>
      <c r="F20" s="15"/>
      <c r="G20" s="16"/>
      <c r="H20" s="100" t="str">
        <f>IF(E8="","",VLOOKUP(F8,N10:T20,7,FALSE))</f>
        <v/>
      </c>
      <c r="I20" s="33" t="s">
        <v>37</v>
      </c>
      <c r="J20" s="138" t="s">
        <v>31</v>
      </c>
      <c r="K20" s="139"/>
      <c r="L20" s="23"/>
      <c r="M20" s="41">
        <v>11</v>
      </c>
      <c r="N20" s="32" t="s">
        <v>23</v>
      </c>
      <c r="O20" s="75"/>
      <c r="P20" s="96">
        <v>15</v>
      </c>
      <c r="Q20" s="96">
        <v>480</v>
      </c>
      <c r="R20" s="95">
        <v>3.5</v>
      </c>
      <c r="S20" s="94">
        <v>0.7</v>
      </c>
      <c r="T20" s="95">
        <v>0.5</v>
      </c>
    </row>
    <row r="21" spans="1:21" ht="18" customHeight="1">
      <c r="A21" s="7"/>
      <c r="B21" s="33" t="s">
        <v>81</v>
      </c>
      <c r="C21" s="17" t="s">
        <v>33</v>
      </c>
      <c r="D21" s="15"/>
      <c r="E21" s="15"/>
      <c r="F21" s="15"/>
      <c r="G21" s="16"/>
      <c r="H21" s="109" t="str">
        <f>IF(E8="","",VLOOKUP(F8,N27:R37,4,FALSE))</f>
        <v/>
      </c>
      <c r="I21" s="33" t="s">
        <v>48</v>
      </c>
      <c r="J21" s="133" t="s">
        <v>15</v>
      </c>
      <c r="K21" s="134"/>
      <c r="L21" s="23"/>
      <c r="M21" s="78"/>
      <c r="N21" s="52" t="s">
        <v>107</v>
      </c>
      <c r="O21" s="52"/>
      <c r="P21" s="50"/>
      <c r="Q21" s="50"/>
      <c r="R21" s="51"/>
      <c r="S21" s="51"/>
      <c r="T21" s="51"/>
    </row>
    <row r="22" spans="1:21" ht="18" customHeight="1">
      <c r="A22" s="7"/>
      <c r="B22" s="33" t="s">
        <v>82</v>
      </c>
      <c r="C22" s="17" t="s">
        <v>52</v>
      </c>
      <c r="D22" s="15"/>
      <c r="E22" s="15"/>
      <c r="F22" s="15"/>
      <c r="G22" s="16"/>
      <c r="H22" s="109" t="str">
        <f>IF(E8="","",VLOOKUP(F8,N27:R37,5,FALSE))</f>
        <v/>
      </c>
      <c r="I22" s="33" t="s">
        <v>48</v>
      </c>
      <c r="J22" s="133" t="s">
        <v>15</v>
      </c>
      <c r="K22" s="134"/>
      <c r="L22" s="23"/>
      <c r="M22" s="79"/>
      <c r="N22" s="59" t="s">
        <v>95</v>
      </c>
      <c r="O22" s="6"/>
      <c r="P22" s="24"/>
      <c r="Q22" s="24"/>
      <c r="R22" s="24"/>
      <c r="S22" s="24"/>
      <c r="T22" s="24"/>
    </row>
    <row r="23" spans="1:21" ht="18" customHeight="1">
      <c r="A23" s="7"/>
      <c r="B23" s="20" t="s">
        <v>79</v>
      </c>
      <c r="C23" s="55" t="s">
        <v>78</v>
      </c>
      <c r="D23" s="18"/>
      <c r="E23" s="18"/>
      <c r="F23" s="18"/>
      <c r="G23" s="19"/>
      <c r="H23" s="56">
        <v>1E-3</v>
      </c>
      <c r="I23" s="20" t="s">
        <v>16</v>
      </c>
      <c r="J23" s="135" t="s">
        <v>17</v>
      </c>
      <c r="K23" s="136"/>
      <c r="L23" s="23"/>
      <c r="M23" s="79"/>
      <c r="N23" s="4"/>
      <c r="O23" s="6"/>
      <c r="P23" s="24"/>
      <c r="Q23" s="24"/>
      <c r="R23" s="24"/>
      <c r="S23" s="24"/>
      <c r="T23" s="24"/>
    </row>
    <row r="24" spans="1:21" ht="18" customHeight="1">
      <c r="A24" s="7"/>
      <c r="B24" s="3"/>
      <c r="C24" s="21" t="s">
        <v>53</v>
      </c>
      <c r="D24" s="1"/>
      <c r="E24" s="1"/>
      <c r="F24" s="1"/>
      <c r="G24" s="1"/>
      <c r="H24" s="1"/>
      <c r="I24" s="1"/>
      <c r="J24" s="1"/>
      <c r="K24" s="1"/>
      <c r="N24" s="24" t="s">
        <v>104</v>
      </c>
      <c r="O24" s="57"/>
      <c r="P24" s="57"/>
      <c r="Q24" s="57"/>
      <c r="R24" s="53"/>
      <c r="S24" s="53"/>
      <c r="T24" s="53"/>
    </row>
    <row r="25" spans="1:21" ht="18" customHeight="1">
      <c r="A25" s="7"/>
      <c r="B25" s="3"/>
      <c r="C25" s="4"/>
      <c r="D25" s="1"/>
      <c r="E25" s="1"/>
      <c r="F25" s="1"/>
      <c r="G25" s="1"/>
      <c r="H25" s="1"/>
      <c r="I25" s="1"/>
      <c r="J25" s="1"/>
      <c r="K25" s="1"/>
      <c r="N25" s="69"/>
      <c r="O25" s="70" t="s">
        <v>40</v>
      </c>
      <c r="P25" s="107" t="s">
        <v>96</v>
      </c>
      <c r="Q25" s="123" t="s">
        <v>74</v>
      </c>
      <c r="R25" s="123"/>
      <c r="S25" s="53"/>
      <c r="T25" s="53"/>
      <c r="U25" s="53"/>
    </row>
    <row r="26" spans="1:21" ht="18" customHeight="1">
      <c r="A26" s="7"/>
      <c r="B26" s="40" t="s">
        <v>54</v>
      </c>
      <c r="C26" s="41"/>
      <c r="D26" s="41"/>
      <c r="E26" s="41"/>
      <c r="F26" s="41"/>
      <c r="G26" s="41"/>
      <c r="H26" s="41"/>
      <c r="I26" s="41"/>
      <c r="J26" s="41"/>
      <c r="K26" s="41"/>
      <c r="N26" s="71" t="s">
        <v>39</v>
      </c>
      <c r="O26" s="72"/>
      <c r="P26" s="76" t="s">
        <v>97</v>
      </c>
      <c r="Q26" s="76" t="s">
        <v>76</v>
      </c>
      <c r="R26" s="76" t="s">
        <v>75</v>
      </c>
      <c r="S26" s="53"/>
      <c r="T26" s="53"/>
      <c r="U26" s="53"/>
    </row>
    <row r="27" spans="1:21" ht="18" customHeight="1">
      <c r="A27" s="7"/>
      <c r="B27" s="48" t="s">
        <v>43</v>
      </c>
      <c r="C27"/>
      <c r="D27" s="40"/>
      <c r="E27" s="54" t="s">
        <v>109</v>
      </c>
      <c r="F27" s="41"/>
      <c r="G27" s="41"/>
      <c r="H27" s="42" t="s">
        <v>55</v>
      </c>
      <c r="I27" s="102" t="str">
        <f>IF(OR(E8="",E9=""),"",H15*H16*(1/H17)*H18)</f>
        <v/>
      </c>
      <c r="J27" s="43" t="s">
        <v>18</v>
      </c>
      <c r="K27" s="67" t="s">
        <v>88</v>
      </c>
      <c r="L27" s="5"/>
      <c r="M27" s="41">
        <v>1</v>
      </c>
      <c r="N27" s="73" t="s">
        <v>25</v>
      </c>
      <c r="O27" s="74"/>
      <c r="P27" s="105">
        <v>5</v>
      </c>
      <c r="Q27" s="62">
        <v>7</v>
      </c>
      <c r="R27" s="62">
        <v>30</v>
      </c>
      <c r="S27" s="53"/>
      <c r="T27" s="53"/>
      <c r="U27" s="53"/>
    </row>
    <row r="28" spans="1:21" ht="18" customHeight="1">
      <c r="A28" s="7"/>
      <c r="B28" s="41"/>
      <c r="C28" s="41"/>
      <c r="D28" s="40"/>
      <c r="E28" s="41"/>
      <c r="F28" s="41"/>
      <c r="G28" s="41"/>
      <c r="H28" s="41"/>
      <c r="I28" s="43"/>
      <c r="J28" s="43"/>
      <c r="K28" s="41"/>
      <c r="M28" s="41">
        <v>2</v>
      </c>
      <c r="N28" s="73" t="s">
        <v>1</v>
      </c>
      <c r="O28" s="74"/>
      <c r="P28" s="105">
        <v>4.5</v>
      </c>
      <c r="Q28" s="63">
        <v>7</v>
      </c>
      <c r="R28" s="63">
        <v>30</v>
      </c>
      <c r="S28" s="53"/>
      <c r="T28" s="53"/>
      <c r="U28" s="53"/>
    </row>
    <row r="29" spans="1:21" ht="18" customHeight="1">
      <c r="A29" s="7"/>
      <c r="B29" s="41" t="s">
        <v>56</v>
      </c>
      <c r="C29" s="41"/>
      <c r="D29" s="41"/>
      <c r="E29" s="41"/>
      <c r="F29" s="41"/>
      <c r="G29" s="41"/>
      <c r="H29" s="41"/>
      <c r="I29" s="43"/>
      <c r="J29" s="43"/>
      <c r="K29" s="41"/>
      <c r="M29" s="41">
        <v>3</v>
      </c>
      <c r="N29" s="73" t="s">
        <v>2</v>
      </c>
      <c r="O29" s="74"/>
      <c r="P29" s="105">
        <v>5</v>
      </c>
      <c r="Q29" s="63">
        <v>7</v>
      </c>
      <c r="R29" s="63">
        <v>30</v>
      </c>
      <c r="S29" s="53"/>
      <c r="T29" s="53"/>
      <c r="U29" s="53"/>
    </row>
    <row r="30" spans="1:21" ht="18" customHeight="1">
      <c r="A30" s="7"/>
      <c r="B30" s="49" t="s">
        <v>70</v>
      </c>
      <c r="C30" s="41"/>
      <c r="D30" s="41"/>
      <c r="E30" s="54" t="s">
        <v>108</v>
      </c>
      <c r="F30" s="41"/>
      <c r="G30" s="41"/>
      <c r="H30" s="42" t="s">
        <v>57</v>
      </c>
      <c r="I30" s="102" t="str">
        <f>IF(OR(E8="",E9=""),"",H15*H19*H21*H23)</f>
        <v/>
      </c>
      <c r="J30" s="43" t="s">
        <v>19</v>
      </c>
      <c r="K30" s="41"/>
      <c r="M30" s="41">
        <v>4</v>
      </c>
      <c r="N30" s="73" t="s">
        <v>3</v>
      </c>
      <c r="O30" s="74"/>
      <c r="P30" s="105">
        <v>5</v>
      </c>
      <c r="Q30" s="63">
        <v>7</v>
      </c>
      <c r="R30" s="63">
        <v>30</v>
      </c>
      <c r="S30" s="53"/>
      <c r="T30" s="53"/>
      <c r="U30" s="53"/>
    </row>
    <row r="31" spans="1:21" ht="18" customHeight="1">
      <c r="A31" s="7"/>
      <c r="B31" s="49" t="s">
        <v>71</v>
      </c>
      <c r="C31" s="41"/>
      <c r="D31" s="41"/>
      <c r="E31" s="54" t="s">
        <v>110</v>
      </c>
      <c r="F31" s="41"/>
      <c r="G31" s="41"/>
      <c r="H31" s="42" t="s">
        <v>58</v>
      </c>
      <c r="I31" s="103" t="str">
        <f>IF(OR(E8="",E9=""),"",H15*H20*H22*H23)</f>
        <v/>
      </c>
      <c r="J31" s="43" t="s">
        <v>19</v>
      </c>
      <c r="K31" s="41"/>
      <c r="M31" s="41">
        <v>5</v>
      </c>
      <c r="N31" s="73" t="s">
        <v>7</v>
      </c>
      <c r="O31" s="74"/>
      <c r="P31" s="105">
        <v>5</v>
      </c>
      <c r="Q31" s="63">
        <v>7</v>
      </c>
      <c r="R31" s="63">
        <v>30</v>
      </c>
      <c r="S31" s="53"/>
      <c r="T31" s="53"/>
      <c r="U31" s="53"/>
    </row>
    <row r="32" spans="1:21" ht="18" customHeight="1">
      <c r="A32" s="7"/>
      <c r="B32" s="49" t="s">
        <v>72</v>
      </c>
      <c r="C32" s="41"/>
      <c r="D32" s="41"/>
      <c r="E32" s="54" t="s">
        <v>111</v>
      </c>
      <c r="F32" s="41"/>
      <c r="G32" s="41"/>
      <c r="H32" s="42" t="s">
        <v>58</v>
      </c>
      <c r="I32" s="104" t="str">
        <f>IF(OR(E8="",E9=""),"",I30+I31)</f>
        <v/>
      </c>
      <c r="J32" s="43" t="s">
        <v>19</v>
      </c>
      <c r="K32" s="41" t="s">
        <v>89</v>
      </c>
      <c r="M32" s="41">
        <v>6</v>
      </c>
      <c r="N32" s="73" t="s">
        <v>10</v>
      </c>
      <c r="O32" s="74"/>
      <c r="P32" s="105">
        <v>7</v>
      </c>
      <c r="Q32" s="63">
        <v>7</v>
      </c>
      <c r="R32" s="63">
        <v>30</v>
      </c>
      <c r="S32" s="53"/>
      <c r="T32" s="53"/>
      <c r="U32" s="53"/>
    </row>
    <row r="33" spans="1:21" ht="18" customHeight="1">
      <c r="A33" s="7"/>
      <c r="B33" s="41"/>
      <c r="C33" s="41"/>
      <c r="D33" s="41"/>
      <c r="E33" s="41"/>
      <c r="F33" s="41"/>
      <c r="G33" s="41"/>
      <c r="H33" s="41"/>
      <c r="I33" s="41"/>
      <c r="J33" s="41"/>
      <c r="K33" s="41"/>
      <c r="M33" s="41">
        <v>7</v>
      </c>
      <c r="N33" s="73" t="s">
        <v>11</v>
      </c>
      <c r="O33" s="74"/>
      <c r="P33" s="105">
        <v>8</v>
      </c>
      <c r="Q33" s="63">
        <v>7</v>
      </c>
      <c r="R33" s="63">
        <v>30</v>
      </c>
      <c r="S33" s="53"/>
      <c r="T33" s="53"/>
      <c r="U33" s="53"/>
    </row>
    <row r="34" spans="1:21" ht="18" customHeight="1">
      <c r="A34" s="7"/>
      <c r="B34" s="47" t="s">
        <v>69</v>
      </c>
      <c r="C34" s="41"/>
      <c r="D34" s="41"/>
      <c r="E34" s="41"/>
      <c r="F34" s="41"/>
      <c r="G34" s="41"/>
      <c r="H34" s="41"/>
      <c r="I34" s="41"/>
      <c r="J34" s="41"/>
      <c r="K34" s="41"/>
      <c r="M34" s="41">
        <v>8</v>
      </c>
      <c r="N34" s="73" t="s">
        <v>13</v>
      </c>
      <c r="O34" s="74"/>
      <c r="P34" s="105">
        <v>8</v>
      </c>
      <c r="Q34" s="63">
        <v>7</v>
      </c>
      <c r="R34" s="63">
        <v>30</v>
      </c>
      <c r="S34" s="53"/>
      <c r="T34" s="53"/>
      <c r="U34" s="53"/>
    </row>
    <row r="35" spans="1:21" ht="18" customHeight="1">
      <c r="A35" s="7"/>
      <c r="B35" s="49" t="s">
        <v>73</v>
      </c>
      <c r="C35" s="41"/>
      <c r="D35" s="41"/>
      <c r="E35" s="41"/>
      <c r="F35" s="41"/>
      <c r="G35" s="41"/>
      <c r="H35" s="41"/>
      <c r="I35" s="41"/>
      <c r="J35" s="41"/>
      <c r="K35" s="41"/>
      <c r="M35" s="41">
        <v>9</v>
      </c>
      <c r="N35" s="73" t="s">
        <v>26</v>
      </c>
      <c r="O35" s="74"/>
      <c r="P35" s="105">
        <v>4</v>
      </c>
      <c r="Q35" s="64">
        <v>7</v>
      </c>
      <c r="R35" s="64">
        <v>30</v>
      </c>
      <c r="S35" s="53"/>
      <c r="T35" s="53"/>
      <c r="U35" s="53"/>
    </row>
    <row r="36" spans="1:21" ht="18" customHeight="1">
      <c r="A36" s="7"/>
      <c r="B36" s="41"/>
      <c r="C36" s="41"/>
      <c r="D36" s="41"/>
      <c r="E36" s="41"/>
      <c r="F36" s="41"/>
      <c r="G36" s="41"/>
      <c r="H36" s="41"/>
      <c r="I36" s="41"/>
      <c r="J36" s="41"/>
      <c r="K36" s="41"/>
      <c r="M36" s="41">
        <v>10</v>
      </c>
      <c r="N36" s="73" t="s">
        <v>22</v>
      </c>
      <c r="O36" s="74"/>
      <c r="P36" s="105">
        <v>4</v>
      </c>
      <c r="Q36" s="64">
        <v>7</v>
      </c>
      <c r="R36" s="64">
        <v>30</v>
      </c>
      <c r="S36" s="53"/>
      <c r="T36" s="53"/>
      <c r="U36" s="53"/>
    </row>
    <row r="37" spans="1:21" ht="18" customHeight="1">
      <c r="A37" s="7"/>
      <c r="B37" s="41"/>
      <c r="C37" s="44"/>
      <c r="D37" s="110" t="s">
        <v>59</v>
      </c>
      <c r="E37" s="110"/>
      <c r="F37" s="110"/>
      <c r="G37" s="142"/>
      <c r="H37" s="142"/>
      <c r="I37" s="142"/>
      <c r="J37" s="41"/>
      <c r="K37" s="41"/>
      <c r="M37" s="41">
        <v>11</v>
      </c>
      <c r="N37" s="73" t="s">
        <v>23</v>
      </c>
      <c r="O37" s="74"/>
      <c r="P37" s="101"/>
      <c r="Q37" s="64">
        <v>7</v>
      </c>
      <c r="R37" s="64">
        <v>30</v>
      </c>
      <c r="S37" s="53"/>
      <c r="T37" s="53"/>
      <c r="U37" s="53"/>
    </row>
    <row r="38" spans="1:21" ht="18" customHeight="1">
      <c r="A38" s="7"/>
      <c r="B38" s="41"/>
      <c r="C38" s="41"/>
      <c r="D38" s="110" t="s">
        <v>60</v>
      </c>
      <c r="E38" s="110"/>
      <c r="F38" s="110"/>
      <c r="G38" s="115"/>
      <c r="H38" s="115"/>
      <c r="I38" s="115"/>
      <c r="J38" s="41"/>
      <c r="K38" s="41"/>
      <c r="N38" s="65" t="s">
        <v>94</v>
      </c>
      <c r="O38" s="58"/>
      <c r="P38" s="57"/>
      <c r="Q38" s="57"/>
      <c r="R38" s="53"/>
      <c r="S38" s="53"/>
      <c r="T38" s="53"/>
    </row>
    <row r="39" spans="1:21" ht="18" customHeight="1">
      <c r="A39" s="7"/>
      <c r="B39" s="41"/>
      <c r="C39" s="41"/>
      <c r="D39" s="110" t="s">
        <v>61</v>
      </c>
      <c r="E39" s="110"/>
      <c r="F39" s="110"/>
      <c r="G39" s="115"/>
      <c r="H39" s="115"/>
      <c r="I39" s="115"/>
      <c r="J39" s="41"/>
      <c r="K39" s="41"/>
      <c r="N39" s="2"/>
      <c r="O39" s="2"/>
      <c r="P39" s="2"/>
    </row>
    <row r="40" spans="1:21" ht="18" customHeight="1">
      <c r="A40" s="7"/>
      <c r="B40" s="41"/>
      <c r="C40" s="41"/>
      <c r="D40" s="110" t="s">
        <v>62</v>
      </c>
      <c r="E40" s="110"/>
      <c r="F40" s="110"/>
      <c r="G40" s="115"/>
      <c r="H40" s="115"/>
      <c r="I40" s="115"/>
      <c r="J40" s="41"/>
      <c r="K40" s="41"/>
      <c r="N40" s="2"/>
      <c r="O40" s="2"/>
      <c r="P40" s="2"/>
    </row>
    <row r="41" spans="1:21" ht="18" customHeight="1">
      <c r="A41" s="7"/>
      <c r="B41" s="41"/>
      <c r="C41" s="44" t="s">
        <v>63</v>
      </c>
      <c r="D41" s="110" t="s">
        <v>64</v>
      </c>
      <c r="E41" s="110"/>
      <c r="F41" s="110"/>
      <c r="G41" s="113"/>
      <c r="H41" s="113"/>
      <c r="I41" s="45" t="s">
        <v>65</v>
      </c>
      <c r="J41" s="66" t="str">
        <f>IF(I27="","",O41)</f>
        <v/>
      </c>
      <c r="K41" s="41"/>
      <c r="N41" s="91" t="e">
        <f>ROUNDUP(I27,1)</f>
        <v>#VALUE!</v>
      </c>
      <c r="O41" s="93" t="e">
        <f>"※ "&amp;ROUNDUP(N41,1)&amp;" L/min 以上"</f>
        <v>#VALUE!</v>
      </c>
      <c r="P41" s="2"/>
      <c r="Q41" s="2"/>
    </row>
    <row r="42" spans="1:21" ht="18" customHeight="1">
      <c r="A42" s="7"/>
      <c r="B42" s="41"/>
      <c r="C42" s="44" t="s">
        <v>63</v>
      </c>
      <c r="D42" s="114" t="s">
        <v>66</v>
      </c>
      <c r="E42" s="114"/>
      <c r="F42" s="114"/>
      <c r="G42" s="113"/>
      <c r="H42" s="113"/>
      <c r="I42" s="45" t="s">
        <v>19</v>
      </c>
      <c r="J42" s="66" t="str">
        <f>IF(I32="","",O42)</f>
        <v/>
      </c>
      <c r="K42" s="41"/>
      <c r="N42" s="92" t="e">
        <f>ROUNDUP(I32,1)</f>
        <v>#VALUE!</v>
      </c>
      <c r="O42" s="93" t="e">
        <f>"※ "&amp;ROUNDUP(N42,1)&amp;" kg 以上"</f>
        <v>#VALUE!</v>
      </c>
      <c r="P42" s="2"/>
      <c r="Q42" s="2"/>
    </row>
    <row r="43" spans="1:21" ht="18" customHeight="1">
      <c r="B43" s="41"/>
      <c r="C43" s="44"/>
      <c r="D43" s="68"/>
      <c r="E43" s="68"/>
      <c r="F43" s="68"/>
      <c r="G43" s="80"/>
      <c r="H43" s="80"/>
      <c r="I43" s="46"/>
      <c r="J43" s="41"/>
      <c r="K43" s="41"/>
      <c r="N43" s="2"/>
      <c r="O43" s="2"/>
      <c r="P43" s="2"/>
    </row>
    <row r="44" spans="1:21" ht="18" customHeight="1">
      <c r="B44" s="41"/>
      <c r="C44" s="44"/>
      <c r="D44" s="68"/>
      <c r="E44" s="68"/>
      <c r="F44" s="68"/>
      <c r="G44" s="80"/>
      <c r="H44" s="80"/>
      <c r="I44" s="46"/>
      <c r="J44" s="41"/>
      <c r="K44" s="41"/>
      <c r="N44" s="2"/>
      <c r="O44" s="2"/>
      <c r="P44" s="2"/>
    </row>
    <row r="45" spans="1:21" ht="18" customHeight="1">
      <c r="B45" s="81" t="s">
        <v>67</v>
      </c>
      <c r="C45" s="81"/>
      <c r="D45" s="81"/>
      <c r="E45" s="81"/>
      <c r="F45" s="82"/>
      <c r="G45" s="81"/>
      <c r="H45" s="81"/>
      <c r="I45" s="81"/>
      <c r="J45" s="81"/>
      <c r="K45" s="81"/>
      <c r="L45" s="83"/>
      <c r="N45" s="2"/>
      <c r="O45" s="2"/>
      <c r="P45" s="2"/>
    </row>
    <row r="46" spans="1:21" ht="18" customHeight="1">
      <c r="B46" s="111" t="s">
        <v>20</v>
      </c>
      <c r="C46" s="112"/>
      <c r="D46" s="112"/>
      <c r="E46" s="112"/>
      <c r="F46" s="112" t="s">
        <v>68</v>
      </c>
      <c r="G46" s="112"/>
      <c r="H46" s="112"/>
      <c r="I46" s="112"/>
      <c r="J46" s="112"/>
      <c r="K46" s="112"/>
      <c r="L46" s="84"/>
    </row>
    <row r="47" spans="1:21" ht="54" customHeight="1">
      <c r="B47" s="85"/>
      <c r="C47" s="85"/>
      <c r="D47" s="85"/>
      <c r="E47" s="85"/>
      <c r="F47" s="112"/>
      <c r="G47" s="112"/>
      <c r="H47" s="112"/>
      <c r="I47" s="112"/>
      <c r="J47" s="112"/>
      <c r="K47" s="112"/>
      <c r="L47" s="22"/>
    </row>
  </sheetData>
  <sheetProtection password="DD01" sheet="1" objects="1" scenarios="1"/>
  <mergeCells count="40">
    <mergeCell ref="J19:K19"/>
    <mergeCell ref="J20:K20"/>
    <mergeCell ref="C4:F4"/>
    <mergeCell ref="I4:K4"/>
    <mergeCell ref="J15:K15"/>
    <mergeCell ref="J16:K16"/>
    <mergeCell ref="J17:K17"/>
    <mergeCell ref="C5:F5"/>
    <mergeCell ref="B11:B12"/>
    <mergeCell ref="D38:F38"/>
    <mergeCell ref="G38:I38"/>
    <mergeCell ref="D37:F37"/>
    <mergeCell ref="G37:I37"/>
    <mergeCell ref="T6:T8"/>
    <mergeCell ref="C14:G14"/>
    <mergeCell ref="J14:K14"/>
    <mergeCell ref="Q25:R25"/>
    <mergeCell ref="C11:I11"/>
    <mergeCell ref="C12:I12"/>
    <mergeCell ref="S6:S8"/>
    <mergeCell ref="P6:P8"/>
    <mergeCell ref="R6:R8"/>
    <mergeCell ref="J21:K21"/>
    <mergeCell ref="J22:K22"/>
    <mergeCell ref="J23:K23"/>
    <mergeCell ref="Q6:Q8"/>
    <mergeCell ref="B8:D8"/>
    <mergeCell ref="B9:D9"/>
    <mergeCell ref="J18:K18"/>
    <mergeCell ref="D39:F39"/>
    <mergeCell ref="B46:E46"/>
    <mergeCell ref="F46:K46"/>
    <mergeCell ref="F47:K47"/>
    <mergeCell ref="D41:F41"/>
    <mergeCell ref="G41:H41"/>
    <mergeCell ref="D42:F42"/>
    <mergeCell ref="G42:H42"/>
    <mergeCell ref="D40:F40"/>
    <mergeCell ref="G40:I40"/>
    <mergeCell ref="G39:I39"/>
  </mergeCells>
  <phoneticPr fontId="1"/>
  <dataValidations count="2">
    <dataValidation imeMode="hiragana" allowBlank="1" showInputMessage="1" showErrorMessage="1" sqref="C4:F5 I4:K4 G37:I39"/>
    <dataValidation imeMode="off" allowBlank="1" showInputMessage="1" showErrorMessage="1" sqref="H15:H23 G40:I40 G41:H42 E8:E9 N41:N42"/>
  </dataValidations>
  <pageMargins left="0.70866141732283472" right="0.11811023622047245" top="0.35433070866141736" bottom="0.35433070866141736" header="0.31496062992125984" footer="0.31496062992125984"/>
  <pageSetup paperSize="9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選定表_利用人数</vt:lpstr>
      <vt:lpstr>選定表_利用人数!Print_Area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2019-12-04T01:40:41Z</dcterms:created>
  <dcterms:modified xsi:type="dcterms:W3CDTF">2019-12-18T00:46:35Z</dcterms:modified>
</cp:coreProperties>
</file>