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上下水道サービス課\⑥排水担当\33 排水設備\21 排水設備関係\排水設備（様式）\オイル阻集器\"/>
    </mc:Choice>
  </mc:AlternateContent>
  <bookViews>
    <workbookView xWindow="-110" yWindow="-110" windowWidth="23260" windowHeight="12580"/>
  </bookViews>
  <sheets>
    <sheet name="オイル阻集器選定" sheetId="1" r:id="rId1"/>
  </sheets>
  <definedNames>
    <definedName name="_xlnm.Print_Area" localSheetId="0">オイル阻集器選定!$A$1:$S$74</definedName>
  </definedNames>
  <calcPr calcId="162913"/>
</workbook>
</file>

<file path=xl/calcChain.xml><?xml version="1.0" encoding="utf-8"?>
<calcChain xmlns="http://schemas.openxmlformats.org/spreadsheetml/2006/main">
  <c r="R12" i="1" l="1"/>
  <c r="R11" i="1"/>
  <c r="R60" i="1" l="1"/>
  <c r="K71" i="1" l="1"/>
  <c r="K70" i="1"/>
  <c r="K69" i="1"/>
  <c r="E69" i="1"/>
  <c r="K68" i="1"/>
  <c r="R61" i="1"/>
  <c r="R49" i="1"/>
  <c r="R34" i="1"/>
  <c r="R33" i="1"/>
  <c r="R48" i="1" s="1"/>
  <c r="E71" i="1" s="1"/>
  <c r="R32" i="1"/>
  <c r="R31" i="1"/>
  <c r="E70" i="1" s="1"/>
  <c r="R13" i="1"/>
  <c r="R10" i="1"/>
  <c r="R9" i="1"/>
  <c r="R8" i="1" l="1"/>
  <c r="E68" i="1" s="1"/>
</calcChain>
</file>

<file path=xl/sharedStrings.xml><?xml version="1.0" encoding="utf-8"?>
<sst xmlns="http://schemas.openxmlformats.org/spreadsheetml/2006/main" count="116" uniqueCount="91">
  <si>
    <t>申請者名</t>
  </si>
  <si>
    <t>施工業者名</t>
  </si>
  <si>
    <t>Qm2：洗車機を使用する場合の流量[ℓ/min]　（洗車機仕様書添付）</t>
  </si>
  <si>
    <t>Qm2</t>
  </si>
  <si>
    <t>ℓ/min・台</t>
  </si>
  <si>
    <t>洗車機台数</t>
  </si>
  <si>
    <t>使用水圧</t>
  </si>
  <si>
    <t>Mpa</t>
  </si>
  <si>
    <t>①　流入流量の算定</t>
    <rPh sb="2" eb="4">
      <t>リュウニュウ</t>
    </rPh>
    <phoneticPr fontId="1"/>
  </si>
  <si>
    <t>O：オイル阻集量[ℓ]</t>
    <rPh sb="5" eb="6">
      <t>ソ</t>
    </rPh>
    <rPh sb="6" eb="7">
      <t>シュウ</t>
    </rPh>
    <rPh sb="7" eb="8">
      <t>リョウ</t>
    </rPh>
    <phoneticPr fontId="1"/>
  </si>
  <si>
    <t>Nd：1日当たりの洗車台数[台/日]</t>
    <rPh sb="4" eb="5">
      <t>ニチ</t>
    </rPh>
    <rPh sb="5" eb="6">
      <t>ア</t>
    </rPh>
    <rPh sb="9" eb="11">
      <t>センシャ</t>
    </rPh>
    <rPh sb="11" eb="13">
      <t>ダイスウ</t>
    </rPh>
    <rPh sb="14" eb="15">
      <t>ダイ</t>
    </rPh>
    <rPh sb="16" eb="17">
      <t>ニチ</t>
    </rPh>
    <phoneticPr fontId="1"/>
  </si>
  <si>
    <t>ｉ　：掃除の周期[日]</t>
    <rPh sb="3" eb="5">
      <t>ソウジ</t>
    </rPh>
    <rPh sb="6" eb="8">
      <t>シュウキ</t>
    </rPh>
    <rPh sb="9" eb="10">
      <t>ニチ</t>
    </rPh>
    <phoneticPr fontId="1"/>
  </si>
  <si>
    <t>洗車種別</t>
    <rPh sb="0" eb="2">
      <t>センシャ</t>
    </rPh>
    <rPh sb="2" eb="4">
      <t>シュベツ</t>
    </rPh>
    <phoneticPr fontId="1"/>
  </si>
  <si>
    <t>手洗い</t>
    <rPh sb="0" eb="2">
      <t>テアラ</t>
    </rPh>
    <phoneticPr fontId="1"/>
  </si>
  <si>
    <t>小型洗車機</t>
    <rPh sb="0" eb="2">
      <t>コガタ</t>
    </rPh>
    <rPh sb="2" eb="5">
      <t>センシャキ</t>
    </rPh>
    <phoneticPr fontId="1"/>
  </si>
  <si>
    <t>水洗い洗車</t>
    <rPh sb="0" eb="2">
      <t>ミズアラ</t>
    </rPh>
    <rPh sb="3" eb="5">
      <t>センシャ</t>
    </rPh>
    <phoneticPr fontId="1"/>
  </si>
  <si>
    <t>ワックス洗車</t>
    <rPh sb="4" eb="6">
      <t>センシャ</t>
    </rPh>
    <phoneticPr fontId="1"/>
  </si>
  <si>
    <t>大型洗車機</t>
    <rPh sb="0" eb="2">
      <t>オオガタ</t>
    </rPh>
    <rPh sb="2" eb="5">
      <t>センシャキ</t>
    </rPh>
    <phoneticPr fontId="1"/>
  </si>
  <si>
    <t>ℓ/min</t>
    <phoneticPr fontId="1"/>
  </si>
  <si>
    <t>倍</t>
    <rPh sb="0" eb="1">
      <t>バイ</t>
    </rPh>
    <phoneticPr fontId="1"/>
  </si>
  <si>
    <t>普通車</t>
    <rPh sb="0" eb="3">
      <t>フツウシャ</t>
    </rPh>
    <phoneticPr fontId="1"/>
  </si>
  <si>
    <t>大型車</t>
    <rPh sb="0" eb="3">
      <t>オオガタシャ</t>
    </rPh>
    <phoneticPr fontId="1"/>
  </si>
  <si>
    <t>普通車の4倍</t>
    <rPh sb="0" eb="3">
      <t>フツウシャ</t>
    </rPh>
    <rPh sb="5" eb="6">
      <t>バイ</t>
    </rPh>
    <phoneticPr fontId="1"/>
  </si>
  <si>
    <t>車1台当たりのオイル量</t>
    <rPh sb="0" eb="1">
      <t>クルマ</t>
    </rPh>
    <rPh sb="2" eb="3">
      <t>ダイ</t>
    </rPh>
    <rPh sb="3" eb="4">
      <t>ア</t>
    </rPh>
    <rPh sb="10" eb="11">
      <t>リョウ</t>
    </rPh>
    <phoneticPr fontId="1"/>
  </si>
  <si>
    <t>掃除の周期</t>
    <rPh sb="0" eb="2">
      <t>ソウジ</t>
    </rPh>
    <rPh sb="3" eb="5">
      <t>シュウキ</t>
    </rPh>
    <phoneticPr fontId="1"/>
  </si>
  <si>
    <t>g/台</t>
    <phoneticPr fontId="1"/>
  </si>
  <si>
    <t>台/日</t>
    <phoneticPr fontId="1"/>
  </si>
  <si>
    <t>日</t>
    <rPh sb="0" eb="1">
      <t>ニチ</t>
    </rPh>
    <phoneticPr fontId="1"/>
  </si>
  <si>
    <t>1日当たりの洗車台数</t>
    <rPh sb="1" eb="2">
      <t>ニチ</t>
    </rPh>
    <rPh sb="2" eb="3">
      <t>ア</t>
    </rPh>
    <rPh sb="6" eb="8">
      <t>センシャ</t>
    </rPh>
    <rPh sb="8" eb="10">
      <t>ダイスウ</t>
    </rPh>
    <phoneticPr fontId="1"/>
  </si>
  <si>
    <t>ℓ</t>
    <phoneticPr fontId="1"/>
  </si>
  <si>
    <t>ℓ/g</t>
    <phoneticPr fontId="1"/>
  </si>
  <si>
    <t>普通車の4倍</t>
    <phoneticPr fontId="1"/>
  </si>
  <si>
    <t>②　オイル阻集量の算定</t>
    <phoneticPr fontId="1"/>
  </si>
  <si>
    <t>③　土砂堆積量の算定</t>
    <rPh sb="2" eb="4">
      <t>ドシャ</t>
    </rPh>
    <rPh sb="4" eb="6">
      <t>タイセキ</t>
    </rPh>
    <phoneticPr fontId="1"/>
  </si>
  <si>
    <t>S：土砂堆積量[ℓ]</t>
    <rPh sb="2" eb="4">
      <t>ドシャ</t>
    </rPh>
    <rPh sb="4" eb="6">
      <t>タイセキ</t>
    </rPh>
    <rPh sb="6" eb="7">
      <t>リョウ</t>
    </rPh>
    <phoneticPr fontId="1"/>
  </si>
  <si>
    <t>ℓ/台</t>
    <phoneticPr fontId="1"/>
  </si>
  <si>
    <t>④ 雨水流入流量の算定</t>
    <rPh sb="2" eb="4">
      <t>ウスイ</t>
    </rPh>
    <rPh sb="4" eb="6">
      <t>リュウニュウ</t>
    </rPh>
    <rPh sb="6" eb="8">
      <t>リュウリョウ</t>
    </rPh>
    <rPh sb="9" eb="11">
      <t>サンテイ</t>
    </rPh>
    <phoneticPr fontId="1"/>
  </si>
  <si>
    <t>R：雨水流入流量[ℓ/min]</t>
    <rPh sb="2" eb="4">
      <t>ウスイ</t>
    </rPh>
    <rPh sb="4" eb="6">
      <t>リュウニュウ</t>
    </rPh>
    <rPh sb="6" eb="8">
      <t>リュウリョウ</t>
    </rPh>
    <phoneticPr fontId="1"/>
  </si>
  <si>
    <t>R=1×A/0.6×I/100</t>
    <phoneticPr fontId="1"/>
  </si>
  <si>
    <t>A：阻集器に流入する集水面積[㎡]</t>
    <rPh sb="2" eb="3">
      <t>ソ</t>
    </rPh>
    <rPh sb="3" eb="4">
      <t>シュウ</t>
    </rPh>
    <rPh sb="4" eb="5">
      <t>キ</t>
    </rPh>
    <rPh sb="6" eb="8">
      <t>リュウニュウ</t>
    </rPh>
    <rPh sb="10" eb="11">
      <t>シュウ</t>
    </rPh>
    <rPh sb="11" eb="12">
      <t>スイ</t>
    </rPh>
    <rPh sb="12" eb="14">
      <t>メンセキ</t>
    </rPh>
    <phoneticPr fontId="1"/>
  </si>
  <si>
    <t>㎡</t>
    <phoneticPr fontId="1"/>
  </si>
  <si>
    <t>mm/h</t>
    <phoneticPr fontId="1"/>
  </si>
  <si>
    <t>ℓ</t>
    <phoneticPr fontId="1"/>
  </si>
  <si>
    <t>項目</t>
    <rPh sb="0" eb="2">
      <t>コウモク</t>
    </rPh>
    <phoneticPr fontId="1"/>
  </si>
  <si>
    <t>許容流入流量</t>
    <rPh sb="0" eb="2">
      <t>キョヨウ</t>
    </rPh>
    <rPh sb="2" eb="4">
      <t>リュウニュウ</t>
    </rPh>
    <rPh sb="4" eb="6">
      <t>リュウリョウ</t>
    </rPh>
    <phoneticPr fontId="1"/>
  </si>
  <si>
    <t>許容オイル阻集量</t>
    <rPh sb="0" eb="2">
      <t>キョヨウ</t>
    </rPh>
    <rPh sb="5" eb="6">
      <t>ソ</t>
    </rPh>
    <rPh sb="6" eb="7">
      <t>シュウ</t>
    </rPh>
    <rPh sb="7" eb="8">
      <t>リョウ</t>
    </rPh>
    <phoneticPr fontId="1"/>
  </si>
  <si>
    <t>許容土砂堆積量</t>
    <rPh sb="0" eb="2">
      <t>キョヨウ</t>
    </rPh>
    <rPh sb="2" eb="4">
      <t>ドシャ</t>
    </rPh>
    <rPh sb="4" eb="6">
      <t>タイセキ</t>
    </rPh>
    <rPh sb="6" eb="7">
      <t>リョウ</t>
    </rPh>
    <phoneticPr fontId="1"/>
  </si>
  <si>
    <t>ℓ</t>
    <phoneticPr fontId="1"/>
  </si>
  <si>
    <t>選定阻集器許容量</t>
    <rPh sb="0" eb="2">
      <t>センテイ</t>
    </rPh>
    <rPh sb="2" eb="3">
      <t>ソ</t>
    </rPh>
    <rPh sb="3" eb="4">
      <t>シュウ</t>
    </rPh>
    <rPh sb="4" eb="5">
      <t>キ</t>
    </rPh>
    <rPh sb="5" eb="7">
      <t>キョヨウ</t>
    </rPh>
    <rPh sb="7" eb="8">
      <t>リョウ</t>
    </rPh>
    <phoneticPr fontId="1"/>
  </si>
  <si>
    <t>算定阻集器必要量</t>
    <rPh sb="0" eb="2">
      <t>サンテイ</t>
    </rPh>
    <rPh sb="2" eb="3">
      <t>ソ</t>
    </rPh>
    <rPh sb="3" eb="4">
      <t>シュウ</t>
    </rPh>
    <rPh sb="4" eb="5">
      <t>キ</t>
    </rPh>
    <rPh sb="5" eb="7">
      <t>ヒツヨウ</t>
    </rPh>
    <rPh sb="7" eb="8">
      <t>リョウ</t>
    </rPh>
    <phoneticPr fontId="1"/>
  </si>
  <si>
    <t>工事場所</t>
    <phoneticPr fontId="1"/>
  </si>
  <si>
    <t>判定</t>
    <rPh sb="0" eb="2">
      <t>ハンテイ</t>
    </rPh>
    <phoneticPr fontId="1"/>
  </si>
  <si>
    <t>オイル阻集器　選定表　（SHASE-S221-2012）</t>
    <rPh sb="3" eb="4">
      <t>ソ</t>
    </rPh>
    <phoneticPr fontId="1"/>
  </si>
  <si>
    <t>n1：水栓個数に対する同時使用水量比　（表2）</t>
    <phoneticPr fontId="1"/>
  </si>
  <si>
    <t>α：使用水圧を考慮した割増率　（表3）</t>
    <phoneticPr fontId="1"/>
  </si>
  <si>
    <t>（表１）水栓毎の流量（標準値）</t>
    <rPh sb="1" eb="2">
      <t>ヒョウ</t>
    </rPh>
    <rPh sb="6" eb="7">
      <t>マイ</t>
    </rPh>
    <rPh sb="8" eb="10">
      <t>リュウリョウ</t>
    </rPh>
    <rPh sb="11" eb="14">
      <t>ヒョウジュンチ</t>
    </rPh>
    <phoneticPr fontId="1"/>
  </si>
  <si>
    <t>（表2）同時使用水量比（標準値）</t>
    <rPh sb="12" eb="15">
      <t>ヒョウジュンチ</t>
    </rPh>
    <phoneticPr fontId="1"/>
  </si>
  <si>
    <t>（表3）使用水圧を考慮した割増率</t>
    <phoneticPr fontId="1"/>
  </si>
  <si>
    <t>Q＝（Qm1×n1）×α＋Qm2×ｎ2</t>
    <phoneticPr fontId="1"/>
  </si>
  <si>
    <t>Qm1：水栓を使用する場合の流量[ℓ/min]　（表１）</t>
    <phoneticPr fontId="1"/>
  </si>
  <si>
    <t>Q：流入流量[ℓ/min]</t>
    <phoneticPr fontId="1"/>
  </si>
  <si>
    <t>：プルダウンメニューから選択</t>
    <rPh sb="12" eb="14">
      <t>センタク</t>
    </rPh>
    <phoneticPr fontId="1"/>
  </si>
  <si>
    <t>：自動計算箇所（入力不要）</t>
    <rPh sb="1" eb="3">
      <t>ジドウ</t>
    </rPh>
    <rPh sb="3" eb="5">
      <t>ケイサン</t>
    </rPh>
    <rPh sb="5" eb="7">
      <t>カショ</t>
    </rPh>
    <rPh sb="8" eb="10">
      <t>ニュウリョク</t>
    </rPh>
    <rPh sb="10" eb="12">
      <t>フヨウ</t>
    </rPh>
    <phoneticPr fontId="1"/>
  </si>
  <si>
    <t>水栓使用口径</t>
    <phoneticPr fontId="1"/>
  </si>
  <si>
    <t>mm</t>
    <phoneticPr fontId="1"/>
  </si>
  <si>
    <t>個</t>
    <rPh sb="0" eb="1">
      <t>コ</t>
    </rPh>
    <phoneticPr fontId="1"/>
  </si>
  <si>
    <t>台</t>
    <rPh sb="0" eb="1">
      <t>ダイ</t>
    </rPh>
    <phoneticPr fontId="1"/>
  </si>
  <si>
    <t>水栓同時使用個数</t>
    <phoneticPr fontId="1"/>
  </si>
  <si>
    <t>：値を入力</t>
    <rPh sb="1" eb="2">
      <t>アタイ</t>
    </rPh>
    <rPh sb="3" eb="5">
      <t>ニュウリョク</t>
    </rPh>
    <phoneticPr fontId="1"/>
  </si>
  <si>
    <t>C1：定数0.001[ℓ/g]</t>
    <rPh sb="3" eb="5">
      <t>テイスウ</t>
    </rPh>
    <phoneticPr fontId="1"/>
  </si>
  <si>
    <t>（表4）車1台当たりのオイル量[g/台]</t>
    <rPh sb="1" eb="2">
      <t>ヒョウ</t>
    </rPh>
    <rPh sb="4" eb="5">
      <t>クルマ</t>
    </rPh>
    <rPh sb="6" eb="7">
      <t>ダイ</t>
    </rPh>
    <rPh sb="7" eb="8">
      <t>ア</t>
    </rPh>
    <rPh sb="14" eb="15">
      <t>リョウ</t>
    </rPh>
    <rPh sb="18" eb="19">
      <t>ダイ</t>
    </rPh>
    <phoneticPr fontId="1"/>
  </si>
  <si>
    <t>On：車1台当たりのオイル量[g/台]　（表4）</t>
    <rPh sb="3" eb="4">
      <t>クルマ</t>
    </rPh>
    <rPh sb="5" eb="6">
      <t>ダイ</t>
    </rPh>
    <rPh sb="6" eb="7">
      <t>ア</t>
    </rPh>
    <rPh sb="13" eb="14">
      <t>リョウ</t>
    </rPh>
    <rPh sb="17" eb="18">
      <t>ダイ</t>
    </rPh>
    <rPh sb="21" eb="22">
      <t>ヒョウ</t>
    </rPh>
    <phoneticPr fontId="1"/>
  </si>
  <si>
    <t>（表5）車1台当たりの土砂堆積量[ℓ/台]</t>
    <rPh sb="11" eb="13">
      <t>ドシャ</t>
    </rPh>
    <rPh sb="13" eb="15">
      <t>タイセキ</t>
    </rPh>
    <phoneticPr fontId="1"/>
  </si>
  <si>
    <t>雨水流入流量</t>
    <rPh sb="0" eb="2">
      <t>ウスイ</t>
    </rPh>
    <rPh sb="2" eb="4">
      <t>リュウニュウ</t>
    </rPh>
    <rPh sb="4" eb="6">
      <t>リュウリョウ</t>
    </rPh>
    <phoneticPr fontId="1"/>
  </si>
  <si>
    <t>使用機種</t>
    <rPh sb="0" eb="4">
      <t>シヨウキシュ</t>
    </rPh>
    <phoneticPr fontId="1"/>
  </si>
  <si>
    <t>を選定します</t>
    <rPh sb="1" eb="3">
      <t>センテイ</t>
    </rPh>
    <phoneticPr fontId="1"/>
  </si>
  <si>
    <t>※オイル阻集器の仕様が分かるもの（カタログ等）を添付してください</t>
    <rPh sb="4" eb="7">
      <t>ソシュウキ</t>
    </rPh>
    <rPh sb="8" eb="10">
      <t>シヨウ</t>
    </rPh>
    <rPh sb="11" eb="12">
      <t>ワ</t>
    </rPh>
    <rPh sb="21" eb="22">
      <t>ナド</t>
    </rPh>
    <rPh sb="24" eb="26">
      <t>テンプ</t>
    </rPh>
    <phoneticPr fontId="1"/>
  </si>
  <si>
    <r>
      <t>O=O</t>
    </r>
    <r>
      <rPr>
        <sz val="9"/>
        <color theme="1"/>
        <rFont val="游ゴシック"/>
        <family val="3"/>
        <charset val="128"/>
      </rPr>
      <t>n</t>
    </r>
    <r>
      <rPr>
        <sz val="11"/>
        <color theme="1"/>
        <rFont val="游ゴシック"/>
        <family val="3"/>
        <charset val="128"/>
      </rPr>
      <t>×N</t>
    </r>
    <r>
      <rPr>
        <sz val="9"/>
        <color theme="1"/>
        <rFont val="游ゴシック"/>
        <family val="3"/>
        <charset val="128"/>
      </rPr>
      <t>d</t>
    </r>
    <r>
      <rPr>
        <sz val="11"/>
        <color theme="1"/>
        <rFont val="游ゴシック"/>
        <family val="3"/>
        <charset val="128"/>
      </rPr>
      <t>×i×C</t>
    </r>
    <r>
      <rPr>
        <sz val="9"/>
        <color theme="1"/>
        <rFont val="游ゴシック"/>
        <family val="3"/>
        <charset val="128"/>
      </rPr>
      <t>1</t>
    </r>
    <phoneticPr fontId="1"/>
  </si>
  <si>
    <r>
      <t>S=S</t>
    </r>
    <r>
      <rPr>
        <sz val="9"/>
        <color theme="1"/>
        <rFont val="游ゴシック"/>
        <family val="3"/>
        <charset val="128"/>
      </rPr>
      <t>n</t>
    </r>
    <r>
      <rPr>
        <sz val="11"/>
        <color theme="1"/>
        <rFont val="游ゴシック"/>
        <family val="3"/>
        <charset val="128"/>
      </rPr>
      <t>×N</t>
    </r>
    <r>
      <rPr>
        <sz val="9"/>
        <color theme="1"/>
        <rFont val="游ゴシック"/>
        <family val="3"/>
        <charset val="128"/>
      </rPr>
      <t>d</t>
    </r>
    <r>
      <rPr>
        <sz val="11"/>
        <color theme="1"/>
        <rFont val="游ゴシック"/>
        <family val="3"/>
        <charset val="128"/>
      </rPr>
      <t>×i</t>
    </r>
    <phoneticPr fontId="1"/>
  </si>
  <si>
    <t>水栓個数又は洗車機台数（個・台）</t>
    <phoneticPr fontId="1"/>
  </si>
  <si>
    <t>口径（mm）</t>
    <phoneticPr fontId="1"/>
  </si>
  <si>
    <t>流量Qm1（ℓ/min）</t>
    <phoneticPr fontId="1"/>
  </si>
  <si>
    <r>
      <t>同時使用水量比</t>
    </r>
    <r>
      <rPr>
        <sz val="10"/>
        <color theme="1"/>
        <rFont val="游ゴシック"/>
        <family val="3"/>
        <charset val="128"/>
      </rPr>
      <t>n</t>
    </r>
    <r>
      <rPr>
        <sz val="8"/>
        <color theme="1"/>
        <rFont val="游ゴシック"/>
        <family val="3"/>
        <charset val="128"/>
      </rPr>
      <t>１</t>
    </r>
    <r>
      <rPr>
        <sz val="9"/>
        <color theme="1"/>
        <rFont val="游ゴシック"/>
        <family val="3"/>
        <charset val="128"/>
      </rPr>
      <t>,</t>
    </r>
    <r>
      <rPr>
        <sz val="10"/>
        <color theme="1"/>
        <rFont val="游ゴシック"/>
        <family val="3"/>
        <charset val="128"/>
      </rPr>
      <t>n</t>
    </r>
    <r>
      <rPr>
        <sz val="8"/>
        <color theme="1"/>
        <rFont val="游ゴシック"/>
        <family val="3"/>
        <charset val="128"/>
      </rPr>
      <t>2（</t>
    </r>
    <r>
      <rPr>
        <sz val="9"/>
        <color theme="1"/>
        <rFont val="游ゴシック"/>
        <family val="3"/>
        <charset val="128"/>
      </rPr>
      <t>倍）</t>
    </r>
    <phoneticPr fontId="1"/>
  </si>
  <si>
    <t>使用水圧（Mpa）</t>
    <phoneticPr fontId="1"/>
  </si>
  <si>
    <t>割増率α（倍）</t>
    <phoneticPr fontId="1"/>
  </si>
  <si>
    <t>I：当該地域の最大雨量[mm/h] (10年確率降雨 54.4mm/h)</t>
    <rPh sb="2" eb="4">
      <t>トウガイ</t>
    </rPh>
    <rPh sb="4" eb="6">
      <t>チイキ</t>
    </rPh>
    <rPh sb="7" eb="9">
      <t>サイダイ</t>
    </rPh>
    <rPh sb="9" eb="11">
      <t>ウリョウ</t>
    </rPh>
    <rPh sb="21" eb="22">
      <t>ネン</t>
    </rPh>
    <rPh sb="22" eb="24">
      <t>カクリツ</t>
    </rPh>
    <rPh sb="24" eb="26">
      <t>コウウ</t>
    </rPh>
    <phoneticPr fontId="1"/>
  </si>
  <si>
    <t>n2：洗車機台数に対する同時使用水量比　（表2）</t>
    <rPh sb="6" eb="8">
      <t>ダイスウ</t>
    </rPh>
    <phoneticPr fontId="1"/>
  </si>
  <si>
    <t>車1台当たりの土砂堆積量</t>
    <phoneticPr fontId="1"/>
  </si>
  <si>
    <t>Sn：車1台当たりの土砂堆積量[ℓ/台] （表5）</t>
    <rPh sb="3" eb="4">
      <t>クルマ</t>
    </rPh>
    <rPh sb="5" eb="6">
      <t>ダイ</t>
    </rPh>
    <rPh sb="6" eb="7">
      <t>ア</t>
    </rPh>
    <rPh sb="10" eb="12">
      <t>ドシャ</t>
    </rPh>
    <rPh sb="12" eb="14">
      <t>タイセキ</t>
    </rPh>
    <rPh sb="14" eb="15">
      <t>リョウ</t>
    </rPh>
    <rPh sb="18" eb="19">
      <t>ダイ</t>
    </rPh>
    <rPh sb="22" eb="23">
      <t>ヒョウ</t>
    </rPh>
    <phoneticPr fontId="1"/>
  </si>
  <si>
    <t>阻集器に流入する集水面積</t>
    <rPh sb="8" eb="10">
      <t>シュウスイ</t>
    </rPh>
    <rPh sb="10" eb="12">
      <t>メンセキ</t>
    </rPh>
    <phoneticPr fontId="1"/>
  </si>
  <si>
    <t>⑤　阻集器の選定</t>
    <rPh sb="2" eb="3">
      <t>ソ</t>
    </rPh>
    <rPh sb="3" eb="4">
      <t>シュウ</t>
    </rPh>
    <rPh sb="4" eb="5">
      <t>キ</t>
    </rPh>
    <rPh sb="6" eb="8">
      <t>センテイ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</si>
</sst>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rgb="FF00B0F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5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indent="1"/>
    </xf>
    <xf numFmtId="0" fontId="3" fillId="4" borderId="14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>
      <alignment vertical="center"/>
    </xf>
    <xf numFmtId="0" fontId="3" fillId="0" borderId="0" xfId="0" applyFont="1" applyAlignment="1"/>
    <xf numFmtId="0" fontId="8" fillId="0" borderId="0" xfId="0" applyFont="1" applyAlignment="1"/>
    <xf numFmtId="0" fontId="3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8" fillId="4" borderId="14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indent="2"/>
    </xf>
    <xf numFmtId="0" fontId="8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3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10" fillId="3" borderId="1" xfId="0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6" fillId="0" borderId="0" xfId="0" applyFont="1" applyProtection="1">
      <alignment vertical="center"/>
    </xf>
    <xf numFmtId="0" fontId="8" fillId="0" borderId="0" xfId="0" applyFont="1" applyAlignment="1" applyProtection="1">
      <alignment horizontal="left"/>
    </xf>
    <xf numFmtId="0" fontId="8" fillId="3" borderId="1" xfId="0" applyFont="1" applyFill="1" applyBorder="1" applyAlignment="1" applyProtection="1">
      <alignment horizontal="center"/>
    </xf>
    <xf numFmtId="176" fontId="8" fillId="0" borderId="1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76" fontId="8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4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left"/>
    </xf>
    <xf numFmtId="0" fontId="8" fillId="3" borderId="3" xfId="0" applyFont="1" applyFill="1" applyBorder="1" applyAlignment="1" applyProtection="1">
      <alignment horizontal="left"/>
    </xf>
    <xf numFmtId="0" fontId="8" fillId="3" borderId="4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3" borderId="2" xfId="0" applyFont="1" applyFill="1" applyBorder="1" applyProtection="1">
      <alignment vertical="center"/>
    </xf>
    <xf numFmtId="0" fontId="8" fillId="3" borderId="3" xfId="0" applyFont="1" applyFill="1" applyBorder="1" applyProtection="1">
      <alignment vertical="center"/>
    </xf>
    <xf numFmtId="0" fontId="8" fillId="3" borderId="4" xfId="0" applyFont="1" applyFill="1" applyBorder="1" applyProtection="1">
      <alignment vertical="center"/>
    </xf>
    <xf numFmtId="0" fontId="8" fillId="3" borderId="2" xfId="0" applyFont="1" applyFill="1" applyBorder="1" applyAlignment="1" applyProtection="1">
      <alignment horizontal="left" vertical="center"/>
    </xf>
    <xf numFmtId="0" fontId="8" fillId="3" borderId="3" xfId="0" applyFont="1" applyFill="1" applyBorder="1" applyAlignment="1" applyProtection="1">
      <alignment horizontal="left" vertical="center"/>
    </xf>
    <xf numFmtId="0" fontId="8" fillId="3" borderId="4" xfId="0" applyFont="1" applyFill="1" applyBorder="1" applyAlignment="1" applyProtection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showGridLines="0" tabSelected="1" view="pageBreakPreview" zoomScaleNormal="100" zoomScaleSheetLayoutView="100" workbookViewId="0">
      <selection activeCell="F19" sqref="F19:G19"/>
    </sheetView>
  </sheetViews>
  <sheetFormatPr defaultRowHeight="18" x14ac:dyDescent="0.2"/>
  <cols>
    <col min="1" max="1" width="4.90625" style="1" customWidth="1"/>
    <col min="2" max="2" width="9.453125" style="1" customWidth="1"/>
    <col min="3" max="17" width="4.90625" style="1" customWidth="1"/>
    <col min="18" max="18" width="7.08984375" style="1" customWidth="1"/>
    <col min="19" max="19" width="5.81640625" style="16" customWidth="1"/>
    <col min="20" max="20" width="4" style="1" customWidth="1"/>
    <col min="21" max="16384" width="8.7265625" style="1"/>
  </cols>
  <sheetData>
    <row r="1" spans="1:19" ht="22.5" customHeight="1" x14ac:dyDescent="0.2">
      <c r="A1" s="65" t="s">
        <v>52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22.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19" ht="18.75" customHeight="1" x14ac:dyDescent="0.2">
      <c r="B3" s="3"/>
      <c r="C3" s="1" t="s">
        <v>61</v>
      </c>
      <c r="I3" s="68" t="s">
        <v>0</v>
      </c>
      <c r="J3" s="68"/>
      <c r="K3" s="66"/>
      <c r="L3" s="66"/>
      <c r="M3" s="66"/>
      <c r="N3" s="66"/>
      <c r="O3" s="66"/>
      <c r="P3" s="66"/>
      <c r="Q3" s="66"/>
      <c r="R3" s="66"/>
    </row>
    <row r="4" spans="1:19" ht="18.75" customHeight="1" x14ac:dyDescent="0.2">
      <c r="A4" s="27"/>
      <c r="B4" s="5"/>
      <c r="C4" s="1" t="s">
        <v>68</v>
      </c>
      <c r="I4" s="68" t="s">
        <v>50</v>
      </c>
      <c r="J4" s="68"/>
      <c r="K4" s="67"/>
      <c r="L4" s="67"/>
      <c r="M4" s="67"/>
      <c r="N4" s="67"/>
      <c r="O4" s="67"/>
      <c r="P4" s="67"/>
      <c r="Q4" s="67"/>
      <c r="R4" s="67"/>
    </row>
    <row r="5" spans="1:19" ht="18.75" customHeight="1" x14ac:dyDescent="0.2">
      <c r="B5" s="6"/>
      <c r="C5" s="1" t="s">
        <v>62</v>
      </c>
      <c r="H5" s="68" t="s">
        <v>1</v>
      </c>
      <c r="I5" s="68"/>
      <c r="J5" s="68"/>
      <c r="K5" s="67"/>
      <c r="L5" s="67"/>
      <c r="M5" s="67"/>
      <c r="N5" s="67"/>
      <c r="O5" s="67"/>
      <c r="P5" s="67"/>
      <c r="Q5" s="67"/>
      <c r="R5" s="67"/>
    </row>
    <row r="6" spans="1:19" ht="27.75" customHeight="1" x14ac:dyDescent="0.2"/>
    <row r="7" spans="1:19" ht="27.75" customHeight="1" thickBot="1" x14ac:dyDescent="0.25">
      <c r="A7" s="7" t="s">
        <v>8</v>
      </c>
    </row>
    <row r="8" spans="1:19" ht="23.25" customHeight="1" thickBot="1" x14ac:dyDescent="0.6">
      <c r="B8" s="8" t="s">
        <v>60</v>
      </c>
      <c r="G8" s="1" t="s">
        <v>58</v>
      </c>
      <c r="R8" s="9" t="e">
        <f>IF(F15="","",(R9*R11*R13)+(R10*R12))</f>
        <v>#VALUE!</v>
      </c>
      <c r="S8" s="16" t="s">
        <v>18</v>
      </c>
    </row>
    <row r="9" spans="1:19" ht="23.25" customHeight="1" thickBot="1" x14ac:dyDescent="0.6">
      <c r="A9" s="7"/>
      <c r="B9" s="8" t="s">
        <v>59</v>
      </c>
      <c r="R9" s="9">
        <f>IF($F$15="","",(HLOOKUP($F$15,$E$21:$F$22,2)))</f>
        <v>11</v>
      </c>
      <c r="S9" s="16" t="s">
        <v>18</v>
      </c>
    </row>
    <row r="10" spans="1:19" ht="23.25" customHeight="1" thickBot="1" x14ac:dyDescent="0.6">
      <c r="A10" s="7"/>
      <c r="B10" s="8" t="s">
        <v>2</v>
      </c>
      <c r="R10" s="9" t="str">
        <f>IF(L15="","",L15)</f>
        <v/>
      </c>
      <c r="S10" s="16" t="s">
        <v>18</v>
      </c>
    </row>
    <row r="11" spans="1:19" ht="23.25" customHeight="1" thickBot="1" x14ac:dyDescent="0.6">
      <c r="A11" s="7"/>
      <c r="B11" s="8" t="s">
        <v>53</v>
      </c>
      <c r="R11" s="9">
        <f>IF(F17=0,0,(HLOOKUP(F17,G24:P25,2)))</f>
        <v>0</v>
      </c>
      <c r="S11" s="16" t="s">
        <v>19</v>
      </c>
    </row>
    <row r="12" spans="1:19" ht="23.25" customHeight="1" thickBot="1" x14ac:dyDescent="0.6">
      <c r="A12" s="7"/>
      <c r="B12" s="8" t="s">
        <v>86</v>
      </c>
      <c r="R12" s="9">
        <f>IF(L17=0,0,(HLOOKUP(L17,G24:P25,2)))</f>
        <v>0</v>
      </c>
      <c r="S12" s="16" t="s">
        <v>19</v>
      </c>
    </row>
    <row r="13" spans="1:19" ht="23.25" customHeight="1" thickBot="1" x14ac:dyDescent="0.6">
      <c r="A13" s="7"/>
      <c r="B13" s="8" t="s">
        <v>54</v>
      </c>
      <c r="R13" s="9">
        <f>IF(F19="","",(HLOOKUP(F19,E27:J28,2,FALSE)))</f>
        <v>1.4</v>
      </c>
      <c r="S13" s="16" t="s">
        <v>19</v>
      </c>
    </row>
    <row r="14" spans="1:19" ht="13.25" customHeight="1" x14ac:dyDescent="0.55000000000000004">
      <c r="A14" s="7"/>
      <c r="D14" s="8"/>
    </row>
    <row r="15" spans="1:19" ht="23.25" customHeight="1" x14ac:dyDescent="0.2">
      <c r="E15" s="10" t="s">
        <v>63</v>
      </c>
      <c r="F15" s="62">
        <v>13</v>
      </c>
      <c r="G15" s="63"/>
      <c r="H15" s="1" t="s">
        <v>64</v>
      </c>
      <c r="K15" s="10" t="s">
        <v>3</v>
      </c>
      <c r="L15" s="57"/>
      <c r="M15" s="58"/>
      <c r="N15" s="1" t="s">
        <v>4</v>
      </c>
    </row>
    <row r="16" spans="1:19" ht="23.25" customHeight="1" x14ac:dyDescent="0.55000000000000004">
      <c r="A16" s="11"/>
      <c r="C16" s="12"/>
      <c r="D16" s="12"/>
      <c r="E16" s="13"/>
      <c r="G16" s="7"/>
      <c r="J16" s="12"/>
      <c r="K16" s="12"/>
    </row>
    <row r="17" spans="1:20" ht="23.25" customHeight="1" x14ac:dyDescent="0.2">
      <c r="E17" s="10" t="s">
        <v>67</v>
      </c>
      <c r="F17" s="57"/>
      <c r="G17" s="58"/>
      <c r="H17" s="1" t="s">
        <v>65</v>
      </c>
      <c r="K17" s="10" t="s">
        <v>5</v>
      </c>
      <c r="L17" s="57"/>
      <c r="M17" s="58"/>
      <c r="N17" s="1" t="s">
        <v>66</v>
      </c>
    </row>
    <row r="18" spans="1:20" ht="23.25" customHeight="1" x14ac:dyDescent="0.55000000000000004">
      <c r="A18" s="7"/>
      <c r="C18" s="12"/>
      <c r="D18" s="12"/>
      <c r="E18" s="8"/>
    </row>
    <row r="19" spans="1:20" ht="23.25" customHeight="1" x14ac:dyDescent="0.55000000000000004">
      <c r="E19" s="10" t="s">
        <v>6</v>
      </c>
      <c r="F19" s="62">
        <v>0.2</v>
      </c>
      <c r="G19" s="63"/>
      <c r="H19" s="13" t="s">
        <v>7</v>
      </c>
      <c r="J19" s="64"/>
      <c r="K19" s="64"/>
    </row>
    <row r="20" spans="1:20" ht="23.25" customHeight="1" x14ac:dyDescent="0.45">
      <c r="A20" s="28"/>
      <c r="B20" s="29" t="s">
        <v>55</v>
      </c>
      <c r="C20" s="29"/>
      <c r="D20" s="29"/>
      <c r="E20" s="3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1"/>
      <c r="S20" s="32"/>
    </row>
    <row r="21" spans="1:20" x14ac:dyDescent="0.5">
      <c r="A21" s="28"/>
      <c r="B21" s="59" t="s">
        <v>80</v>
      </c>
      <c r="C21" s="60"/>
      <c r="D21" s="61"/>
      <c r="E21" s="33">
        <v>13</v>
      </c>
      <c r="F21" s="33">
        <v>20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1"/>
      <c r="S21" s="32"/>
    </row>
    <row r="22" spans="1:20" x14ac:dyDescent="0.5">
      <c r="A22" s="28"/>
      <c r="B22" s="59" t="s">
        <v>81</v>
      </c>
      <c r="C22" s="60"/>
      <c r="D22" s="61"/>
      <c r="E22" s="34">
        <v>11</v>
      </c>
      <c r="F22" s="34">
        <v>23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1"/>
      <c r="S22" s="32"/>
    </row>
    <row r="23" spans="1:20" ht="23.25" customHeight="1" x14ac:dyDescent="0.45">
      <c r="A23" s="35"/>
      <c r="B23" s="29" t="s">
        <v>56</v>
      </c>
      <c r="C23" s="29"/>
      <c r="D23" s="36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1"/>
      <c r="S23" s="32"/>
    </row>
    <row r="24" spans="1:20" x14ac:dyDescent="0.45">
      <c r="A24" s="35"/>
      <c r="B24" s="91" t="s">
        <v>79</v>
      </c>
      <c r="C24" s="92"/>
      <c r="D24" s="92"/>
      <c r="E24" s="92"/>
      <c r="F24" s="93"/>
      <c r="G24" s="37">
        <v>1</v>
      </c>
      <c r="H24" s="37">
        <v>2</v>
      </c>
      <c r="I24" s="37">
        <v>3</v>
      </c>
      <c r="J24" s="37">
        <v>4</v>
      </c>
      <c r="K24" s="37">
        <v>5</v>
      </c>
      <c r="L24" s="37">
        <v>6</v>
      </c>
      <c r="M24" s="37">
        <v>7</v>
      </c>
      <c r="N24" s="37">
        <v>8</v>
      </c>
      <c r="O24" s="37">
        <v>9</v>
      </c>
      <c r="P24" s="37">
        <v>10</v>
      </c>
      <c r="Q24" s="29"/>
      <c r="R24" s="29"/>
      <c r="S24" s="29"/>
    </row>
    <row r="25" spans="1:20" x14ac:dyDescent="0.45">
      <c r="A25" s="35"/>
      <c r="B25" s="94" t="s">
        <v>82</v>
      </c>
      <c r="C25" s="95"/>
      <c r="D25" s="95"/>
      <c r="E25" s="95"/>
      <c r="F25" s="96"/>
      <c r="G25" s="38">
        <v>1</v>
      </c>
      <c r="H25" s="38">
        <v>1.4</v>
      </c>
      <c r="I25" s="38">
        <v>1.7</v>
      </c>
      <c r="J25" s="38">
        <v>2</v>
      </c>
      <c r="K25" s="38">
        <v>2.2000000000000002</v>
      </c>
      <c r="L25" s="38">
        <v>2.4</v>
      </c>
      <c r="M25" s="38">
        <v>2.6</v>
      </c>
      <c r="N25" s="38">
        <v>2.8</v>
      </c>
      <c r="O25" s="38">
        <v>2.9</v>
      </c>
      <c r="P25" s="38">
        <v>3</v>
      </c>
      <c r="Q25" s="29"/>
      <c r="R25" s="29"/>
      <c r="S25" s="29"/>
    </row>
    <row r="26" spans="1:20" ht="23.25" customHeight="1" x14ac:dyDescent="0.45">
      <c r="A26" s="35"/>
      <c r="B26" s="29" t="s">
        <v>57</v>
      </c>
      <c r="C26" s="29"/>
      <c r="D26" s="36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1"/>
      <c r="S26" s="32"/>
    </row>
    <row r="27" spans="1:20" x14ac:dyDescent="0.45">
      <c r="A27" s="35"/>
      <c r="B27" s="59" t="s">
        <v>83</v>
      </c>
      <c r="C27" s="60"/>
      <c r="D27" s="61"/>
      <c r="E27" s="37">
        <v>0.05</v>
      </c>
      <c r="F27" s="37">
        <v>0.1</v>
      </c>
      <c r="G27" s="37">
        <v>0.2</v>
      </c>
      <c r="H27" s="37">
        <v>0.3</v>
      </c>
      <c r="I27" s="37">
        <v>0.4</v>
      </c>
      <c r="J27" s="37">
        <v>0.5</v>
      </c>
      <c r="K27" s="29"/>
      <c r="L27" s="29"/>
      <c r="M27" s="29"/>
      <c r="N27" s="29"/>
      <c r="O27" s="29"/>
      <c r="P27" s="29"/>
      <c r="Q27" s="29"/>
      <c r="R27" s="31"/>
      <c r="S27" s="32"/>
    </row>
    <row r="28" spans="1:20" x14ac:dyDescent="0.45">
      <c r="A28" s="35"/>
      <c r="B28" s="59" t="s">
        <v>84</v>
      </c>
      <c r="C28" s="60"/>
      <c r="D28" s="61"/>
      <c r="E28" s="38">
        <v>0.7</v>
      </c>
      <c r="F28" s="38">
        <v>1</v>
      </c>
      <c r="G28" s="38">
        <v>1.4</v>
      </c>
      <c r="H28" s="38">
        <v>1.7</v>
      </c>
      <c r="I28" s="38">
        <v>2</v>
      </c>
      <c r="J28" s="38">
        <v>2.2000000000000002</v>
      </c>
      <c r="K28" s="29"/>
      <c r="L28" s="29"/>
      <c r="M28" s="29"/>
      <c r="N28" s="29"/>
      <c r="O28" s="29"/>
      <c r="P28" s="29"/>
      <c r="Q28" s="29"/>
      <c r="R28" s="31"/>
      <c r="S28" s="32"/>
    </row>
    <row r="29" spans="1:20" ht="23.25" customHeight="1" x14ac:dyDescent="0.45">
      <c r="A29" s="35"/>
      <c r="B29" s="39"/>
      <c r="C29" s="39"/>
      <c r="D29" s="39"/>
      <c r="E29" s="40"/>
      <c r="F29" s="40"/>
      <c r="G29" s="40"/>
      <c r="H29" s="40"/>
      <c r="I29" s="40"/>
      <c r="J29" s="40"/>
      <c r="K29" s="29"/>
      <c r="L29" s="29"/>
      <c r="M29" s="29"/>
      <c r="N29" s="29"/>
      <c r="O29" s="29"/>
      <c r="P29" s="29"/>
      <c r="Q29" s="29"/>
      <c r="R29" s="31"/>
      <c r="S29" s="32"/>
    </row>
    <row r="30" spans="1:20" ht="23.25" customHeight="1" thickBot="1" x14ac:dyDescent="0.5">
      <c r="A30" s="35" t="s">
        <v>32</v>
      </c>
      <c r="B30" s="39"/>
      <c r="C30" s="39"/>
      <c r="D30" s="39"/>
      <c r="E30" s="40"/>
      <c r="F30" s="40"/>
      <c r="G30" s="40"/>
      <c r="H30" s="40"/>
      <c r="I30" s="40"/>
      <c r="J30" s="40"/>
      <c r="K30" s="29"/>
      <c r="L30" s="29"/>
      <c r="M30" s="29"/>
      <c r="N30" s="29"/>
      <c r="O30" s="29"/>
      <c r="P30" s="29"/>
      <c r="Q30" s="29"/>
      <c r="R30" s="31"/>
      <c r="S30" s="32"/>
    </row>
    <row r="31" spans="1:20" ht="23.25" customHeight="1" thickBot="1" x14ac:dyDescent="0.25">
      <c r="B31" s="15" t="s">
        <v>9</v>
      </c>
      <c r="G31" s="1" t="s">
        <v>77</v>
      </c>
      <c r="R31" s="9" t="str">
        <f>IF(F37="","",R32*R33*R34*R35)</f>
        <v/>
      </c>
      <c r="S31" s="16" t="s">
        <v>29</v>
      </c>
      <c r="T31" s="4"/>
    </row>
    <row r="32" spans="1:20" ht="23.25" customHeight="1" thickBot="1" x14ac:dyDescent="0.25">
      <c r="A32" s="7"/>
      <c r="B32" s="15" t="s">
        <v>71</v>
      </c>
      <c r="R32" s="9" t="str">
        <f>IF(F37="","",F37)</f>
        <v/>
      </c>
      <c r="S32" s="16" t="s">
        <v>25</v>
      </c>
      <c r="T32" s="4"/>
    </row>
    <row r="33" spans="1:20" ht="23.25" customHeight="1" thickBot="1" x14ac:dyDescent="0.25">
      <c r="A33" s="7"/>
      <c r="B33" s="15" t="s">
        <v>10</v>
      </c>
      <c r="R33" s="9" t="str">
        <f>IF(N37="","",N37)</f>
        <v/>
      </c>
      <c r="S33" s="16" t="s">
        <v>26</v>
      </c>
      <c r="T33" s="4"/>
    </row>
    <row r="34" spans="1:20" ht="23.25" customHeight="1" thickBot="1" x14ac:dyDescent="0.25">
      <c r="A34" s="7"/>
      <c r="B34" s="15" t="s">
        <v>11</v>
      </c>
      <c r="R34" s="9" t="str">
        <f>IF(F39="","",F39)</f>
        <v/>
      </c>
      <c r="S34" s="16" t="s">
        <v>27</v>
      </c>
      <c r="T34" s="4"/>
    </row>
    <row r="35" spans="1:20" ht="23.25" customHeight="1" thickBot="1" x14ac:dyDescent="0.25">
      <c r="A35" s="7"/>
      <c r="B35" s="15" t="s">
        <v>69</v>
      </c>
      <c r="R35" s="17">
        <v>1E-3</v>
      </c>
      <c r="S35" s="16" t="s">
        <v>30</v>
      </c>
      <c r="T35" s="4"/>
    </row>
    <row r="36" spans="1:20" ht="13.25" customHeight="1" x14ac:dyDescent="0.2">
      <c r="A36" s="7"/>
      <c r="E36" s="15"/>
      <c r="T36" s="4"/>
    </row>
    <row r="37" spans="1:20" ht="23.25" customHeight="1" x14ac:dyDescent="0.2">
      <c r="A37" s="7"/>
      <c r="E37" s="10" t="s">
        <v>23</v>
      </c>
      <c r="F37" s="75"/>
      <c r="G37" s="76"/>
      <c r="H37" s="18" t="s">
        <v>25</v>
      </c>
      <c r="M37" s="10" t="s">
        <v>28</v>
      </c>
      <c r="N37" s="75"/>
      <c r="O37" s="76"/>
      <c r="P37" s="18" t="s">
        <v>26</v>
      </c>
      <c r="T37" s="4"/>
    </row>
    <row r="38" spans="1:20" ht="23.25" customHeight="1" x14ac:dyDescent="0.2">
      <c r="A38" s="7"/>
      <c r="E38" s="15"/>
      <c r="T38" s="4"/>
    </row>
    <row r="39" spans="1:20" ht="23.25" customHeight="1" x14ac:dyDescent="0.2">
      <c r="A39" s="7"/>
      <c r="E39" s="10" t="s">
        <v>24</v>
      </c>
      <c r="F39" s="75"/>
      <c r="G39" s="76"/>
      <c r="H39" s="18" t="s">
        <v>27</v>
      </c>
      <c r="T39" s="4"/>
    </row>
    <row r="40" spans="1:20" ht="23.25" customHeight="1" x14ac:dyDescent="0.45">
      <c r="A40" s="7"/>
      <c r="B40" s="14" t="s">
        <v>70</v>
      </c>
      <c r="T40" s="4"/>
    </row>
    <row r="41" spans="1:20" x14ac:dyDescent="0.2">
      <c r="A41" s="7"/>
      <c r="B41" s="78" t="s">
        <v>12</v>
      </c>
      <c r="C41" s="79"/>
      <c r="D41" s="80"/>
      <c r="E41" s="70" t="s">
        <v>20</v>
      </c>
      <c r="F41" s="71"/>
      <c r="G41" s="70" t="s">
        <v>21</v>
      </c>
      <c r="H41" s="71"/>
      <c r="T41" s="4"/>
    </row>
    <row r="42" spans="1:20" x14ac:dyDescent="0.2">
      <c r="A42" s="7"/>
      <c r="B42" s="78" t="s">
        <v>13</v>
      </c>
      <c r="C42" s="79"/>
      <c r="D42" s="80"/>
      <c r="E42" s="81">
        <v>1</v>
      </c>
      <c r="F42" s="82"/>
      <c r="G42" s="83" t="s">
        <v>22</v>
      </c>
      <c r="H42" s="84"/>
      <c r="T42" s="4"/>
    </row>
    <row r="43" spans="1:20" x14ac:dyDescent="0.2">
      <c r="A43" s="7"/>
      <c r="B43" s="78" t="s">
        <v>14</v>
      </c>
      <c r="C43" s="79"/>
      <c r="D43" s="80"/>
      <c r="E43" s="81">
        <v>2</v>
      </c>
      <c r="F43" s="82"/>
      <c r="G43" s="83"/>
      <c r="H43" s="84"/>
      <c r="T43" s="4"/>
    </row>
    <row r="44" spans="1:20" x14ac:dyDescent="0.2">
      <c r="A44" s="7"/>
      <c r="B44" s="97" t="s">
        <v>17</v>
      </c>
      <c r="C44" s="78" t="s">
        <v>15</v>
      </c>
      <c r="D44" s="80"/>
      <c r="E44" s="81">
        <v>1</v>
      </c>
      <c r="F44" s="82"/>
      <c r="G44" s="83"/>
      <c r="H44" s="84"/>
      <c r="T44" s="4"/>
    </row>
    <row r="45" spans="1:20" x14ac:dyDescent="0.2">
      <c r="A45" s="7"/>
      <c r="B45" s="98"/>
      <c r="C45" s="78" t="s">
        <v>16</v>
      </c>
      <c r="D45" s="80"/>
      <c r="E45" s="81">
        <v>10</v>
      </c>
      <c r="F45" s="82"/>
      <c r="G45" s="83"/>
      <c r="H45" s="84"/>
      <c r="T45" s="4"/>
    </row>
    <row r="46" spans="1:20" ht="23.25" customHeight="1" x14ac:dyDescent="0.2">
      <c r="A46" s="7"/>
      <c r="B46" s="19"/>
      <c r="C46" s="27"/>
      <c r="D46" s="27"/>
      <c r="E46" s="20"/>
      <c r="T46" s="4"/>
    </row>
    <row r="47" spans="1:20" ht="23.25" customHeight="1" thickBot="1" x14ac:dyDescent="0.25">
      <c r="A47" s="7" t="s">
        <v>33</v>
      </c>
      <c r="B47" s="19"/>
      <c r="C47" s="27"/>
      <c r="D47" s="27"/>
      <c r="E47" s="20"/>
      <c r="T47" s="4"/>
    </row>
    <row r="48" spans="1:20" ht="23.25" customHeight="1" thickBot="1" x14ac:dyDescent="0.25">
      <c r="B48" s="15" t="s">
        <v>34</v>
      </c>
      <c r="G48" s="1" t="s">
        <v>78</v>
      </c>
      <c r="R48" s="9" t="str">
        <f>IF(F51="","",F51*R33*R34)</f>
        <v/>
      </c>
      <c r="S48" s="16" t="s">
        <v>29</v>
      </c>
      <c r="T48" s="4"/>
    </row>
    <row r="49" spans="1:20" ht="23.25" customHeight="1" thickBot="1" x14ac:dyDescent="0.25">
      <c r="A49" s="7"/>
      <c r="B49" s="15" t="s">
        <v>88</v>
      </c>
      <c r="R49" s="9" t="str">
        <f>IF(F51="","",F51)</f>
        <v/>
      </c>
      <c r="S49" s="16" t="s">
        <v>35</v>
      </c>
      <c r="T49" s="4"/>
    </row>
    <row r="50" spans="1:20" ht="12" customHeight="1" x14ac:dyDescent="0.2">
      <c r="A50" s="7"/>
      <c r="B50" s="19"/>
      <c r="C50" s="27"/>
      <c r="D50" s="27"/>
      <c r="E50" s="21"/>
      <c r="T50" s="4"/>
    </row>
    <row r="51" spans="1:20" ht="23.25" customHeight="1" x14ac:dyDescent="0.2">
      <c r="A51" s="7"/>
      <c r="E51" s="10" t="s">
        <v>87</v>
      </c>
      <c r="F51" s="75"/>
      <c r="G51" s="76"/>
      <c r="H51" s="18" t="s">
        <v>35</v>
      </c>
      <c r="J51" s="77"/>
      <c r="K51" s="77"/>
      <c r="T51" s="4"/>
    </row>
    <row r="52" spans="1:20" ht="23.25" customHeight="1" x14ac:dyDescent="0.45">
      <c r="A52" s="7"/>
      <c r="B52" s="14" t="s">
        <v>72</v>
      </c>
      <c r="L52" s="27"/>
    </row>
    <row r="53" spans="1:20" x14ac:dyDescent="0.2">
      <c r="A53" s="7"/>
      <c r="B53" s="72" t="s">
        <v>12</v>
      </c>
      <c r="C53" s="72"/>
      <c r="D53" s="72"/>
      <c r="E53" s="72"/>
      <c r="F53" s="69" t="s">
        <v>20</v>
      </c>
      <c r="G53" s="69"/>
      <c r="H53" s="70" t="s">
        <v>21</v>
      </c>
      <c r="I53" s="71"/>
      <c r="L53" s="27"/>
    </row>
    <row r="54" spans="1:20" x14ac:dyDescent="0.2">
      <c r="A54" s="7"/>
      <c r="B54" s="72" t="s">
        <v>13</v>
      </c>
      <c r="C54" s="72"/>
      <c r="D54" s="72"/>
      <c r="E54" s="72"/>
      <c r="F54" s="73">
        <v>7.0000000000000007E-2</v>
      </c>
      <c r="G54" s="73"/>
      <c r="H54" s="85" t="s">
        <v>31</v>
      </c>
      <c r="I54" s="86"/>
      <c r="L54" s="27"/>
    </row>
    <row r="55" spans="1:20" x14ac:dyDescent="0.2">
      <c r="A55" s="7"/>
      <c r="B55" s="72" t="s">
        <v>14</v>
      </c>
      <c r="C55" s="72"/>
      <c r="D55" s="72"/>
      <c r="E55" s="72"/>
      <c r="F55" s="73">
        <v>0.09</v>
      </c>
      <c r="G55" s="73"/>
      <c r="H55" s="87"/>
      <c r="I55" s="88"/>
      <c r="L55" s="27"/>
    </row>
    <row r="56" spans="1:20" x14ac:dyDescent="0.2">
      <c r="A56" s="7"/>
      <c r="B56" s="72" t="s">
        <v>17</v>
      </c>
      <c r="C56" s="72"/>
      <c r="D56" s="72" t="s">
        <v>15</v>
      </c>
      <c r="E56" s="72"/>
      <c r="F56" s="73">
        <v>7.0000000000000007E-2</v>
      </c>
      <c r="G56" s="73"/>
      <c r="H56" s="87"/>
      <c r="I56" s="88"/>
      <c r="L56" s="27"/>
    </row>
    <row r="57" spans="1:20" x14ac:dyDescent="0.2">
      <c r="B57" s="72"/>
      <c r="C57" s="72"/>
      <c r="D57" s="72" t="s">
        <v>16</v>
      </c>
      <c r="E57" s="72"/>
      <c r="F57" s="73">
        <v>0.09</v>
      </c>
      <c r="G57" s="73"/>
      <c r="H57" s="89"/>
      <c r="I57" s="90"/>
    </row>
    <row r="58" spans="1:20" ht="23.25" customHeight="1" x14ac:dyDescent="0.2">
      <c r="B58" s="22"/>
      <c r="C58" s="22"/>
      <c r="D58" s="22"/>
      <c r="E58" s="22"/>
      <c r="F58" s="22"/>
      <c r="G58" s="22"/>
      <c r="H58" s="23"/>
      <c r="I58" s="23"/>
    </row>
    <row r="59" spans="1:20" ht="23.25" customHeight="1" thickBot="1" x14ac:dyDescent="0.25">
      <c r="A59" s="7" t="s">
        <v>36</v>
      </c>
      <c r="B59" s="22"/>
      <c r="C59" s="22"/>
      <c r="D59" s="22"/>
      <c r="E59" s="24"/>
      <c r="F59" s="24"/>
      <c r="G59" s="25"/>
      <c r="H59" s="25"/>
      <c r="J59" s="22"/>
      <c r="K59" s="22"/>
      <c r="L59" s="22"/>
      <c r="M59" s="22"/>
      <c r="N59" s="22"/>
      <c r="O59" s="22"/>
      <c r="P59" s="23"/>
      <c r="Q59" s="23"/>
    </row>
    <row r="60" spans="1:20" ht="23.25" customHeight="1" thickBot="1" x14ac:dyDescent="0.25">
      <c r="B60" s="15" t="s">
        <v>37</v>
      </c>
      <c r="H60" s="1" t="s">
        <v>38</v>
      </c>
      <c r="R60" s="9" t="str">
        <f>IF(F64="","",ROUND(F64/0.6*R62/100,1))</f>
        <v/>
      </c>
      <c r="S60" s="16" t="s">
        <v>18</v>
      </c>
    </row>
    <row r="61" spans="1:20" ht="23.25" customHeight="1" thickBot="1" x14ac:dyDescent="0.25">
      <c r="B61" s="15" t="s">
        <v>39</v>
      </c>
      <c r="R61" s="9" t="str">
        <f>IF(F64="","",F64)</f>
        <v/>
      </c>
      <c r="S61" s="16" t="s">
        <v>40</v>
      </c>
    </row>
    <row r="62" spans="1:20" ht="23.25" customHeight="1" thickBot="1" x14ac:dyDescent="0.25">
      <c r="B62" s="15" t="s">
        <v>85</v>
      </c>
      <c r="R62" s="9">
        <v>54.4</v>
      </c>
      <c r="S62" s="16" t="s">
        <v>41</v>
      </c>
    </row>
    <row r="63" spans="1:20" ht="13.25" customHeight="1" x14ac:dyDescent="0.2">
      <c r="E63" s="26"/>
      <c r="F63" s="15"/>
    </row>
    <row r="64" spans="1:20" ht="23.25" customHeight="1" x14ac:dyDescent="0.2">
      <c r="E64" s="10" t="s">
        <v>89</v>
      </c>
      <c r="F64" s="75"/>
      <c r="G64" s="76"/>
      <c r="H64" s="1" t="s">
        <v>40</v>
      </c>
    </row>
    <row r="65" spans="1:19" ht="23.25" customHeight="1" x14ac:dyDescent="0.2">
      <c r="A65" s="31"/>
      <c r="B65" s="41"/>
      <c r="C65" s="42"/>
      <c r="D65" s="42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2"/>
    </row>
    <row r="66" spans="1:19" ht="23.25" customHeight="1" x14ac:dyDescent="0.2">
      <c r="A66" s="35" t="s">
        <v>90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2"/>
    </row>
    <row r="67" spans="1:19" ht="23.25" customHeight="1" x14ac:dyDescent="0.2">
      <c r="A67" s="35"/>
      <c r="B67" s="53" t="s">
        <v>43</v>
      </c>
      <c r="C67" s="54"/>
      <c r="D67" s="52"/>
      <c r="E67" s="74" t="s">
        <v>49</v>
      </c>
      <c r="F67" s="74"/>
      <c r="G67" s="74"/>
      <c r="H67" s="74" t="s">
        <v>48</v>
      </c>
      <c r="I67" s="74"/>
      <c r="J67" s="48"/>
      <c r="K67" s="51" t="s">
        <v>51</v>
      </c>
      <c r="L67" s="52"/>
      <c r="M67" s="31"/>
      <c r="N67" s="31"/>
      <c r="O67" s="31"/>
      <c r="P67" s="31"/>
      <c r="Q67" s="31"/>
      <c r="R67" s="31"/>
      <c r="S67" s="32"/>
    </row>
    <row r="68" spans="1:19" ht="23.25" customHeight="1" x14ac:dyDescent="0.2">
      <c r="A68" s="31"/>
      <c r="B68" s="48" t="s">
        <v>44</v>
      </c>
      <c r="C68" s="49"/>
      <c r="D68" s="50"/>
      <c r="E68" s="53" t="e">
        <f>R8</f>
        <v>#VALUE!</v>
      </c>
      <c r="F68" s="54"/>
      <c r="G68" s="43" t="s">
        <v>47</v>
      </c>
      <c r="H68" s="55"/>
      <c r="I68" s="56"/>
      <c r="J68" s="45" t="s">
        <v>29</v>
      </c>
      <c r="K68" s="51" t="str">
        <f>IF(H68="","",IF((E68-H68)&gt;0,"NG","OK"))</f>
        <v/>
      </c>
      <c r="L68" s="52"/>
      <c r="M68" s="31"/>
      <c r="N68" s="31"/>
      <c r="O68" s="31"/>
      <c r="P68" s="31"/>
      <c r="Q68" s="31"/>
      <c r="R68" s="31"/>
      <c r="S68" s="32"/>
    </row>
    <row r="69" spans="1:19" ht="23.25" customHeight="1" x14ac:dyDescent="0.2">
      <c r="A69" s="31"/>
      <c r="B69" s="48" t="s">
        <v>73</v>
      </c>
      <c r="C69" s="49"/>
      <c r="D69" s="50"/>
      <c r="E69" s="53" t="str">
        <f>R60</f>
        <v/>
      </c>
      <c r="F69" s="54"/>
      <c r="G69" s="43" t="s">
        <v>47</v>
      </c>
      <c r="H69" s="55"/>
      <c r="I69" s="56"/>
      <c r="J69" s="45" t="s">
        <v>42</v>
      </c>
      <c r="K69" s="51" t="str">
        <f t="shared" ref="K69:K71" si="0">IF(H69="","",IF((E69-H69)&gt;0,"NG","OK"))</f>
        <v/>
      </c>
      <c r="L69" s="52"/>
      <c r="M69" s="31"/>
      <c r="N69" s="31"/>
      <c r="O69" s="31"/>
      <c r="P69" s="31"/>
      <c r="Q69" s="31"/>
      <c r="R69" s="31"/>
      <c r="S69" s="32"/>
    </row>
    <row r="70" spans="1:19" ht="23.25" customHeight="1" x14ac:dyDescent="0.2">
      <c r="A70" s="31"/>
      <c r="B70" s="48" t="s">
        <v>45</v>
      </c>
      <c r="C70" s="49"/>
      <c r="D70" s="50"/>
      <c r="E70" s="53" t="str">
        <f>R31</f>
        <v/>
      </c>
      <c r="F70" s="54"/>
      <c r="G70" s="43" t="s">
        <v>47</v>
      </c>
      <c r="H70" s="55"/>
      <c r="I70" s="56"/>
      <c r="J70" s="45" t="s">
        <v>29</v>
      </c>
      <c r="K70" s="51" t="str">
        <f t="shared" si="0"/>
        <v/>
      </c>
      <c r="L70" s="52"/>
      <c r="M70" s="31"/>
      <c r="N70" s="31"/>
      <c r="O70" s="31"/>
      <c r="P70" s="31"/>
      <c r="Q70" s="31"/>
      <c r="R70" s="31"/>
      <c r="S70" s="32"/>
    </row>
    <row r="71" spans="1:19" ht="23.25" customHeight="1" x14ac:dyDescent="0.2">
      <c r="A71" s="31"/>
      <c r="B71" s="48" t="s">
        <v>46</v>
      </c>
      <c r="C71" s="49"/>
      <c r="D71" s="50"/>
      <c r="E71" s="53" t="str">
        <f>R48</f>
        <v/>
      </c>
      <c r="F71" s="54"/>
      <c r="G71" s="43" t="s">
        <v>47</v>
      </c>
      <c r="H71" s="55"/>
      <c r="I71" s="56"/>
      <c r="J71" s="45" t="s">
        <v>29</v>
      </c>
      <c r="K71" s="51" t="str">
        <f t="shared" si="0"/>
        <v/>
      </c>
      <c r="L71" s="52"/>
      <c r="M71" s="31"/>
      <c r="N71" s="31"/>
      <c r="O71" s="31"/>
      <c r="P71" s="31"/>
      <c r="Q71" s="31"/>
      <c r="R71" s="31"/>
      <c r="S71" s="32"/>
    </row>
    <row r="72" spans="1:19" ht="23.25" customHeight="1" x14ac:dyDescent="0.2">
      <c r="A72" s="31"/>
      <c r="B72" s="44"/>
      <c r="C72" s="44"/>
      <c r="D72" s="42"/>
      <c r="E72" s="42"/>
      <c r="F72" s="42"/>
      <c r="G72" s="42"/>
      <c r="H72" s="42"/>
      <c r="I72" s="42"/>
      <c r="J72" s="42"/>
      <c r="K72" s="42"/>
      <c r="L72" s="31"/>
      <c r="M72" s="31"/>
      <c r="N72" s="31"/>
      <c r="O72" s="31"/>
      <c r="P72" s="31"/>
      <c r="Q72" s="31"/>
      <c r="R72" s="31"/>
      <c r="S72" s="32"/>
    </row>
    <row r="73" spans="1:19" ht="23.25" customHeight="1" x14ac:dyDescent="0.2">
      <c r="B73" s="18" t="s">
        <v>74</v>
      </c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1" t="s">
        <v>75</v>
      </c>
    </row>
    <row r="74" spans="1:19" ht="23.25" customHeight="1" x14ac:dyDescent="0.2">
      <c r="A74" s="31"/>
      <c r="B74" s="46" t="s">
        <v>76</v>
      </c>
      <c r="C74" s="31"/>
      <c r="D74" s="42"/>
      <c r="E74" s="42"/>
      <c r="F74" s="42"/>
      <c r="G74" s="42"/>
      <c r="H74" s="42"/>
      <c r="I74" s="42"/>
      <c r="J74" s="42"/>
      <c r="K74" s="42"/>
      <c r="L74" s="31"/>
      <c r="M74" s="31"/>
      <c r="N74" s="31"/>
      <c r="O74" s="31"/>
      <c r="P74" s="31"/>
      <c r="Q74" s="31"/>
      <c r="R74" s="31"/>
      <c r="S74" s="32"/>
    </row>
  </sheetData>
  <sheetProtection algorithmName="SHA-512" hashValue="3trxuB+HIjLGHtr/vh8s2w+PkY6Um0vnW0OicIPPnxs6obiCiin0Ja3dp9Q5Dt8vx05s9d4LQoO6eDC5BwS+hw==" saltValue="/4gKnegQ6BxkewQq6GAD0w==" spinCount="100000" sheet="1" objects="1" scenarios="1" selectLockedCells="1"/>
  <mergeCells count="72">
    <mergeCell ref="K67:L67"/>
    <mergeCell ref="K68:L68"/>
    <mergeCell ref="B24:F24"/>
    <mergeCell ref="B25:F25"/>
    <mergeCell ref="B27:D27"/>
    <mergeCell ref="B28:D28"/>
    <mergeCell ref="F37:G37"/>
    <mergeCell ref="F64:G64"/>
    <mergeCell ref="E43:F43"/>
    <mergeCell ref="B44:B45"/>
    <mergeCell ref="C44:D44"/>
    <mergeCell ref="E44:F44"/>
    <mergeCell ref="C45:D45"/>
    <mergeCell ref="E45:F45"/>
    <mergeCell ref="F57:G57"/>
    <mergeCell ref="B56:C57"/>
    <mergeCell ref="N37:O37"/>
    <mergeCell ref="F39:G39"/>
    <mergeCell ref="B53:E53"/>
    <mergeCell ref="B55:E55"/>
    <mergeCell ref="F51:G51"/>
    <mergeCell ref="J51:K51"/>
    <mergeCell ref="B41:D41"/>
    <mergeCell ref="E41:F41"/>
    <mergeCell ref="G41:H41"/>
    <mergeCell ref="B42:D42"/>
    <mergeCell ref="E42:F42"/>
    <mergeCell ref="G42:H45"/>
    <mergeCell ref="B43:D43"/>
    <mergeCell ref="H54:I57"/>
    <mergeCell ref="F55:G55"/>
    <mergeCell ref="F56:G56"/>
    <mergeCell ref="B67:D67"/>
    <mergeCell ref="F53:G53"/>
    <mergeCell ref="H53:I53"/>
    <mergeCell ref="B54:E54"/>
    <mergeCell ref="F54:G54"/>
    <mergeCell ref="E67:G67"/>
    <mergeCell ref="H67:J67"/>
    <mergeCell ref="D56:E56"/>
    <mergeCell ref="D57:E57"/>
    <mergeCell ref="A1:S1"/>
    <mergeCell ref="K3:R3"/>
    <mergeCell ref="K4:R4"/>
    <mergeCell ref="K5:R5"/>
    <mergeCell ref="H5:J5"/>
    <mergeCell ref="I3:J3"/>
    <mergeCell ref="I4:J4"/>
    <mergeCell ref="L15:M15"/>
    <mergeCell ref="L17:M17"/>
    <mergeCell ref="B21:D21"/>
    <mergeCell ref="B22:D22"/>
    <mergeCell ref="F15:G15"/>
    <mergeCell ref="F17:G17"/>
    <mergeCell ref="F19:G19"/>
    <mergeCell ref="J19:K19"/>
    <mergeCell ref="D73:O73"/>
    <mergeCell ref="B68:D68"/>
    <mergeCell ref="B69:D69"/>
    <mergeCell ref="B70:D70"/>
    <mergeCell ref="B71:D71"/>
    <mergeCell ref="K69:L69"/>
    <mergeCell ref="K70:L70"/>
    <mergeCell ref="K71:L71"/>
    <mergeCell ref="E71:F71"/>
    <mergeCell ref="H69:I69"/>
    <mergeCell ref="H70:I70"/>
    <mergeCell ref="H71:I71"/>
    <mergeCell ref="E68:F68"/>
    <mergeCell ref="E69:F69"/>
    <mergeCell ref="E70:F70"/>
    <mergeCell ref="H68:I68"/>
  </mergeCells>
  <phoneticPr fontId="1"/>
  <dataValidations count="2">
    <dataValidation type="list" showErrorMessage="1" errorTitle="入力必須項目です" error="使用水圧(Mpa)をプルダウンメニューから選択してください（未定の場合は0.2を選択してください）" sqref="F19:G19">
      <formula1>"0.05,0.1,0.2,0.3,0.4,0.5"</formula1>
    </dataValidation>
    <dataValidation type="list" showErrorMessage="1" errorTitle="入力必須項目です" error="水栓使用口径(mm)をプルダウンメニューから選択してください_x000a_" sqref="F15:G15">
      <formula1>"13,20"</formula1>
    </dataValidation>
  </dataValidations>
  <pageMargins left="1.1023622047244095" right="0.70866141732283472" top="0.74803149606299213" bottom="0.35433070866141736" header="0.31496062992125984" footer="0.31496062992125984"/>
  <pageSetup paperSize="9" scale="82" orientation="portrait" r:id="rId1"/>
  <rowBreaks count="1" manualBreakCount="1">
    <brk id="46" max="18" man="1"/>
  </rowBreaks>
  <ignoredErrors>
    <ignoredError sqref="E68:E71" unlockedFormula="1"/>
    <ignoredError sqref="R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オイル阻集器選定</vt:lpstr>
      <vt:lpstr>オイル阻集器選定!Print_Area</vt:lpstr>
    </vt:vector>
  </TitlesOfParts>
  <Company>H24 統合OA機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　芳郎</dc:creator>
  <cp:lastModifiedBy>Administrator</cp:lastModifiedBy>
  <cp:lastPrinted>2023-11-13T07:33:03Z</cp:lastPrinted>
  <dcterms:created xsi:type="dcterms:W3CDTF">2016-05-30T02:08:11Z</dcterms:created>
  <dcterms:modified xsi:type="dcterms:W3CDTF">2023-11-21T22:54:34Z</dcterms:modified>
</cp:coreProperties>
</file>