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三輪引継ぎデータ\8 予算要求関係\R8 予算\R60905 事業者意向調査（R7補助）\"/>
    </mc:Choice>
  </mc:AlternateContent>
  <bookViews>
    <workbookView xWindow="0" yWindow="0" windowWidth="19560" windowHeight="8220" tabRatio="924"/>
  </bookViews>
  <sheets>
    <sheet name="補助活用意向調査" sheetId="1" r:id="rId1"/>
    <sheet name="リスト" sheetId="7" r:id="rId2"/>
    <sheet name="2-1　スプリンクラー" sheetId="15" r:id="rId3"/>
    <sheet name="2-2　GH等防災改修等" sheetId="13" r:id="rId4"/>
    <sheet name="2-3・2-4・2-5　自家発電、給水設備、水害対策" sheetId="14" r:id="rId5"/>
    <sheet name="2-6　大規模修繕（連携推進）" sheetId="16" r:id="rId6"/>
  </sheets>
  <definedNames>
    <definedName name="_xlnm.Print_Area" localSheetId="2">'2-1　スプリンクラー'!$A$1:$M$34</definedName>
    <definedName name="_xlnm.Print_Area" localSheetId="3">'2-2　GH等防災改修等'!$A$1:$J$45</definedName>
    <definedName name="_xlnm.Print_Area" localSheetId="4">'2-3・2-4・2-5　自家発電、給水設備、水害対策'!$A$1:$L$42</definedName>
    <definedName name="_xlnm.Print_Area" localSheetId="5">'2-6　大規模修繕（連携推進）'!$A$1:$L$11</definedName>
    <definedName name="_xlnm.Print_Area" localSheetId="0">補助活用意向調査!$A$1:$I$33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9" i="13" l="1"/>
  <c r="H40" i="13"/>
  <c r="H41" i="13"/>
  <c r="H42" i="13"/>
  <c r="H43" i="13"/>
  <c r="H44" i="13"/>
  <c r="H38" i="13"/>
  <c r="G23" i="15"/>
  <c r="K9" i="16" l="1"/>
  <c r="K8" i="16"/>
  <c r="K7" i="16"/>
  <c r="K6" i="16"/>
  <c r="K5" i="16"/>
  <c r="K4" i="16"/>
  <c r="J9" i="16"/>
  <c r="J8" i="16"/>
  <c r="J7" i="16"/>
  <c r="J6" i="16"/>
  <c r="J5" i="16"/>
  <c r="J4" i="16"/>
  <c r="I9" i="16"/>
  <c r="I8" i="16"/>
  <c r="I7" i="16"/>
  <c r="I6" i="16"/>
  <c r="I5" i="16"/>
  <c r="I4" i="16"/>
  <c r="J27" i="13"/>
  <c r="H33" i="13"/>
  <c r="H17" i="13"/>
  <c r="H18" i="13"/>
  <c r="H19" i="13"/>
  <c r="H20" i="13"/>
  <c r="H21" i="13"/>
  <c r="H22" i="13"/>
  <c r="H16" i="13"/>
  <c r="H6" i="13"/>
  <c r="H11" i="13"/>
  <c r="H7" i="13"/>
  <c r="H8" i="13"/>
  <c r="H9" i="13"/>
  <c r="H10" i="13"/>
  <c r="H5" i="13"/>
  <c r="K3" i="16"/>
  <c r="J3" i="16"/>
  <c r="I3" i="16"/>
  <c r="L31" i="14" l="1"/>
  <c r="K31" i="14"/>
  <c r="L21" i="14"/>
  <c r="K21" i="14"/>
  <c r="L10" i="14"/>
  <c r="K10" i="14"/>
  <c r="I20" i="14" l="1"/>
  <c r="I19" i="14"/>
  <c r="I18" i="14"/>
  <c r="I17" i="14"/>
  <c r="I16" i="14"/>
  <c r="I15" i="14"/>
  <c r="I14" i="14"/>
  <c r="I9" i="14"/>
  <c r="I8" i="14"/>
  <c r="I7" i="14"/>
  <c r="I6" i="14"/>
  <c r="I5" i="14"/>
  <c r="I4" i="14"/>
  <c r="I3" i="14"/>
  <c r="K30" i="14"/>
  <c r="J30" i="14"/>
  <c r="I30" i="14"/>
  <c r="K29" i="14"/>
  <c r="J29" i="14"/>
  <c r="I29" i="14"/>
  <c r="K28" i="14"/>
  <c r="J28" i="14"/>
  <c r="L28" i="14" s="1"/>
  <c r="I28" i="14"/>
  <c r="K27" i="14"/>
  <c r="L27" i="14" s="1"/>
  <c r="J27" i="14"/>
  <c r="I27" i="14"/>
  <c r="K26" i="14"/>
  <c r="L26" i="14" s="1"/>
  <c r="J26" i="14"/>
  <c r="I26" i="14"/>
  <c r="K25" i="14"/>
  <c r="J25" i="14"/>
  <c r="L25" i="14" s="1"/>
  <c r="I25" i="14"/>
  <c r="K24" i="14"/>
  <c r="J24" i="14"/>
  <c r="I24" i="14"/>
  <c r="K20" i="14"/>
  <c r="J20" i="14"/>
  <c r="K19" i="14"/>
  <c r="J19" i="14"/>
  <c r="K18" i="14"/>
  <c r="J18" i="14"/>
  <c r="K17" i="14"/>
  <c r="J17" i="14"/>
  <c r="K16" i="14"/>
  <c r="J16" i="14"/>
  <c r="K15" i="14"/>
  <c r="J15" i="14"/>
  <c r="K14" i="14"/>
  <c r="J14" i="14"/>
  <c r="L30" i="14"/>
  <c r="K9" i="14"/>
  <c r="J9" i="14"/>
  <c r="K8" i="14"/>
  <c r="J8" i="14"/>
  <c r="K7" i="14"/>
  <c r="J7" i="14"/>
  <c r="K6" i="14"/>
  <c r="J6" i="14"/>
  <c r="K5" i="14"/>
  <c r="J5" i="14"/>
  <c r="K4" i="14"/>
  <c r="J4" i="14"/>
  <c r="K3" i="14"/>
  <c r="J3" i="14"/>
  <c r="L24" i="14" l="1"/>
  <c r="L29" i="14"/>
  <c r="L6" i="16"/>
  <c r="L8" i="16"/>
  <c r="L9" i="16"/>
  <c r="L5" i="16"/>
  <c r="L7" i="16"/>
  <c r="L4" i="16"/>
  <c r="L3" i="16"/>
  <c r="K10" i="16"/>
  <c r="K38" i="14"/>
  <c r="J38" i="14"/>
  <c r="L38" i="14" s="1"/>
  <c r="I38" i="14"/>
  <c r="K37" i="14"/>
  <c r="J37" i="14"/>
  <c r="L37" i="14" s="1"/>
  <c r="I37" i="14"/>
  <c r="K39" i="14"/>
  <c r="J39" i="14"/>
  <c r="L39" i="14" s="1"/>
  <c r="I39" i="14"/>
  <c r="K40" i="14"/>
  <c r="J40" i="14"/>
  <c r="L40" i="14" s="1"/>
  <c r="I40" i="14"/>
  <c r="L17" i="14"/>
  <c r="L16" i="14"/>
  <c r="L18" i="14"/>
  <c r="L6" i="14"/>
  <c r="L5" i="14"/>
  <c r="L4" i="14"/>
  <c r="L8" i="14"/>
  <c r="J41" i="13"/>
  <c r="J42" i="13"/>
  <c r="J40" i="13"/>
  <c r="J43" i="13"/>
  <c r="H30" i="13"/>
  <c r="J30" i="13" s="1"/>
  <c r="H31" i="13"/>
  <c r="J31" i="13" s="1"/>
  <c r="H29" i="13"/>
  <c r="J29" i="13" s="1"/>
  <c r="H32" i="13"/>
  <c r="J32" i="13" s="1"/>
  <c r="J19" i="13"/>
  <c r="J20" i="13"/>
  <c r="J18" i="13"/>
  <c r="J21" i="13"/>
  <c r="J10" i="13"/>
  <c r="J9" i="13"/>
  <c r="J8" i="13"/>
  <c r="J7" i="13"/>
  <c r="J6" i="13"/>
  <c r="G29" i="15"/>
  <c r="G30" i="15"/>
  <c r="G31" i="15"/>
  <c r="G32" i="15"/>
  <c r="G18" i="15"/>
  <c r="G19" i="15"/>
  <c r="G20" i="15"/>
  <c r="G21" i="15"/>
  <c r="L9" i="15"/>
  <c r="M9" i="15"/>
  <c r="G9" i="15"/>
  <c r="M7" i="15"/>
  <c r="M8" i="15"/>
  <c r="M10" i="15"/>
  <c r="L7" i="15"/>
  <c r="L8" i="15"/>
  <c r="L10" i="15"/>
  <c r="G7" i="15"/>
  <c r="G8" i="15"/>
  <c r="G10" i="15"/>
  <c r="L10" i="16" l="1"/>
  <c r="L15" i="14"/>
  <c r="J35" i="14"/>
  <c r="K35" i="14"/>
  <c r="K41" i="14"/>
  <c r="J41" i="14"/>
  <c r="K36" i="14"/>
  <c r="J36" i="14"/>
  <c r="L7" i="14"/>
  <c r="J39" i="13" l="1"/>
  <c r="H28" i="13"/>
  <c r="H27" i="13"/>
  <c r="G33" i="15"/>
  <c r="G28" i="15"/>
  <c r="G22" i="15"/>
  <c r="G17" i="15"/>
  <c r="M11" i="15"/>
  <c r="G5" i="15"/>
  <c r="G6" i="15"/>
  <c r="M6" i="15" s="1"/>
  <c r="I41" i="14" l="1"/>
  <c r="I36" i="14"/>
  <c r="L9" i="14" l="1"/>
  <c r="I35" i="14"/>
  <c r="L3" i="14" l="1"/>
  <c r="L20" i="14"/>
  <c r="L19" i="14"/>
  <c r="L41" i="14"/>
  <c r="K42" i="14"/>
  <c r="L35" i="14"/>
  <c r="J44" i="13"/>
  <c r="J38" i="13"/>
  <c r="J45" i="13" l="1"/>
  <c r="L36" i="14"/>
  <c r="L42" i="14" s="1"/>
  <c r="J11" i="13"/>
  <c r="J5" i="13"/>
  <c r="J16" i="13"/>
  <c r="J17" i="13"/>
  <c r="J22" i="13"/>
  <c r="G27" i="15" l="1"/>
  <c r="G16" i="15"/>
  <c r="L11" i="15"/>
  <c r="G11" i="15"/>
  <c r="L6" i="15"/>
  <c r="L5" i="15"/>
  <c r="M5" i="15" s="1"/>
  <c r="G34" i="15" l="1"/>
  <c r="M12" i="15"/>
  <c r="J28" i="13" l="1"/>
  <c r="J33" i="13"/>
  <c r="L14" i="14" l="1"/>
  <c r="J12" i="13"/>
  <c r="J23" i="13"/>
  <c r="J34" i="13"/>
</calcChain>
</file>

<file path=xl/sharedStrings.xml><?xml version="1.0" encoding="utf-8"?>
<sst xmlns="http://schemas.openxmlformats.org/spreadsheetml/2006/main" count="336" uniqueCount="178">
  <si>
    <t>法人名</t>
    <rPh sb="0" eb="2">
      <t>ホウジン</t>
    </rPh>
    <rPh sb="2" eb="3">
      <t>メイ</t>
    </rPh>
    <phoneticPr fontId="1"/>
  </si>
  <si>
    <t>担当者名</t>
    <rPh sb="0" eb="2">
      <t>タントウ</t>
    </rPh>
    <rPh sb="2" eb="3">
      <t>シャ</t>
    </rPh>
    <rPh sb="3" eb="4">
      <t>メイ</t>
    </rPh>
    <phoneticPr fontId="1"/>
  </si>
  <si>
    <t>電話番号</t>
    <rPh sb="0" eb="2">
      <t>デンワ</t>
    </rPh>
    <rPh sb="2" eb="4">
      <t>バンゴウ</t>
    </rPh>
    <phoneticPr fontId="1"/>
  </si>
  <si>
    <t>ＦＡＸ番号</t>
    <rPh sb="3" eb="5">
      <t>バンゴウ</t>
    </rPh>
    <phoneticPr fontId="1"/>
  </si>
  <si>
    <t>メールアドレス</t>
  </si>
  <si>
    <t>回答者について</t>
    <rPh sb="0" eb="3">
      <t>カイトウシャ</t>
    </rPh>
    <phoneticPr fontId="2"/>
  </si>
  <si>
    <t>№</t>
    <phoneticPr fontId="2"/>
  </si>
  <si>
    <t>事業名</t>
    <rPh sb="0" eb="3">
      <t>ジギョウメイ</t>
    </rPh>
    <phoneticPr fontId="2"/>
  </si>
  <si>
    <t>　</t>
  </si>
  <si>
    <t>実施意向</t>
    <rPh sb="0" eb="2">
      <t>ジッシ</t>
    </rPh>
    <rPh sb="2" eb="4">
      <t>イコウ</t>
    </rPh>
    <phoneticPr fontId="2"/>
  </si>
  <si>
    <t>合計</t>
    <rPh sb="0" eb="2">
      <t>ゴウケイ</t>
    </rPh>
    <phoneticPr fontId="2"/>
  </si>
  <si>
    <t>例</t>
    <rPh sb="0" eb="1">
      <t>レイ</t>
    </rPh>
    <phoneticPr fontId="2"/>
  </si>
  <si>
    <t>所要額調査
シート</t>
    <rPh sb="0" eb="2">
      <t>ショヨウ</t>
    </rPh>
    <rPh sb="2" eb="3">
      <t>ガク</t>
    </rPh>
    <rPh sb="3" eb="5">
      <t>チョウサ</t>
    </rPh>
    <phoneticPr fontId="2"/>
  </si>
  <si>
    <t>②</t>
    <phoneticPr fontId="2"/>
  </si>
  <si>
    <t>既存高齢者施設のスプリンクラー設備等整備事業</t>
    <rPh sb="0" eb="2">
      <t>キソン</t>
    </rPh>
    <rPh sb="2" eb="5">
      <t>コウレイシャ</t>
    </rPh>
    <rPh sb="5" eb="7">
      <t>シセツ</t>
    </rPh>
    <rPh sb="15" eb="17">
      <t>セツビ</t>
    </rPh>
    <rPh sb="17" eb="18">
      <t>トウ</t>
    </rPh>
    <rPh sb="18" eb="22">
      <t>セイビジギョウ</t>
    </rPh>
    <phoneticPr fontId="2"/>
  </si>
  <si>
    <t>耐震化整備</t>
    <rPh sb="0" eb="3">
      <t>タイシンカ</t>
    </rPh>
    <rPh sb="3" eb="5">
      <t>セイビ</t>
    </rPh>
    <phoneticPr fontId="2"/>
  </si>
  <si>
    <t>大規模修繕等</t>
    <rPh sb="0" eb="6">
      <t>ダイキボ</t>
    </rPh>
    <phoneticPr fontId="2"/>
  </si>
  <si>
    <t>非常用自家発電設備整備</t>
    <rPh sb="0" eb="3">
      <t>ヒジョウヨウ</t>
    </rPh>
    <rPh sb="3" eb="7">
      <t>ジカハツデン</t>
    </rPh>
    <rPh sb="7" eb="9">
      <t>セツビ</t>
    </rPh>
    <rPh sb="9" eb="11">
      <t>セイビ</t>
    </rPh>
    <phoneticPr fontId="2"/>
  </si>
  <si>
    <t>①</t>
    <phoneticPr fontId="2"/>
  </si>
  <si>
    <t>②</t>
    <phoneticPr fontId="2"/>
  </si>
  <si>
    <t>③</t>
    <phoneticPr fontId="2"/>
  </si>
  <si>
    <t>補助上限単価</t>
    <rPh sb="0" eb="2">
      <t>ホジョ</t>
    </rPh>
    <rPh sb="2" eb="4">
      <t>ジョウゲン</t>
    </rPh>
    <rPh sb="4" eb="6">
      <t>タンカ</t>
    </rPh>
    <phoneticPr fontId="2"/>
  </si>
  <si>
    <t>有料老人ホーム○○</t>
    <rPh sb="0" eb="7">
      <t>ユウ</t>
    </rPh>
    <phoneticPr fontId="2"/>
  </si>
  <si>
    <t>合計</t>
    <rPh sb="0" eb="2">
      <t>ゴウ</t>
    </rPh>
    <phoneticPr fontId="2"/>
  </si>
  <si>
    <t>補助単価</t>
    <rPh sb="0" eb="4">
      <t>ホジョ</t>
    </rPh>
    <phoneticPr fontId="2"/>
  </si>
  <si>
    <t>合計</t>
    <rPh sb="0" eb="2">
      <t>ゴウケ</t>
    </rPh>
    <phoneticPr fontId="2"/>
  </si>
  <si>
    <t>②自動火災報知設備（300㎡未満）</t>
    <rPh sb="1" eb="3">
      <t>ジドウ</t>
    </rPh>
    <rPh sb="3" eb="5">
      <t>カサイ</t>
    </rPh>
    <rPh sb="5" eb="7">
      <t>ホウチ</t>
    </rPh>
    <rPh sb="7" eb="9">
      <t>セツビ</t>
    </rPh>
    <rPh sb="14" eb="16">
      <t>ミマン</t>
    </rPh>
    <phoneticPr fontId="2"/>
  </si>
  <si>
    <t>③消防機関へ通報する火災報知設備（500㎡未満）</t>
    <rPh sb="1" eb="3">
      <t>ショウボウ</t>
    </rPh>
    <rPh sb="3" eb="5">
      <t>キカン</t>
    </rPh>
    <rPh sb="6" eb="8">
      <t>ツウホウ</t>
    </rPh>
    <rPh sb="10" eb="12">
      <t>カサイ</t>
    </rPh>
    <rPh sb="12" eb="14">
      <t>ホウチ</t>
    </rPh>
    <rPh sb="14" eb="16">
      <t>セツビ</t>
    </rPh>
    <rPh sb="21" eb="23">
      <t>ミマン</t>
    </rPh>
    <phoneticPr fontId="2"/>
  </si>
  <si>
    <t>①</t>
    <phoneticPr fontId="2"/>
  </si>
  <si>
    <t>③</t>
    <phoneticPr fontId="2"/>
  </si>
  <si>
    <t>a</t>
    <phoneticPr fontId="2"/>
  </si>
  <si>
    <t>b</t>
    <phoneticPr fontId="2"/>
  </si>
  <si>
    <t>スプリンクラー設備（1,000㎡未満）</t>
    <rPh sb="7" eb="9">
      <t>セツ</t>
    </rPh>
    <rPh sb="16" eb="18">
      <t>ミ</t>
    </rPh>
    <phoneticPr fontId="2"/>
  </si>
  <si>
    <t>スプリンクラー設備（1,000㎡未満）＋消火ポンプユニット等の設置</t>
    <rPh sb="7" eb="9">
      <t>セツ</t>
    </rPh>
    <rPh sb="16" eb="18">
      <t>ミ</t>
    </rPh>
    <rPh sb="20" eb="29">
      <t>ショウカ</t>
    </rPh>
    <rPh sb="29" eb="30">
      <t>トウ</t>
    </rPh>
    <rPh sb="31" eb="33">
      <t>セ</t>
    </rPh>
    <phoneticPr fontId="2"/>
  </si>
  <si>
    <t>消防機関へ通報する火災報知設備（500㎡未満）</t>
    <rPh sb="0" eb="5">
      <t>ショウボウ</t>
    </rPh>
    <rPh sb="5" eb="9">
      <t>ツウホ</t>
    </rPh>
    <rPh sb="9" eb="15">
      <t>カ</t>
    </rPh>
    <rPh sb="20" eb="22">
      <t>ミ</t>
    </rPh>
    <phoneticPr fontId="2"/>
  </si>
  <si>
    <t>自動火災報知設備（300㎡未満）</t>
    <rPh sb="0" eb="8">
      <t>ジドウカサ</t>
    </rPh>
    <rPh sb="13" eb="15">
      <t>ミマ</t>
    </rPh>
    <phoneticPr fontId="2"/>
  </si>
  <si>
    <t>認知症対応型通所介護事業所</t>
    <rPh sb="0" eb="2">
      <t>ニンチ</t>
    </rPh>
    <rPh sb="2" eb="3">
      <t>ショウ</t>
    </rPh>
    <rPh sb="3" eb="6">
      <t>タイオウ</t>
    </rPh>
    <rPh sb="6" eb="10">
      <t>ツウ</t>
    </rPh>
    <rPh sb="10" eb="13">
      <t>ジ</t>
    </rPh>
    <phoneticPr fontId="2"/>
  </si>
  <si>
    <t>認知症高齢者グループホーム</t>
    <rPh sb="0" eb="2">
      <t>ニンチ</t>
    </rPh>
    <rPh sb="2" eb="3">
      <t>ショウ</t>
    </rPh>
    <rPh sb="3" eb="6">
      <t>コウ</t>
    </rPh>
    <phoneticPr fontId="2"/>
  </si>
  <si>
    <t>小規模多機能型居宅介護事業所</t>
    <rPh sb="0" eb="11">
      <t>ショウキボ</t>
    </rPh>
    <rPh sb="11" eb="14">
      <t>ジ</t>
    </rPh>
    <phoneticPr fontId="2"/>
  </si>
  <si>
    <t>看護小規模多機能型居宅介護事業所</t>
    <rPh sb="0" eb="13">
      <t>カンゴ</t>
    </rPh>
    <rPh sb="13" eb="16">
      <t>ジ</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</si>
  <si>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2"/>
  </si>
  <si>
    <t>地域包括支援センター</t>
    <rPh sb="0" eb="2">
      <t>チイキ</t>
    </rPh>
    <rPh sb="2" eb="4">
      <t>ホウカツ</t>
    </rPh>
    <rPh sb="4" eb="6">
      <t>シエン</t>
    </rPh>
    <phoneticPr fontId="2"/>
  </si>
  <si>
    <t>合計</t>
    <rPh sb="0" eb="2">
      <t>ゴウ</t>
    </rPh>
    <phoneticPr fontId="2"/>
  </si>
  <si>
    <t>小規模介護医療院</t>
    <rPh sb="0" eb="3">
      <t>ショウキボ</t>
    </rPh>
    <rPh sb="3" eb="8">
      <t>カイゴイリョ</t>
    </rPh>
    <phoneticPr fontId="2"/>
  </si>
  <si>
    <t>介護老人保健施設</t>
    <rPh sb="0" eb="8">
      <t>カイゴロウ</t>
    </rPh>
    <phoneticPr fontId="2"/>
  </si>
  <si>
    <t>介護医療院</t>
    <rPh sb="0" eb="5">
      <t>カイゴイ</t>
    </rPh>
    <phoneticPr fontId="2"/>
  </si>
  <si>
    <t>軽費老人ホーム（ケアハウス・A型・B型）</t>
    <rPh sb="0" eb="7">
      <t>ケイヒ</t>
    </rPh>
    <rPh sb="15" eb="16">
      <t>ガタ</t>
    </rPh>
    <rPh sb="18" eb="19">
      <t>ガタ</t>
    </rPh>
    <phoneticPr fontId="2"/>
  </si>
  <si>
    <t>有料老人ホーム</t>
    <rPh sb="0" eb="7">
      <t>ユウリョ</t>
    </rPh>
    <phoneticPr fontId="2"/>
  </si>
  <si>
    <t>小規模多機能型居宅介護事業所</t>
    <rPh sb="0" eb="3">
      <t>ショウキ</t>
    </rPh>
    <rPh sb="3" eb="14">
      <t>タ</t>
    </rPh>
    <phoneticPr fontId="2"/>
  </si>
  <si>
    <t>看護小規模多機能型居宅介護事業所</t>
    <rPh sb="0" eb="13">
      <t>カン</t>
    </rPh>
    <rPh sb="13" eb="16">
      <t>ジ</t>
    </rPh>
    <phoneticPr fontId="2"/>
  </si>
  <si>
    <t>軽費老人ホーム（ケアハウス・A型・B型）</t>
    <rPh sb="0" eb="7">
      <t>ケイヒ</t>
    </rPh>
    <rPh sb="15" eb="16">
      <t>ガ</t>
    </rPh>
    <rPh sb="18" eb="19">
      <t>ガタ</t>
    </rPh>
    <phoneticPr fontId="2"/>
  </si>
  <si>
    <t>養護老人ホーム</t>
    <rPh sb="0" eb="7">
      <t>ヨウ</t>
    </rPh>
    <phoneticPr fontId="2"/>
  </si>
  <si>
    <t>ケアハウス○○</t>
    <phoneticPr fontId="2"/>
  </si>
  <si>
    <t>特別養護老人ホーム○○</t>
    <rPh sb="0" eb="9">
      <t>トク</t>
    </rPh>
    <phoneticPr fontId="2"/>
  </si>
  <si>
    <t>特別養護老人ホーム○○</t>
    <rPh sb="0" eb="9">
      <t>ト</t>
    </rPh>
    <phoneticPr fontId="2"/>
  </si>
  <si>
    <t>グループホーム○○</t>
    <phoneticPr fontId="2"/>
  </si>
  <si>
    <t>災害時における避難や関係機関との連絡調整及び情報収集のための電源を確保するため非常用自家発電設備を整備する。</t>
    <rPh sb="0" eb="3">
      <t>サイガイ</t>
    </rPh>
    <rPh sb="7" eb="9">
      <t>ヒナン</t>
    </rPh>
    <rPh sb="10" eb="12">
      <t>カンケイ</t>
    </rPh>
    <rPh sb="12" eb="14">
      <t>キカン</t>
    </rPh>
    <rPh sb="16" eb="18">
      <t>レンラク</t>
    </rPh>
    <rPh sb="18" eb="20">
      <t>チョウセイ</t>
    </rPh>
    <rPh sb="20" eb="21">
      <t>オヨ</t>
    </rPh>
    <rPh sb="22" eb="24">
      <t>ジョウホウ</t>
    </rPh>
    <rPh sb="24" eb="26">
      <t>シュウシュウ</t>
    </rPh>
    <rPh sb="30" eb="32">
      <t>デンゲン</t>
    </rPh>
    <rPh sb="33" eb="35">
      <t>カクホ</t>
    </rPh>
    <rPh sb="39" eb="48">
      <t>ヒジョウ</t>
    </rPh>
    <rPh sb="49" eb="51">
      <t>セイ</t>
    </rPh>
    <phoneticPr fontId="2"/>
  </si>
  <si>
    <t>災害時における避難や関係機関との連絡調整及び情報収集のための電源を確保するため非常用自家発電設備を整備する。</t>
    <phoneticPr fontId="2"/>
  </si>
  <si>
    <t>災害時における長時間の断水でも水を利用できるよう、
施設屋外に受水槽及び地下水利用のための監視装置、滅菌処理装置、ろ過装置等を設置する。</t>
    <rPh sb="0" eb="3">
      <t>サイ</t>
    </rPh>
    <rPh sb="7" eb="10">
      <t>チョウジカ</t>
    </rPh>
    <rPh sb="11" eb="13">
      <t>ダンスイ</t>
    </rPh>
    <rPh sb="15" eb="16">
      <t>ミズ</t>
    </rPh>
    <rPh sb="17" eb="19">
      <t>リヨウ</t>
    </rPh>
    <rPh sb="26" eb="28">
      <t>シセツ</t>
    </rPh>
    <rPh sb="28" eb="30">
      <t>オクガイ</t>
    </rPh>
    <rPh sb="31" eb="34">
      <t>ジュス</t>
    </rPh>
    <rPh sb="34" eb="36">
      <t>オヨ</t>
    </rPh>
    <rPh sb="36" eb="39">
      <t>チカスイ</t>
    </rPh>
    <rPh sb="39" eb="41">
      <t>リヨウ</t>
    </rPh>
    <rPh sb="45" eb="49">
      <t>カンシソウチ</t>
    </rPh>
    <rPh sb="50" eb="54">
      <t>メッキン</t>
    </rPh>
    <rPh sb="54" eb="56">
      <t>ソウチ</t>
    </rPh>
    <rPh sb="58" eb="59">
      <t>カ</t>
    </rPh>
    <rPh sb="59" eb="61">
      <t>ソウチ</t>
    </rPh>
    <rPh sb="61" eb="62">
      <t>トウ</t>
    </rPh>
    <rPh sb="63" eb="65">
      <t>セッチ</t>
    </rPh>
    <phoneticPr fontId="2"/>
  </si>
  <si>
    <t>強度の弱い柱の部分にフレームを継ぎ足し、強度を上げる工事を行う。</t>
    <rPh sb="0" eb="2">
      <t>キョウド</t>
    </rPh>
    <rPh sb="3" eb="4">
      <t>ヨワ</t>
    </rPh>
    <rPh sb="5" eb="6">
      <t>ハシラ</t>
    </rPh>
    <rPh sb="7" eb="9">
      <t>ブブン</t>
    </rPh>
    <rPh sb="15" eb="16">
      <t>ツ</t>
    </rPh>
    <rPh sb="17" eb="18">
      <t>タ</t>
    </rPh>
    <rPh sb="20" eb="22">
      <t>キョウド</t>
    </rPh>
    <rPh sb="23" eb="24">
      <t>ア</t>
    </rPh>
    <rPh sb="26" eb="28">
      <t>コウジ</t>
    </rPh>
    <rPh sb="29" eb="30">
      <t>オコナ</t>
    </rPh>
    <phoneticPr fontId="2"/>
  </si>
  <si>
    <t>所要見込額
（自動計算）</t>
    <rPh sb="0" eb="5">
      <t>ショヨウ</t>
    </rPh>
    <rPh sb="7" eb="11">
      <t>ジ</t>
    </rPh>
    <phoneticPr fontId="2"/>
  </si>
  <si>
    <t>消火ポンプユニット
補助額(自動計算）</t>
    <rPh sb="0" eb="5">
      <t>ショウ</t>
    </rPh>
    <rPh sb="10" eb="12">
      <t>ホジョ</t>
    </rPh>
    <rPh sb="12" eb="13">
      <t>ガク</t>
    </rPh>
    <rPh sb="14" eb="18">
      <t>ジドウ</t>
    </rPh>
    <phoneticPr fontId="2"/>
  </si>
  <si>
    <t>所要見込額
（自動計算）</t>
    <rPh sb="0" eb="5">
      <t>ショヨ</t>
    </rPh>
    <rPh sb="7" eb="11">
      <t>ジ</t>
    </rPh>
    <phoneticPr fontId="2"/>
  </si>
  <si>
    <t>交付基準単価
（1㎡あたり）
（自動計算）</t>
    <rPh sb="0" eb="2">
      <t>コウフ</t>
    </rPh>
    <rPh sb="2" eb="4">
      <t>キジュン</t>
    </rPh>
    <rPh sb="4" eb="6">
      <t>タンカ</t>
    </rPh>
    <rPh sb="16" eb="20">
      <t>ジ</t>
    </rPh>
    <phoneticPr fontId="2"/>
  </si>
  <si>
    <t>所要見込額
（自動計算）</t>
    <rPh sb="0" eb="5">
      <t>ショヨウ</t>
    </rPh>
    <rPh sb="7" eb="11">
      <t>ジドウケイサン</t>
    </rPh>
    <phoneticPr fontId="2"/>
  </si>
  <si>
    <t>補助単価
（自動入力）</t>
    <rPh sb="0" eb="4">
      <t>ホジョ</t>
    </rPh>
    <rPh sb="6" eb="8">
      <t>ジドウ</t>
    </rPh>
    <rPh sb="8" eb="10">
      <t>ニュウリョク</t>
    </rPh>
    <phoneticPr fontId="2"/>
  </si>
  <si>
    <t>国補助額
（自動計算）</t>
    <rPh sb="0" eb="1">
      <t>クニ</t>
    </rPh>
    <rPh sb="1" eb="4">
      <t>ホジョガク</t>
    </rPh>
    <rPh sb="6" eb="10">
      <t>ジドウケイサン</t>
    </rPh>
    <phoneticPr fontId="2"/>
  </si>
  <si>
    <t>市補助額
（自動計算）</t>
    <rPh sb="0" eb="1">
      <t>シ</t>
    </rPh>
    <rPh sb="1" eb="4">
      <t>ホジョガク</t>
    </rPh>
    <rPh sb="6" eb="10">
      <t>ジド</t>
    </rPh>
    <phoneticPr fontId="2"/>
  </si>
  <si>
    <t>補助金
所要見込額計
（自動計算）</t>
    <rPh sb="0" eb="3">
      <t>ホジョキン</t>
    </rPh>
    <rPh sb="4" eb="9">
      <t>ショヨウミ</t>
    </rPh>
    <rPh sb="9" eb="10">
      <t>ケイ</t>
    </rPh>
    <rPh sb="12" eb="16">
      <t>ジ</t>
    </rPh>
    <phoneticPr fontId="2"/>
  </si>
  <si>
    <t>①耐震化整備</t>
    <rPh sb="1" eb="4">
      <t>タイシンカ</t>
    </rPh>
    <rPh sb="4" eb="6">
      <t>セイビ</t>
    </rPh>
    <phoneticPr fontId="2"/>
  </si>
  <si>
    <t>②大規模修繕等</t>
    <rPh sb="1" eb="6">
      <t>ダイ</t>
    </rPh>
    <rPh sb="6" eb="7">
      <t>トウ</t>
    </rPh>
    <phoneticPr fontId="2"/>
  </si>
  <si>
    <t>下記の事業のうち実施意向がある事業の実施意向欄に○をつけ、所要額調査シートの該当欄に入力してください。</t>
    <rPh sb="0" eb="2">
      <t>カキ</t>
    </rPh>
    <rPh sb="3" eb="5">
      <t>ジギョウ</t>
    </rPh>
    <rPh sb="8" eb="10">
      <t>ジッシ</t>
    </rPh>
    <rPh sb="10" eb="12">
      <t>イコウ</t>
    </rPh>
    <rPh sb="15" eb="17">
      <t>ジギョウ</t>
    </rPh>
    <rPh sb="18" eb="20">
      <t>ジッシ</t>
    </rPh>
    <rPh sb="20" eb="22">
      <t>イコウ</t>
    </rPh>
    <rPh sb="22" eb="23">
      <t>ラン</t>
    </rPh>
    <rPh sb="29" eb="32">
      <t>ショヨウガ</t>
    </rPh>
    <rPh sb="32" eb="34">
      <t>チョウサ</t>
    </rPh>
    <rPh sb="38" eb="40">
      <t>ガイトウ</t>
    </rPh>
    <rPh sb="40" eb="41">
      <t>ラン</t>
    </rPh>
    <rPh sb="42" eb="44">
      <t>ニュウ</t>
    </rPh>
    <phoneticPr fontId="2"/>
  </si>
  <si>
    <t>地域介護・福祉空間整備等
施設整備交付金（国補助）</t>
    <rPh sb="0" eb="4">
      <t>チイキカイゴ</t>
    </rPh>
    <rPh sb="5" eb="9">
      <t>フクシクウ</t>
    </rPh>
    <rPh sb="9" eb="12">
      <t>セイビトウ</t>
    </rPh>
    <rPh sb="13" eb="15">
      <t>シセツ</t>
    </rPh>
    <rPh sb="15" eb="17">
      <t>セイビ</t>
    </rPh>
    <rPh sb="17" eb="20">
      <t>コウ</t>
    </rPh>
    <rPh sb="21" eb="24">
      <t>クニ</t>
    </rPh>
    <phoneticPr fontId="2"/>
  </si>
  <si>
    <t>施設面積
（直接入力）</t>
    <rPh sb="0" eb="2">
      <t>シセツ</t>
    </rPh>
    <rPh sb="2" eb="4">
      <t>メンセ</t>
    </rPh>
    <rPh sb="6" eb="10">
      <t>チョクセツニュウリョク</t>
    </rPh>
    <phoneticPr fontId="2"/>
  </si>
  <si>
    <t>想定される工事費
（概算）
（直接入力）</t>
    <rPh sb="0" eb="2">
      <t>ソウテイ</t>
    </rPh>
    <rPh sb="5" eb="7">
      <t>コウジ</t>
    </rPh>
    <rPh sb="7" eb="8">
      <t>ヒ</t>
    </rPh>
    <rPh sb="10" eb="12">
      <t>ガイサン</t>
    </rPh>
    <rPh sb="15" eb="19">
      <t>チョクセツニュウリョク</t>
    </rPh>
    <phoneticPr fontId="2"/>
  </si>
  <si>
    <t>工事面積
（直接入力）</t>
    <rPh sb="0" eb="2">
      <t>コウジ</t>
    </rPh>
    <rPh sb="2" eb="4">
      <t>メンセキ</t>
    </rPh>
    <rPh sb="6" eb="10">
      <t>チョクセツニュウリョク</t>
    </rPh>
    <phoneticPr fontId="2"/>
  </si>
  <si>
    <t>補助対象面積
（直接入力）</t>
    <rPh sb="0" eb="2">
      <t>ホジョ</t>
    </rPh>
    <rPh sb="2" eb="4">
      <t>タイショウ</t>
    </rPh>
    <rPh sb="4" eb="6">
      <t>メンセキ</t>
    </rPh>
    <rPh sb="8" eb="12">
      <t>チョクセツニュウリョク</t>
    </rPh>
    <phoneticPr fontId="2"/>
  </si>
  <si>
    <t>消火ポンプユニット
必要額
（直接入力）</t>
    <rPh sb="0" eb="5">
      <t>ショウカ</t>
    </rPh>
    <rPh sb="10" eb="12">
      <t>ヒツヨウ</t>
    </rPh>
    <rPh sb="12" eb="13">
      <t>ガク</t>
    </rPh>
    <rPh sb="15" eb="19">
      <t>チョクセツニュウリョク</t>
    </rPh>
    <phoneticPr fontId="2"/>
  </si>
  <si>
    <t>例</t>
    <rPh sb="0" eb="1">
      <t>レイ</t>
    </rPh>
    <phoneticPr fontId="2"/>
  </si>
  <si>
    <t>有料老人ホーム○○</t>
    <rPh sb="0" eb="2">
      <t>ユウリョウ</t>
    </rPh>
    <rPh sb="2" eb="7">
      <t>ロウジ</t>
    </rPh>
    <phoneticPr fontId="2"/>
  </si>
  <si>
    <t>想定される工事費
（概算）
（直接入力）</t>
    <rPh sb="0" eb="5">
      <t>ソウ</t>
    </rPh>
    <rPh sb="5" eb="8">
      <t>コウジヒ</t>
    </rPh>
    <rPh sb="10" eb="12">
      <t>ガイサン</t>
    </rPh>
    <rPh sb="15" eb="19">
      <t>チョクセツニュウリョク</t>
    </rPh>
    <phoneticPr fontId="2"/>
  </si>
  <si>
    <t>事業者
負担見込額
（自動計算）</t>
    <rPh sb="0" eb="3">
      <t>ジギョウシャ</t>
    </rPh>
    <rPh sb="4" eb="6">
      <t>フタン</t>
    </rPh>
    <rPh sb="6" eb="9">
      <t>ミコ</t>
    </rPh>
    <rPh sb="11" eb="15">
      <t>ジドウケイサン</t>
    </rPh>
    <phoneticPr fontId="2"/>
  </si>
  <si>
    <t>通所介護事業所（宿泊を伴うものに限る）</t>
    <rPh sb="0" eb="4">
      <t>ツウショ</t>
    </rPh>
    <rPh sb="4" eb="7">
      <t>ジギョウショ</t>
    </rPh>
    <rPh sb="8" eb="10">
      <t>シュクハク</t>
    </rPh>
    <rPh sb="11" eb="12">
      <t>トモナ</t>
    </rPh>
    <rPh sb="16" eb="17">
      <t>カギ</t>
    </rPh>
    <phoneticPr fontId="2"/>
  </si>
  <si>
    <t>地域密着型通所介護事業所（宿泊を伴うものに限る）</t>
    <rPh sb="0" eb="5">
      <t>チイキミ</t>
    </rPh>
    <rPh sb="5" eb="9">
      <t>ツウ</t>
    </rPh>
    <rPh sb="9" eb="12">
      <t>ジ</t>
    </rPh>
    <rPh sb="13" eb="15">
      <t>シュクハク</t>
    </rPh>
    <rPh sb="16" eb="17">
      <t>トモナ</t>
    </rPh>
    <rPh sb="21" eb="22">
      <t>カギ</t>
    </rPh>
    <phoneticPr fontId="2"/>
  </si>
  <si>
    <t>生活支援ハウス</t>
    <rPh sb="0" eb="4">
      <t>セイカツシエン</t>
    </rPh>
    <phoneticPr fontId="2"/>
  </si>
  <si>
    <t>認知症対応型通所介護事業所（宿泊を伴うものに限る）</t>
    <rPh sb="0" eb="3">
      <t>ニンチショウ</t>
    </rPh>
    <rPh sb="3" eb="6">
      <t>タイオウガタ</t>
    </rPh>
    <rPh sb="6" eb="8">
      <t>ツウショ</t>
    </rPh>
    <rPh sb="8" eb="10">
      <t>カイゴ</t>
    </rPh>
    <rPh sb="10" eb="13">
      <t>ジギョウショ</t>
    </rPh>
    <rPh sb="14" eb="16">
      <t>シュクハク</t>
    </rPh>
    <rPh sb="17" eb="18">
      <t>トモナ</t>
    </rPh>
    <rPh sb="22" eb="23">
      <t>カギ</t>
    </rPh>
    <phoneticPr fontId="2"/>
  </si>
  <si>
    <t>生活支援ハウス</t>
    <rPh sb="0" eb="4">
      <t>セイカツシ</t>
    </rPh>
    <phoneticPr fontId="2"/>
  </si>
  <si>
    <t>地域密着型特別養護老人ホーム</t>
    <rPh sb="0" eb="5">
      <t>チイ</t>
    </rPh>
    <rPh sb="5" eb="14">
      <t>トク</t>
    </rPh>
    <phoneticPr fontId="2"/>
  </si>
  <si>
    <t>◎補助事業対象施設リスト</t>
    <rPh sb="1" eb="3">
      <t>ホジョ</t>
    </rPh>
    <rPh sb="3" eb="5">
      <t>ジギョウ</t>
    </rPh>
    <rPh sb="5" eb="7">
      <t>タイショウ</t>
    </rPh>
    <rPh sb="7" eb="9">
      <t>シセツ</t>
    </rPh>
    <phoneticPr fontId="2"/>
  </si>
  <si>
    <t>2-1①</t>
    <phoneticPr fontId="2"/>
  </si>
  <si>
    <t>2-2②</t>
    <phoneticPr fontId="2"/>
  </si>
  <si>
    <t>2-1②</t>
    <phoneticPr fontId="2"/>
  </si>
  <si>
    <t>2-1③</t>
    <phoneticPr fontId="2"/>
  </si>
  <si>
    <t>2-2①</t>
    <phoneticPr fontId="2"/>
  </si>
  <si>
    <t>2-2③</t>
    <phoneticPr fontId="2"/>
  </si>
  <si>
    <t>2-3</t>
    <phoneticPr fontId="2"/>
  </si>
  <si>
    <t>2-1.スプリンクラー設備等整備</t>
    <rPh sb="11" eb="14">
      <t>セ</t>
    </rPh>
    <rPh sb="14" eb="16">
      <t>セイビ</t>
    </rPh>
    <phoneticPr fontId="2"/>
  </si>
  <si>
    <t>2－3　（国補助）高齢者施設等の非常用自家発電設備整備</t>
    <rPh sb="5" eb="8">
      <t>クニ</t>
    </rPh>
    <rPh sb="9" eb="12">
      <t>コウ</t>
    </rPh>
    <rPh sb="12" eb="14">
      <t>シセ</t>
    </rPh>
    <rPh sb="14" eb="15">
      <t>トウ</t>
    </rPh>
    <rPh sb="16" eb="27">
      <t>ヒジ</t>
    </rPh>
    <phoneticPr fontId="2"/>
  </si>
  <si>
    <t>※小規模施設は「2-2③」に記入</t>
    <rPh sb="1" eb="4">
      <t>ショウキボ</t>
    </rPh>
    <rPh sb="4" eb="6">
      <t>シセツ</t>
    </rPh>
    <rPh sb="14" eb="16">
      <t>キニュウ</t>
    </rPh>
    <phoneticPr fontId="2"/>
  </si>
  <si>
    <t>1</t>
    <phoneticPr fontId="2"/>
  </si>
  <si>
    <t>2</t>
    <phoneticPr fontId="2"/>
  </si>
  <si>
    <t>3</t>
    <phoneticPr fontId="2"/>
  </si>
  <si>
    <t>4</t>
    <phoneticPr fontId="2"/>
  </si>
  <si>
    <t>③非常用自家発電設備整備事業（小規模施設）　※大規模施設は「2-3」に記入</t>
    <rPh sb="1" eb="12">
      <t>ヒジョウヨウジカハツデンセツビセイビ</t>
    </rPh>
    <rPh sb="12" eb="14">
      <t>ジギョウ</t>
    </rPh>
    <rPh sb="15" eb="18">
      <t>ショウキボ</t>
    </rPh>
    <rPh sb="18" eb="20">
      <t>シセツ</t>
    </rPh>
    <rPh sb="23" eb="26">
      <t>ダイキボ</t>
    </rPh>
    <rPh sb="26" eb="28">
      <t>シセツ</t>
    </rPh>
    <rPh sb="35" eb="37">
      <t>キニュウ</t>
    </rPh>
    <phoneticPr fontId="2"/>
  </si>
  <si>
    <t>施設の出入り口からの浸水や土砂流入を防ぐための止水板等の設置工事を行う。</t>
    <rPh sb="0" eb="2">
      <t>シセツ</t>
    </rPh>
    <rPh sb="3" eb="4">
      <t>デ</t>
    </rPh>
    <rPh sb="4" eb="5">
      <t>イ</t>
    </rPh>
    <rPh sb="6" eb="7">
      <t>グチ</t>
    </rPh>
    <rPh sb="10" eb="12">
      <t>シンスイ</t>
    </rPh>
    <rPh sb="13" eb="15">
      <t>ドシャ</t>
    </rPh>
    <rPh sb="15" eb="17">
      <t>リュウニュウ</t>
    </rPh>
    <rPh sb="18" eb="19">
      <t>フセ</t>
    </rPh>
    <rPh sb="23" eb="25">
      <t>シスイ</t>
    </rPh>
    <rPh sb="25" eb="26">
      <t>イタ</t>
    </rPh>
    <rPh sb="26" eb="27">
      <t>トウ</t>
    </rPh>
    <rPh sb="28" eb="30">
      <t>セッチ</t>
    </rPh>
    <rPh sb="30" eb="32">
      <t>コウジ</t>
    </rPh>
    <rPh sb="33" eb="34">
      <t>オコナ</t>
    </rPh>
    <phoneticPr fontId="2"/>
  </si>
  <si>
    <t>2-5　（国補助）高齢者施設等の水害対策強化事業</t>
    <rPh sb="5" eb="6">
      <t>クニ</t>
    </rPh>
    <rPh sb="6" eb="8">
      <t>ホジョ</t>
    </rPh>
    <phoneticPr fontId="2"/>
  </si>
  <si>
    <t>※小規模施設は「2-2④」に記入</t>
    <rPh sb="1" eb="4">
      <t>ショウキボ</t>
    </rPh>
    <rPh sb="4" eb="6">
      <t>シセツ</t>
    </rPh>
    <rPh sb="14" eb="16">
      <t>キニュウ</t>
    </rPh>
    <phoneticPr fontId="2"/>
  </si>
  <si>
    <t>例</t>
    <rPh sb="0" eb="1">
      <t>レイ</t>
    </rPh>
    <phoneticPr fontId="2"/>
  </si>
  <si>
    <t>高齢者施設等の水害対策のためのスロープや避難スペースを設置する。</t>
    <rPh sb="0" eb="2">
      <t>コウレイ</t>
    </rPh>
    <rPh sb="2" eb="3">
      <t>シャ</t>
    </rPh>
    <rPh sb="3" eb="5">
      <t>シセツ</t>
    </rPh>
    <rPh sb="5" eb="6">
      <t>トウ</t>
    </rPh>
    <rPh sb="7" eb="9">
      <t>スイガイ</t>
    </rPh>
    <rPh sb="9" eb="11">
      <t>タイサク</t>
    </rPh>
    <rPh sb="20" eb="22">
      <t>ヒナン</t>
    </rPh>
    <rPh sb="27" eb="29">
      <t>セッチ</t>
    </rPh>
    <phoneticPr fontId="2"/>
  </si>
  <si>
    <t>2－１　（国補助）既存高齢者施設のスプリンクラー設備等整備事業</t>
    <rPh sb="5" eb="6">
      <t>クニ</t>
    </rPh>
    <rPh sb="6" eb="8">
      <t>ホジョ</t>
    </rPh>
    <rPh sb="9" eb="11">
      <t>キソン</t>
    </rPh>
    <rPh sb="11" eb="14">
      <t>コウレイシャ</t>
    </rPh>
    <rPh sb="14" eb="16">
      <t>シセツ</t>
    </rPh>
    <rPh sb="24" eb="27">
      <t>セツビナド</t>
    </rPh>
    <rPh sb="27" eb="29">
      <t>セイビ</t>
    </rPh>
    <rPh sb="29" eb="31">
      <t>ジギョウ</t>
    </rPh>
    <phoneticPr fontId="2"/>
  </si>
  <si>
    <t>必要</t>
    <phoneticPr fontId="2"/>
  </si>
  <si>
    <t>消火ポンプユニットの設置
（選択）</t>
    <rPh sb="0" eb="2">
      <t>ショウカ</t>
    </rPh>
    <rPh sb="10" eb="12">
      <t>セッチ</t>
    </rPh>
    <rPh sb="14" eb="16">
      <t>センタク</t>
    </rPh>
    <phoneticPr fontId="2"/>
  </si>
  <si>
    <t>施設種別
（選択）</t>
    <rPh sb="0" eb="2">
      <t>シセツ</t>
    </rPh>
    <rPh sb="2" eb="4">
      <t>シュ</t>
    </rPh>
    <rPh sb="6" eb="8">
      <t>セン</t>
    </rPh>
    <phoneticPr fontId="2"/>
  </si>
  <si>
    <t>施設種別
（選択）</t>
    <rPh sb="0" eb="2">
      <t>シセ</t>
    </rPh>
    <rPh sb="2" eb="4">
      <t>シュベ</t>
    </rPh>
    <rPh sb="6" eb="8">
      <t>セン</t>
    </rPh>
    <phoneticPr fontId="2"/>
  </si>
  <si>
    <t>施設種別
（種別）</t>
    <rPh sb="0" eb="2">
      <t>シセ</t>
    </rPh>
    <rPh sb="2" eb="4">
      <t>シュ</t>
    </rPh>
    <rPh sb="6" eb="8">
      <t>シュ</t>
    </rPh>
    <phoneticPr fontId="2"/>
  </si>
  <si>
    <t>小規模ケアハウス</t>
    <rPh sb="0" eb="3">
      <t>ショウキボ</t>
    </rPh>
    <phoneticPr fontId="2"/>
  </si>
  <si>
    <t>施設種別
（選択）</t>
    <rPh sb="0" eb="2">
      <t>シセ</t>
    </rPh>
    <rPh sb="2" eb="4">
      <t>シュ</t>
    </rPh>
    <rPh sb="6" eb="8">
      <t>セ</t>
    </rPh>
    <phoneticPr fontId="2"/>
  </si>
  <si>
    <t>施設名
（直接入力）</t>
    <rPh sb="0" eb="2">
      <t>シセ</t>
    </rPh>
    <rPh sb="2" eb="3">
      <t>メイ</t>
    </rPh>
    <rPh sb="5" eb="7">
      <t>チョクセツ</t>
    </rPh>
    <rPh sb="7" eb="9">
      <t>ニュウリョク</t>
    </rPh>
    <phoneticPr fontId="2"/>
  </si>
  <si>
    <t>建物
竣工年月日
（直接入力）</t>
    <rPh sb="0" eb="2">
      <t>タテモ</t>
    </rPh>
    <rPh sb="3" eb="5">
      <t>シュンコウ</t>
    </rPh>
    <rPh sb="5" eb="8">
      <t>ネンガ</t>
    </rPh>
    <rPh sb="10" eb="14">
      <t>チョクセツニュウリョク</t>
    </rPh>
    <phoneticPr fontId="2"/>
  </si>
  <si>
    <t>④水害対策強化事業（小規模施設）　※大規模施設は「2-5」に記入</t>
    <rPh sb="1" eb="3">
      <t>スイガイ</t>
    </rPh>
    <rPh sb="3" eb="5">
      <t>タイサク</t>
    </rPh>
    <rPh sb="5" eb="7">
      <t>キョウカ</t>
    </rPh>
    <rPh sb="7" eb="9">
      <t>ジギョウ</t>
    </rPh>
    <rPh sb="10" eb="13">
      <t>ショウキボ</t>
    </rPh>
    <rPh sb="13" eb="15">
      <t>シセツ</t>
    </rPh>
    <rPh sb="18" eb="21">
      <t>ダイキボ</t>
    </rPh>
    <rPh sb="21" eb="23">
      <t>シセツ</t>
    </rPh>
    <rPh sb="30" eb="32">
      <t>キニュウ</t>
    </rPh>
    <phoneticPr fontId="2"/>
  </si>
  <si>
    <t>事業内容　※具体的に
（直接入力）</t>
    <rPh sb="0" eb="4">
      <t>ジギョウナイヨ</t>
    </rPh>
    <rPh sb="6" eb="9">
      <t>グタイテキ</t>
    </rPh>
    <rPh sb="12" eb="16">
      <t>チョクセツニュウリョク</t>
    </rPh>
    <phoneticPr fontId="2"/>
  </si>
  <si>
    <t>事業内容
（直接入力）
※どんな不具合・故障があるのか具体的に</t>
    <rPh sb="0" eb="4">
      <t>ジギョウナイヨ</t>
    </rPh>
    <rPh sb="6" eb="10">
      <t>チョクセツニュウリョク</t>
    </rPh>
    <rPh sb="16" eb="19">
      <t>フグアイ</t>
    </rPh>
    <rPh sb="20" eb="22">
      <t>コショウ</t>
    </rPh>
    <rPh sb="27" eb="30">
      <t>グタイテキ</t>
    </rPh>
    <phoneticPr fontId="2"/>
  </si>
  <si>
    <t>①頻繁に給湯温度が不安定になる給湯器の更新
②漏水が発生している浴槽の更新
③雨漏りが発生している屋上防水の更新</t>
    <rPh sb="1" eb="3">
      <t>ヒンパン</t>
    </rPh>
    <rPh sb="4" eb="6">
      <t>キュウトウ</t>
    </rPh>
    <rPh sb="6" eb="8">
      <t>オンド</t>
    </rPh>
    <rPh sb="9" eb="12">
      <t>フアンテイ</t>
    </rPh>
    <rPh sb="15" eb="18">
      <t>キュウトウキ</t>
    </rPh>
    <rPh sb="19" eb="21">
      <t>コウシン</t>
    </rPh>
    <rPh sb="23" eb="25">
      <t>ロウスイ</t>
    </rPh>
    <rPh sb="26" eb="28">
      <t>ハッセイ</t>
    </rPh>
    <rPh sb="32" eb="34">
      <t>ヨクソウ</t>
    </rPh>
    <rPh sb="35" eb="37">
      <t>コウシン</t>
    </rPh>
    <rPh sb="39" eb="41">
      <t>アマモ</t>
    </rPh>
    <rPh sb="43" eb="45">
      <t>ハッセイ</t>
    </rPh>
    <rPh sb="49" eb="51">
      <t>オクジョウ</t>
    </rPh>
    <rPh sb="51" eb="53">
      <t>ボウスイ</t>
    </rPh>
    <rPh sb="54" eb="56">
      <t>コウシン</t>
    </rPh>
    <phoneticPr fontId="2"/>
  </si>
  <si>
    <t>施設
開設年月日
（直接入力）</t>
    <rPh sb="0" eb="2">
      <t>シセツ</t>
    </rPh>
    <rPh sb="3" eb="5">
      <t>カイセ</t>
    </rPh>
    <rPh sb="5" eb="8">
      <t>ネンガ</t>
    </rPh>
    <rPh sb="10" eb="14">
      <t>チョクセツニュウリョク</t>
    </rPh>
    <phoneticPr fontId="2"/>
  </si>
  <si>
    <t>例</t>
    <rPh sb="0" eb="1">
      <t>レイ</t>
    </rPh>
    <phoneticPr fontId="2"/>
  </si>
  <si>
    <t>看護小規模多機能〇〇</t>
    <rPh sb="0" eb="2">
      <t>カンゴ</t>
    </rPh>
    <rPh sb="2" eb="5">
      <t>ショウキボ</t>
    </rPh>
    <rPh sb="5" eb="8">
      <t>タキノウ</t>
    </rPh>
    <phoneticPr fontId="2"/>
  </si>
  <si>
    <t>介護医療院〇〇</t>
    <rPh sb="0" eb="2">
      <t>カイゴ</t>
    </rPh>
    <rPh sb="2" eb="4">
      <t>イリョウ</t>
    </rPh>
    <rPh sb="4" eb="5">
      <t>イン</t>
    </rPh>
    <phoneticPr fontId="2"/>
  </si>
  <si>
    <t>施設種別
（選択）</t>
    <rPh sb="0" eb="2">
      <t>シ</t>
    </rPh>
    <rPh sb="2" eb="4">
      <t>シュ</t>
    </rPh>
    <rPh sb="6" eb="8">
      <t>セン</t>
    </rPh>
    <phoneticPr fontId="2"/>
  </si>
  <si>
    <t>施設名
（直接入力）</t>
    <rPh sb="0" eb="2">
      <t>シセ</t>
    </rPh>
    <rPh sb="2" eb="3">
      <t>メイ</t>
    </rPh>
    <rPh sb="5" eb="9">
      <t>チョクセツニュウリョク</t>
    </rPh>
    <phoneticPr fontId="2"/>
  </si>
  <si>
    <t>建物
竣工年月日
（直接入力）</t>
    <rPh sb="0" eb="2">
      <t>タテ</t>
    </rPh>
    <rPh sb="3" eb="5">
      <t>シュンコウ</t>
    </rPh>
    <rPh sb="5" eb="8">
      <t>ネンガッピ</t>
    </rPh>
    <rPh sb="10" eb="14">
      <t>チョクセツニュウリョク</t>
    </rPh>
    <phoneticPr fontId="2"/>
  </si>
  <si>
    <t>施設
開設年月日
（直接入力）</t>
    <rPh sb="0" eb="2">
      <t>シセツ</t>
    </rPh>
    <rPh sb="3" eb="5">
      <t>カ</t>
    </rPh>
    <rPh sb="5" eb="8">
      <t>ネンガ</t>
    </rPh>
    <rPh sb="10" eb="14">
      <t>チョクセツニュウリョク</t>
    </rPh>
    <phoneticPr fontId="2"/>
  </si>
  <si>
    <t>施設名
（直接入力）</t>
    <rPh sb="0" eb="2">
      <t>シセツ</t>
    </rPh>
    <rPh sb="2" eb="3">
      <t>メイ</t>
    </rPh>
    <rPh sb="5" eb="7">
      <t>チョクセツ</t>
    </rPh>
    <rPh sb="7" eb="9">
      <t>ニュウリョク</t>
    </rPh>
    <phoneticPr fontId="2"/>
  </si>
  <si>
    <t>施設
延床面積
（直接入力）</t>
    <rPh sb="0" eb="2">
      <t>シセ</t>
    </rPh>
    <rPh sb="3" eb="7">
      <t>ノベ</t>
    </rPh>
    <rPh sb="9" eb="13">
      <t>チョクセツニュウリョク</t>
    </rPh>
    <phoneticPr fontId="2"/>
  </si>
  <si>
    <t>施設
延床面積
（直接入力）</t>
    <rPh sb="0" eb="2">
      <t>シセ</t>
    </rPh>
    <rPh sb="3" eb="7">
      <t>ノ</t>
    </rPh>
    <rPh sb="9" eb="13">
      <t>チョクセツニュウリョク</t>
    </rPh>
    <phoneticPr fontId="2"/>
  </si>
  <si>
    <t>地域密着型特別養護老人ホーム（ショートステイは除く）※按分必要</t>
    <rPh sb="0" eb="5">
      <t>チイ</t>
    </rPh>
    <rPh sb="5" eb="14">
      <t>トク</t>
    </rPh>
    <rPh sb="23" eb="24">
      <t>ノゾ</t>
    </rPh>
    <rPh sb="27" eb="29">
      <t>アンブン</t>
    </rPh>
    <rPh sb="29" eb="31">
      <t>ヒツヨウ</t>
    </rPh>
    <phoneticPr fontId="2"/>
  </si>
  <si>
    <t>特別養護老人ホーム（ショートステイは除く）※按分必要</t>
    <rPh sb="0" eb="9">
      <t>トクベ</t>
    </rPh>
    <rPh sb="18" eb="19">
      <t>ノゾ</t>
    </rPh>
    <rPh sb="22" eb="24">
      <t>アンブン</t>
    </rPh>
    <rPh sb="24" eb="26">
      <t>ヒツヨウ</t>
    </rPh>
    <phoneticPr fontId="2"/>
  </si>
  <si>
    <t>介護老人保健施設〇〇</t>
    <rPh sb="0" eb="2">
      <t>カイゴ</t>
    </rPh>
    <rPh sb="2" eb="4">
      <t>ロウジン</t>
    </rPh>
    <rPh sb="4" eb="6">
      <t>ホケン</t>
    </rPh>
    <rPh sb="6" eb="8">
      <t>シセツ</t>
    </rPh>
    <phoneticPr fontId="2"/>
  </si>
  <si>
    <t>※補助下限：800千円</t>
    <rPh sb="1" eb="3">
      <t>ホジョ</t>
    </rPh>
    <rPh sb="3" eb="5">
      <t>カゲン</t>
    </rPh>
    <rPh sb="9" eb="11">
      <t>センエン</t>
    </rPh>
    <phoneticPr fontId="2"/>
  </si>
  <si>
    <t>※補助下限：総事業費800千円</t>
    <rPh sb="1" eb="3">
      <t>ホジョ</t>
    </rPh>
    <rPh sb="3" eb="5">
      <t>カゲン</t>
    </rPh>
    <rPh sb="6" eb="7">
      <t>ソウ</t>
    </rPh>
    <rPh sb="7" eb="9">
      <t>ジギョウ</t>
    </rPh>
    <rPh sb="9" eb="10">
      <t>ヒ</t>
    </rPh>
    <rPh sb="13" eb="15">
      <t>センエン</t>
    </rPh>
    <phoneticPr fontId="2"/>
  </si>
  <si>
    <t>※補助下限：総事業費5,000千円</t>
    <rPh sb="1" eb="3">
      <t>ホジョ</t>
    </rPh>
    <rPh sb="3" eb="5">
      <t>カゲン</t>
    </rPh>
    <rPh sb="6" eb="7">
      <t>ソウ</t>
    </rPh>
    <rPh sb="7" eb="9">
      <t>ジギョウ</t>
    </rPh>
    <rPh sb="9" eb="10">
      <t>ヒ</t>
    </rPh>
    <rPh sb="15" eb="17">
      <t>センエン</t>
    </rPh>
    <phoneticPr fontId="2"/>
  </si>
  <si>
    <t>軽費老人ホーム〇〇</t>
    <rPh sb="0" eb="2">
      <t>ケイヒ</t>
    </rPh>
    <rPh sb="2" eb="4">
      <t>ロウジン</t>
    </rPh>
    <phoneticPr fontId="2"/>
  </si>
  <si>
    <t>2-5.水害対策強化事業（広域型施設）</t>
    <rPh sb="4" eb="6">
      <t>スイガイ</t>
    </rPh>
    <rPh sb="6" eb="8">
      <t>タイサク</t>
    </rPh>
    <rPh sb="8" eb="10">
      <t>キョウカ</t>
    </rPh>
    <rPh sb="10" eb="12">
      <t>ジギョウ</t>
    </rPh>
    <rPh sb="13" eb="15">
      <t>コウイキ</t>
    </rPh>
    <rPh sb="15" eb="16">
      <t>ガタ</t>
    </rPh>
    <rPh sb="16" eb="18">
      <t>シセツ</t>
    </rPh>
    <phoneticPr fontId="2"/>
  </si>
  <si>
    <t>2-2.防災改修等施支援（地域密着型施設・29人以下の小規模施設）</t>
    <rPh sb="4" eb="6">
      <t>ボウサイ</t>
    </rPh>
    <rPh sb="6" eb="8">
      <t>カイシュウ</t>
    </rPh>
    <rPh sb="8" eb="9">
      <t>トウ</t>
    </rPh>
    <rPh sb="9" eb="10">
      <t>セ</t>
    </rPh>
    <rPh sb="10" eb="12">
      <t>シエン</t>
    </rPh>
    <rPh sb="13" eb="18">
      <t>チイキミッチャクガタ</t>
    </rPh>
    <rPh sb="18" eb="20">
      <t>シセツ</t>
    </rPh>
    <rPh sb="23" eb="24">
      <t>ニン</t>
    </rPh>
    <rPh sb="24" eb="26">
      <t>イカ</t>
    </rPh>
    <rPh sb="27" eb="30">
      <t>ショウキボ</t>
    </rPh>
    <rPh sb="30" eb="32">
      <t>シセツ</t>
    </rPh>
    <phoneticPr fontId="2"/>
  </si>
  <si>
    <r>
      <t>2－2　（国補助）認知症高齢者グループホーム等防災改修等支援事業　</t>
    </r>
    <r>
      <rPr>
        <u/>
        <sz val="16"/>
        <color theme="1"/>
        <rFont val="HG丸ｺﾞｼｯｸM-PRO"/>
        <family val="3"/>
        <charset val="128"/>
      </rPr>
      <t>※地域密着型施設・29人以下の小規模施設のみ</t>
    </r>
    <rPh sb="5" eb="6">
      <t>クニ</t>
    </rPh>
    <rPh sb="6" eb="8">
      <t>ホジョ</t>
    </rPh>
    <rPh sb="9" eb="15">
      <t>ニンチ</t>
    </rPh>
    <rPh sb="22" eb="23">
      <t>トウ</t>
    </rPh>
    <rPh sb="23" eb="27">
      <t>ボウサ</t>
    </rPh>
    <rPh sb="27" eb="28">
      <t>トウ</t>
    </rPh>
    <rPh sb="28" eb="32">
      <t>シエンジ</t>
    </rPh>
    <rPh sb="34" eb="39">
      <t>チイキミッチャクガタ</t>
    </rPh>
    <rPh sb="39" eb="41">
      <t>シセツ</t>
    </rPh>
    <rPh sb="44" eb="45">
      <t>ニン</t>
    </rPh>
    <rPh sb="45" eb="47">
      <t>イカ</t>
    </rPh>
    <rPh sb="48" eb="51">
      <t>ショウキボ</t>
    </rPh>
    <rPh sb="51" eb="53">
      <t>シセツ</t>
    </rPh>
    <phoneticPr fontId="2"/>
  </si>
  <si>
    <t>5</t>
  </si>
  <si>
    <t>社会福祉連携推進法人等による高齢者施設等の防災改修支援事業</t>
    <phoneticPr fontId="2"/>
  </si>
  <si>
    <t>2-5</t>
  </si>
  <si>
    <t>6</t>
    <phoneticPr fontId="2"/>
  </si>
  <si>
    <t>（国補助）高齢者施設等の水害対策強化事業</t>
    <rPh sb="1" eb="2">
      <t>クニ</t>
    </rPh>
    <rPh sb="2" eb="4">
      <t>ホジョ</t>
    </rPh>
    <rPh sb="5" eb="8">
      <t>コウレイシャ</t>
    </rPh>
    <rPh sb="8" eb="10">
      <t>シセツ</t>
    </rPh>
    <rPh sb="10" eb="11">
      <t>トウ</t>
    </rPh>
    <rPh sb="12" eb="14">
      <t>スイガイ</t>
    </rPh>
    <rPh sb="14" eb="16">
      <t>タイサク</t>
    </rPh>
    <rPh sb="16" eb="18">
      <t>キョウカ</t>
    </rPh>
    <rPh sb="18" eb="20">
      <t>ジギョウ</t>
    </rPh>
    <phoneticPr fontId="2"/>
  </si>
  <si>
    <t>2-6</t>
  </si>
  <si>
    <t>2-3.非常用自家発電設備整備（広域型施設）
2-6.社会福祉連携推進法人等による高齢者施設等の防災改修支援事業</t>
    <rPh sb="4" eb="15">
      <t>ヒジョウ</t>
    </rPh>
    <rPh sb="16" eb="18">
      <t>コウイキ</t>
    </rPh>
    <rPh sb="18" eb="19">
      <t>ガタ</t>
    </rPh>
    <rPh sb="19" eb="21">
      <t>シセツ</t>
    </rPh>
    <phoneticPr fontId="2"/>
  </si>
  <si>
    <t>2－4①　（国補助）給水設備整備※定員30人以上の大規模施設</t>
    <rPh sb="6" eb="9">
      <t>クニ</t>
    </rPh>
    <rPh sb="10" eb="14">
      <t>キュウ</t>
    </rPh>
    <rPh sb="14" eb="16">
      <t>セイビ</t>
    </rPh>
    <rPh sb="17" eb="19">
      <t>テイイン</t>
    </rPh>
    <rPh sb="21" eb="22">
      <t>ニン</t>
    </rPh>
    <rPh sb="22" eb="24">
      <t>イジョウ</t>
    </rPh>
    <rPh sb="25" eb="28">
      <t>ダイキボ</t>
    </rPh>
    <rPh sb="28" eb="30">
      <t>シセツ</t>
    </rPh>
    <phoneticPr fontId="2"/>
  </si>
  <si>
    <t>2-4①.給水設備整備※定員30人以上の大規模施設</t>
    <rPh sb="5" eb="9">
      <t>キュウ</t>
    </rPh>
    <rPh sb="9" eb="11">
      <t>セイビ</t>
    </rPh>
    <rPh sb="12" eb="14">
      <t>テイイン</t>
    </rPh>
    <rPh sb="16" eb="19">
      <t>ニンイジョウ</t>
    </rPh>
    <rPh sb="20" eb="23">
      <t>ダイキボ</t>
    </rPh>
    <rPh sb="23" eb="25">
      <t>シセツ</t>
    </rPh>
    <phoneticPr fontId="2"/>
  </si>
  <si>
    <t>2-4②.給水設備整備※定員29人以下の小規模施設</t>
    <rPh sb="5" eb="9">
      <t>キュウ</t>
    </rPh>
    <rPh sb="9" eb="11">
      <t>セイビ</t>
    </rPh>
    <rPh sb="12" eb="14">
      <t>テイイン</t>
    </rPh>
    <rPh sb="16" eb="17">
      <t>ニン</t>
    </rPh>
    <rPh sb="17" eb="19">
      <t>イカ</t>
    </rPh>
    <rPh sb="20" eb="23">
      <t>ショウキボ</t>
    </rPh>
    <rPh sb="23" eb="25">
      <t>シセツ</t>
    </rPh>
    <phoneticPr fontId="2"/>
  </si>
  <si>
    <t>2－4②　（国補助）給水設備整備※定員29人以下の小規模施設等</t>
    <rPh sb="6" eb="9">
      <t>クニ</t>
    </rPh>
    <rPh sb="10" eb="14">
      <t>キュウ</t>
    </rPh>
    <rPh sb="14" eb="16">
      <t>セイビ</t>
    </rPh>
    <rPh sb="17" eb="19">
      <t>テイイン</t>
    </rPh>
    <rPh sb="21" eb="22">
      <t>ニン</t>
    </rPh>
    <rPh sb="22" eb="24">
      <t>イカ</t>
    </rPh>
    <rPh sb="25" eb="28">
      <t>ショウキボ</t>
    </rPh>
    <rPh sb="28" eb="30">
      <t>シセツ</t>
    </rPh>
    <rPh sb="30" eb="31">
      <t>トウ</t>
    </rPh>
    <phoneticPr fontId="2"/>
  </si>
  <si>
    <t>※補助下限：5,000千円</t>
    <rPh sb="1" eb="3">
      <t>ホジョ</t>
    </rPh>
    <rPh sb="3" eb="5">
      <t>カゲン</t>
    </rPh>
    <rPh sb="11" eb="13">
      <t>センエン</t>
    </rPh>
    <phoneticPr fontId="2"/>
  </si>
  <si>
    <t>給水設備整備事業※定員30人以上の大規模施設</t>
    <rPh sb="0" eb="4">
      <t>キュウスイセツビ</t>
    </rPh>
    <rPh sb="4" eb="6">
      <t>セイビ</t>
    </rPh>
    <rPh sb="6" eb="8">
      <t>ジギョウ</t>
    </rPh>
    <rPh sb="9" eb="11">
      <t>テイイン</t>
    </rPh>
    <rPh sb="13" eb="16">
      <t>ニンイジョウ</t>
    </rPh>
    <rPh sb="17" eb="20">
      <t>ダイキボ</t>
    </rPh>
    <rPh sb="20" eb="22">
      <t>シセツ</t>
    </rPh>
    <phoneticPr fontId="2"/>
  </si>
  <si>
    <t>給水設備整備事業※定員29人以下の小規模施設</t>
    <rPh sb="0" eb="4">
      <t>キュウスイセツビ</t>
    </rPh>
    <rPh sb="4" eb="6">
      <t>セイビ</t>
    </rPh>
    <rPh sb="6" eb="8">
      <t>ジギョウ</t>
    </rPh>
    <rPh sb="9" eb="11">
      <t>テイイン</t>
    </rPh>
    <rPh sb="13" eb="16">
      <t>ニンイカ</t>
    </rPh>
    <rPh sb="17" eb="20">
      <t>ショウキボ</t>
    </rPh>
    <rPh sb="20" eb="22">
      <t>シセツ</t>
    </rPh>
    <phoneticPr fontId="2"/>
  </si>
  <si>
    <t>2-4①</t>
    <phoneticPr fontId="2"/>
  </si>
  <si>
    <t>2-4②</t>
    <phoneticPr fontId="2"/>
  </si>
  <si>
    <t>非常用自家発電設備整備※定員30人以上の大規模施設</t>
    <rPh sb="0" eb="3">
      <t>ヒジョウヨウ</t>
    </rPh>
    <rPh sb="3" eb="7">
      <t>ジカハツデン</t>
    </rPh>
    <rPh sb="7" eb="9">
      <t>セツビ</t>
    </rPh>
    <rPh sb="9" eb="11">
      <t>セイビ</t>
    </rPh>
    <rPh sb="12" eb="14">
      <t>テイイン</t>
    </rPh>
    <rPh sb="16" eb="19">
      <t>ニンイジョウ</t>
    </rPh>
    <rPh sb="20" eb="23">
      <t>ダイキボ</t>
    </rPh>
    <rPh sb="23" eb="25">
      <t>シセツ</t>
    </rPh>
    <phoneticPr fontId="2"/>
  </si>
  <si>
    <t>認知症高齢者グループホーム等防災改修等支援事業※定員29人以下の小規模施設</t>
    <rPh sb="0" eb="6">
      <t>ニンチ</t>
    </rPh>
    <rPh sb="13" eb="14">
      <t>トウ</t>
    </rPh>
    <rPh sb="14" eb="16">
      <t>ボウサイ</t>
    </rPh>
    <rPh sb="16" eb="19">
      <t>カイシュウ</t>
    </rPh>
    <rPh sb="19" eb="23">
      <t>シエン</t>
    </rPh>
    <rPh sb="24" eb="26">
      <t>テイイン</t>
    </rPh>
    <rPh sb="28" eb="31">
      <t>ニンイカ</t>
    </rPh>
    <rPh sb="32" eb="35">
      <t>ショウキボ</t>
    </rPh>
    <rPh sb="35" eb="37">
      <t>シセツ</t>
    </rPh>
    <phoneticPr fontId="2"/>
  </si>
  <si>
    <t>併設施設がある場合は、面積按分を行い、各施設種別ごとに行を分けて入力してください。</t>
    <rPh sb="0" eb="2">
      <t>ヘイセツ</t>
    </rPh>
    <rPh sb="2" eb="4">
      <t>シセツ</t>
    </rPh>
    <rPh sb="7" eb="9">
      <t>バアイ</t>
    </rPh>
    <rPh sb="11" eb="13">
      <t>メンセキ</t>
    </rPh>
    <rPh sb="13" eb="15">
      <t>アンブン</t>
    </rPh>
    <rPh sb="16" eb="17">
      <t>オコナ</t>
    </rPh>
    <rPh sb="19" eb="22">
      <t>カクシセツ</t>
    </rPh>
    <rPh sb="22" eb="24">
      <t>シュベツ</t>
    </rPh>
    <rPh sb="27" eb="28">
      <t>ギョウ</t>
    </rPh>
    <rPh sb="29" eb="30">
      <t>ワ</t>
    </rPh>
    <rPh sb="32" eb="34">
      <t>ニュウリョク</t>
    </rPh>
    <phoneticPr fontId="2"/>
  </si>
  <si>
    <t>2－6　（国補助）社会福祉連携推進法人等による高齢者施設等の防災改修支援事業</t>
    <phoneticPr fontId="2"/>
  </si>
  <si>
    <t>④</t>
    <phoneticPr fontId="2"/>
  </si>
  <si>
    <t>水害対策強化事業</t>
    <rPh sb="0" eb="2">
      <t>スイガイ</t>
    </rPh>
    <rPh sb="2" eb="4">
      <t>タイサク</t>
    </rPh>
    <rPh sb="4" eb="6">
      <t>キョウカ</t>
    </rPh>
    <rPh sb="6" eb="8">
      <t>ジギョウ</t>
    </rPh>
    <phoneticPr fontId="2"/>
  </si>
  <si>
    <t>2-2④</t>
    <phoneticPr fontId="2"/>
  </si>
  <si>
    <t>姫路市高齢者政策課　宛　（9月22日（月）〆切）</t>
    <rPh sb="0" eb="3">
      <t>ヒメジシ</t>
    </rPh>
    <rPh sb="3" eb="6">
      <t>コウレイシャ</t>
    </rPh>
    <rPh sb="6" eb="8">
      <t>セイサク</t>
    </rPh>
    <rPh sb="8" eb="9">
      <t>カ</t>
    </rPh>
    <rPh sb="10" eb="11">
      <t>アテ</t>
    </rPh>
    <rPh sb="14" eb="15">
      <t>ガツ</t>
    </rPh>
    <rPh sb="17" eb="18">
      <t>ニチ</t>
    </rPh>
    <rPh sb="19" eb="20">
      <t>ツキ</t>
    </rPh>
    <rPh sb="21" eb="23">
      <t>シメキリ</t>
    </rPh>
    <phoneticPr fontId="1"/>
  </si>
  <si>
    <t>令和８年度　地域介護・福祉空間整備等施設整備交付金所要額調書</t>
    <rPh sb="6" eb="8">
      <t>チイキ</t>
    </rPh>
    <rPh sb="8" eb="10">
      <t>カイゴ</t>
    </rPh>
    <rPh sb="11" eb="17">
      <t>フクシクウカンセイビ</t>
    </rPh>
    <rPh sb="17" eb="18">
      <t>トウ</t>
    </rPh>
    <rPh sb="18" eb="20">
      <t>シセツ</t>
    </rPh>
    <rPh sb="20" eb="22">
      <t>セイビ</t>
    </rPh>
    <rPh sb="22" eb="25">
      <t>コウフキン</t>
    </rPh>
    <rPh sb="25" eb="26">
      <t>ショ</t>
    </rPh>
    <rPh sb="26" eb="27">
      <t>カナメ</t>
    </rPh>
    <rPh sb="27" eb="28">
      <t>ガク</t>
    </rPh>
    <rPh sb="28" eb="30">
      <t>チョウショ</t>
    </rPh>
    <phoneticPr fontId="2"/>
  </si>
  <si>
    <r>
      <t>実施希望事業「来年度（</t>
    </r>
    <r>
      <rPr>
        <b/>
        <sz val="12"/>
        <color theme="1"/>
        <rFont val="BIZ UDゴシック"/>
        <family val="3"/>
        <charset val="128"/>
      </rPr>
      <t>令和８年度</t>
    </r>
    <r>
      <rPr>
        <sz val="12"/>
        <color theme="1"/>
        <rFont val="BIZ UDゴシック"/>
        <family val="3"/>
        <charset val="128"/>
      </rPr>
      <t>）実施分」</t>
    </r>
    <rPh sb="0" eb="2">
      <t>ジッシ</t>
    </rPh>
    <rPh sb="2" eb="4">
      <t>キボウ</t>
    </rPh>
    <rPh sb="4" eb="6">
      <t>ジギョウ</t>
    </rPh>
    <rPh sb="7" eb="10">
      <t>ライネンド</t>
    </rPh>
    <rPh sb="11" eb="12">
      <t>レイ</t>
    </rPh>
    <rPh sb="12" eb="13">
      <t>ワ</t>
    </rPh>
    <rPh sb="14" eb="16">
      <t>ネンド</t>
    </rPh>
    <rPh sb="17" eb="19">
      <t>ジッシ</t>
    </rPh>
    <rPh sb="19" eb="20">
      <t>ブン</t>
    </rPh>
    <phoneticPr fontId="2"/>
  </si>
  <si>
    <r>
      <rPr>
        <b/>
        <sz val="11"/>
        <color rgb="FFFF0000"/>
        <rFont val="BIZ UDゴシック"/>
        <family val="3"/>
        <charset val="128"/>
      </rPr>
      <t>※注意！</t>
    </r>
    <r>
      <rPr>
        <sz val="10"/>
        <color theme="1"/>
        <rFont val="BIZ UDゴシック"/>
        <family val="3"/>
        <charset val="128"/>
      </rPr>
      <t xml:space="preserve">
国補助事業について、令和８年度以降の実施の有無は未定です。
事業が実施された場合に、実施意向があるかについて回答してください。</t>
    </r>
    <rPh sb="1" eb="3">
      <t>チュウイ</t>
    </rPh>
    <rPh sb="5" eb="6">
      <t>クニ</t>
    </rPh>
    <rPh sb="6" eb="8">
      <t>ホジョ</t>
    </rPh>
    <rPh sb="8" eb="10">
      <t>ジギョウ</t>
    </rPh>
    <rPh sb="15" eb="17">
      <t>レイワ</t>
    </rPh>
    <rPh sb="18" eb="20">
      <t>ネンド</t>
    </rPh>
    <rPh sb="20" eb="22">
      <t>イコウ</t>
    </rPh>
    <rPh sb="23" eb="25">
      <t>ジッシ</t>
    </rPh>
    <rPh sb="26" eb="28">
      <t>ウム</t>
    </rPh>
    <rPh sb="29" eb="31">
      <t>ミテイ</t>
    </rPh>
    <rPh sb="35" eb="37">
      <t>ジギョウ</t>
    </rPh>
    <rPh sb="38" eb="40">
      <t>ジッシ</t>
    </rPh>
    <rPh sb="43" eb="45">
      <t>バアイ</t>
    </rPh>
    <rPh sb="47" eb="49">
      <t>ジッシ</t>
    </rPh>
    <rPh sb="49" eb="51">
      <t>イコウ</t>
    </rPh>
    <rPh sb="59" eb="61">
      <t>カイトウ</t>
    </rPh>
    <phoneticPr fontId="2"/>
  </si>
  <si>
    <t>小規模ケアハウス</t>
    <phoneticPr fontId="2"/>
  </si>
  <si>
    <t>施設内保育施設</t>
    <phoneticPr fontId="2"/>
  </si>
  <si>
    <t>小規模養護老人ホーム</t>
    <rPh sb="0" eb="3">
      <t>ショウキボ</t>
    </rPh>
    <rPh sb="3" eb="5">
      <t>ヨウゴ</t>
    </rPh>
    <rPh sb="5" eb="7">
      <t>ロウジン</t>
    </rPh>
    <phoneticPr fontId="2"/>
  </si>
  <si>
    <t>小規模介護老人保健施設</t>
    <rPh sb="0" eb="3">
      <t>ショウキボ</t>
    </rPh>
    <rPh sb="3" eb="5">
      <t>カイゴ</t>
    </rPh>
    <rPh sb="5" eb="7">
      <t>ロウジン</t>
    </rPh>
    <rPh sb="7" eb="9">
      <t>ホケン</t>
    </rPh>
    <rPh sb="9" eb="11">
      <t>シセツ</t>
    </rPh>
    <phoneticPr fontId="2"/>
  </si>
  <si>
    <t>小規模介護老人保健施設</t>
    <rPh sb="0" eb="3">
      <t>ショウキボ</t>
    </rPh>
    <rPh sb="3" eb="5">
      <t>カイゴ</t>
    </rPh>
    <rPh sb="5" eb="7">
      <t>ロウジン</t>
    </rPh>
    <rPh sb="7" eb="9">
      <t>ホケン</t>
    </rPh>
    <rPh sb="9" eb="11">
      <t>シセツ</t>
    </rPh>
    <phoneticPr fontId="2"/>
  </si>
  <si>
    <t>①スプリンクラー設備（1,000㎡未満）</t>
    <rPh sb="8" eb="10">
      <t>セツビ</t>
    </rPh>
    <rPh sb="17" eb="19">
      <t>ミマン</t>
    </rPh>
    <phoneticPr fontId="2"/>
  </si>
  <si>
    <t>※補助上限：総事業費61,600千円
※補助下限：総事業費800千円</t>
    <rPh sb="3" eb="4">
      <t>ジョウ</t>
    </rPh>
    <rPh sb="20" eb="22">
      <t>ホジョ</t>
    </rPh>
    <rPh sb="22" eb="24">
      <t>カゲン</t>
    </rPh>
    <rPh sb="25" eb="26">
      <t>ソウ</t>
    </rPh>
    <rPh sb="26" eb="28">
      <t>ジギョウ</t>
    </rPh>
    <rPh sb="28" eb="29">
      <t>ヒ</t>
    </rPh>
    <rPh sb="32" eb="34">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</si>
</sst>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千&quot;&quot;円&quot;"/>
    <numFmt numFmtId="177" formatCode="#,###\ &quot;千円／施設&quot;"/>
    <numFmt numFmtId="178" formatCode="#,###\ &quot;㎡&quot;"/>
    <numFmt numFmtId="179" formatCode="#,###&quot;円&quot;"/>
    <numFmt numFmtId="180" formatCode="#.##\ &quot;千円／㎡&quot;"/>
    <numFmt numFmtId="182" formatCode="#,###\ &quot;円／㎡&quot;"/>
  </numFmts>
  <fonts count="23"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theme="1"/>
      <name val="ＭＳ 明朝"/>
      <family val="1"/>
      <charset val="128"/>
    </font>
    <font>
      <sz val="12"/>
      <color theme="1"/>
      <name val="ＭＳ ゴシック"/>
      <family val="3"/>
      <charset val="128"/>
    </font>
    <font>
      <sz val="12"/>
      <color theme="1"/>
      <name val="ＭＳ 明朝"/>
      <family val="1"/>
      <charset val="128"/>
    </font>
    <font>
      <sz val="11"/>
      <color theme="1"/>
      <name val="HGPｺﾞｼｯｸM"/>
      <family val="3"/>
      <charset val="128"/>
    </font>
    <font>
      <sz val="11"/>
      <color theme="1"/>
      <name val="HG丸ｺﾞｼｯｸM-PRO"/>
      <family val="3"/>
      <charset val="128"/>
    </font>
    <font>
      <sz val="10"/>
      <color theme="1"/>
      <name val="HGPｺﾞｼｯｸM"/>
      <family val="3"/>
      <charset val="128"/>
    </font>
    <font>
      <sz val="14"/>
      <color theme="1"/>
      <name val="HG丸ｺﾞｼｯｸM-PRO"/>
      <family val="3"/>
      <charset val="128"/>
    </font>
    <font>
      <sz val="14"/>
      <color theme="1"/>
      <name val="游ゴシック"/>
      <family val="2"/>
      <scheme val="minor"/>
    </font>
    <font>
      <sz val="14"/>
      <color theme="1"/>
      <name val="HGPｺﾞｼｯｸM"/>
      <family val="3"/>
      <charset val="128"/>
    </font>
    <font>
      <sz val="16"/>
      <color theme="1"/>
      <name val="HG丸ｺﾞｼｯｸM-PRO"/>
      <family val="3"/>
      <charset val="128"/>
    </font>
    <font>
      <u/>
      <sz val="16"/>
      <color theme="1"/>
      <name val="HG丸ｺﾞｼｯｸM-PRO"/>
      <family val="3"/>
      <charset val="128"/>
    </font>
    <font>
      <sz val="10"/>
      <name val="BIZ UDゴシック"/>
      <family val="3"/>
      <charset val="128"/>
    </font>
    <font>
      <sz val="11"/>
      <color theme="1"/>
      <name val="BIZ UDゴシック"/>
      <family val="3"/>
      <charset val="128"/>
    </font>
    <font>
      <sz val="14"/>
      <color theme="1"/>
      <name val="BIZ UDゴシック"/>
      <family val="3"/>
      <charset val="128"/>
    </font>
    <font>
      <sz val="14"/>
      <name val="BIZ UDゴシック"/>
      <family val="3"/>
      <charset val="128"/>
    </font>
    <font>
      <b/>
      <sz val="12"/>
      <color theme="1"/>
      <name val="BIZ UDゴシック"/>
      <family val="3"/>
      <charset val="128"/>
    </font>
    <font>
      <sz val="12"/>
      <color theme="1"/>
      <name val="BIZ UDゴシック"/>
      <family val="3"/>
      <charset val="128"/>
    </font>
    <font>
      <sz val="10"/>
      <color theme="1"/>
      <name val="BIZ UDゴシック"/>
      <family val="3"/>
      <charset val="128"/>
    </font>
    <font>
      <sz val="12"/>
      <name val="BIZ UDゴシック"/>
      <family val="3"/>
      <charset val="128"/>
    </font>
    <font>
      <b/>
      <sz val="11"/>
      <color rgb="FFFF0000"/>
      <name val="BIZ UD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1" tint="0.34998626667073579"/>
        <bgColor indexed="64"/>
      </patternFill>
    </fill>
    <fill>
      <patternFill patternType="solid">
        <fgColor rgb="FFFFFF00"/>
        <bgColor indexed="64"/>
      </patternFill>
    </fill>
    <fill>
      <patternFill patternType="solid">
        <fgColor theme="8"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double">
        <color indexed="64"/>
      </top>
      <bottom style="thin">
        <color indexed="64"/>
      </bottom>
      <diagonal/>
    </border>
    <border>
      <left style="slantDashDot">
        <color indexed="64"/>
      </left>
      <right style="thin">
        <color indexed="64"/>
      </right>
      <top style="thin">
        <color indexed="64"/>
      </top>
      <bottom style="thin">
        <color indexed="64"/>
      </bottom>
      <diagonal/>
    </border>
    <border>
      <left style="slantDashDot">
        <color indexed="64"/>
      </left>
      <right style="thin">
        <color indexed="64"/>
      </right>
      <top style="thin">
        <color indexed="64"/>
      </top>
      <bottom style="double">
        <color indexed="64"/>
      </bottom>
      <diagonal/>
    </border>
    <border>
      <left style="slantDashDot">
        <color indexed="64"/>
      </left>
      <right style="thin">
        <color indexed="64"/>
      </right>
      <top style="double">
        <color indexed="64"/>
      </top>
      <bottom style="thin">
        <color indexed="64"/>
      </bottom>
      <diagonal/>
    </border>
    <border>
      <left style="slantDashDot">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slantDashDot">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243">
    <xf numFmtId="0" fontId="0" fillId="0" borderId="0" xfId="0"/>
    <xf numFmtId="0" fontId="3" fillId="0" borderId="0" xfId="0" applyFont="1"/>
    <xf numFmtId="49" fontId="3" fillId="0" borderId="0" xfId="0" applyNumberFormat="1" applyFont="1" applyAlignment="1">
      <alignment horizontal="center" vertical="center"/>
    </xf>
    <xf numFmtId="0" fontId="4" fillId="0" borderId="0" xfId="0" applyFont="1"/>
    <xf numFmtId="0" fontId="3" fillId="0" borderId="0" xfId="0" applyFont="1" applyAlignment="1">
      <alignment vertical="center"/>
    </xf>
    <xf numFmtId="49" fontId="3" fillId="0" borderId="0" xfId="0" applyNumberFormat="1" applyFont="1" applyAlignment="1">
      <alignment vertical="center"/>
    </xf>
    <xf numFmtId="0" fontId="6" fillId="0" borderId="0" xfId="0" applyFont="1"/>
    <xf numFmtId="0" fontId="6" fillId="0" borderId="0" xfId="0" applyFont="1" applyAlignment="1">
      <alignment vertical="center"/>
    </xf>
    <xf numFmtId="0" fontId="0" fillId="0" borderId="0" xfId="0" applyAlignment="1">
      <alignment vertical="center" wrapText="1"/>
    </xf>
    <xf numFmtId="0" fontId="0" fillId="0" borderId="0" xfId="0" applyAlignment="1">
      <alignment vertical="center"/>
    </xf>
    <xf numFmtId="176" fontId="6" fillId="0" borderId="1" xfId="0" applyNumberFormat="1" applyFont="1" applyBorder="1" applyAlignment="1">
      <alignment vertical="center"/>
    </xf>
    <xf numFmtId="176" fontId="6" fillId="0" borderId="7" xfId="0" applyNumberFormat="1" applyFont="1"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center" vertical="center" wrapText="1"/>
    </xf>
    <xf numFmtId="0" fontId="6" fillId="0" borderId="1" xfId="0" applyFont="1" applyBorder="1" applyAlignment="1">
      <alignment vertical="center"/>
    </xf>
    <xf numFmtId="176" fontId="6" fillId="0" borderId="21" xfId="0" applyNumberFormat="1" applyFont="1" applyBorder="1" applyAlignment="1">
      <alignment vertical="center"/>
    </xf>
    <xf numFmtId="0" fontId="6" fillId="0" borderId="5" xfId="0" applyFont="1" applyBorder="1" applyAlignment="1">
      <alignment vertical="center"/>
    </xf>
    <xf numFmtId="176" fontId="6" fillId="0" borderId="5" xfId="0" applyNumberFormat="1" applyFont="1" applyBorder="1" applyAlignment="1">
      <alignment vertical="center"/>
    </xf>
    <xf numFmtId="0" fontId="6" fillId="0" borderId="20" xfId="0" applyFont="1" applyBorder="1" applyAlignment="1">
      <alignment horizontal="center" vertical="center"/>
    </xf>
    <xf numFmtId="0" fontId="10" fillId="0" borderId="0" xfId="0" applyFont="1" applyAlignment="1">
      <alignment vertical="center"/>
    </xf>
    <xf numFmtId="176" fontId="6" fillId="0" borderId="16" xfId="0" applyNumberFormat="1" applyFont="1" applyBorder="1" applyAlignment="1">
      <alignment vertical="center"/>
    </xf>
    <xf numFmtId="0" fontId="0" fillId="0" borderId="0" xfId="0" applyAlignment="1">
      <alignment horizontal="center"/>
    </xf>
    <xf numFmtId="176" fontId="0" fillId="0" borderId="0" xfId="0" applyNumberFormat="1"/>
    <xf numFmtId="177" fontId="0" fillId="0" borderId="0" xfId="0" applyNumberFormat="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0" fillId="0" borderId="0" xfId="0" applyBorder="1"/>
    <xf numFmtId="0" fontId="7" fillId="4" borderId="15" xfId="0" applyFont="1" applyFill="1" applyBorder="1"/>
    <xf numFmtId="0" fontId="6" fillId="0" borderId="24" xfId="0" applyFont="1" applyBorder="1"/>
    <xf numFmtId="0" fontId="6" fillId="0" borderId="10" xfId="0" applyFont="1" applyBorder="1"/>
    <xf numFmtId="0" fontId="6" fillId="0" borderId="23" xfId="0" applyFont="1" applyBorder="1"/>
    <xf numFmtId="0" fontId="6" fillId="0" borderId="0" xfId="0" applyFont="1" applyAlignment="1">
      <alignment horizontal="center"/>
    </xf>
    <xf numFmtId="178" fontId="6" fillId="0" borderId="1" xfId="0" applyNumberFormat="1" applyFont="1" applyBorder="1" applyAlignment="1">
      <alignment vertical="center"/>
    </xf>
    <xf numFmtId="177" fontId="6" fillId="0" borderId="0" xfId="0" applyNumberFormat="1" applyFont="1" applyAlignment="1">
      <alignment vertical="center"/>
    </xf>
    <xf numFmtId="176" fontId="6" fillId="0" borderId="25" xfId="0" applyNumberFormat="1" applyFont="1" applyBorder="1" applyAlignment="1">
      <alignment vertical="center"/>
    </xf>
    <xf numFmtId="178" fontId="6" fillId="0" borderId="5" xfId="0" applyNumberFormat="1" applyFont="1" applyBorder="1" applyAlignment="1">
      <alignment vertical="center"/>
    </xf>
    <xf numFmtId="0" fontId="6" fillId="5" borderId="12" xfId="0" applyFont="1" applyFill="1" applyBorder="1" applyAlignment="1">
      <alignment vertical="center"/>
    </xf>
    <xf numFmtId="178" fontId="6" fillId="5" borderId="12" xfId="0" applyNumberFormat="1" applyFont="1" applyFill="1" applyBorder="1" applyAlignment="1">
      <alignment vertical="center"/>
    </xf>
    <xf numFmtId="176" fontId="6" fillId="5" borderId="12" xfId="0" applyNumberFormat="1" applyFont="1" applyFill="1" applyBorder="1" applyAlignment="1">
      <alignment vertical="center"/>
    </xf>
    <xf numFmtId="0" fontId="6" fillId="0" borderId="1" xfId="0" applyNumberFormat="1" applyFont="1" applyBorder="1" applyAlignment="1">
      <alignment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5" xfId="0" applyNumberFormat="1" applyFont="1" applyBorder="1" applyAlignment="1">
      <alignment vertical="center"/>
    </xf>
    <xf numFmtId="0" fontId="6" fillId="5" borderId="12" xfId="0" applyFont="1" applyFill="1" applyBorder="1" applyAlignment="1">
      <alignment vertical="center" wrapText="1"/>
    </xf>
    <xf numFmtId="14" fontId="6" fillId="5" borderId="12" xfId="0" applyNumberFormat="1" applyFont="1" applyFill="1" applyBorder="1" applyAlignment="1">
      <alignment vertical="center"/>
    </xf>
    <xf numFmtId="14" fontId="6" fillId="5" borderId="12" xfId="0" applyNumberFormat="1" applyFont="1" applyFill="1" applyBorder="1" applyAlignment="1">
      <alignment horizontal="right" vertical="center"/>
    </xf>
    <xf numFmtId="0" fontId="0" fillId="0" borderId="0" xfId="0" applyBorder="1" applyAlignment="1">
      <alignment horizontal="center"/>
    </xf>
    <xf numFmtId="176" fontId="6" fillId="0" borderId="11" xfId="0" applyNumberFormat="1" applyFont="1" applyBorder="1" applyAlignment="1">
      <alignment horizontal="center" vertical="center"/>
    </xf>
    <xf numFmtId="177" fontId="6" fillId="0" borderId="0" xfId="0" applyNumberFormat="1" applyFont="1" applyFill="1" applyBorder="1" applyAlignment="1">
      <alignment vertical="center"/>
    </xf>
    <xf numFmtId="176" fontId="6" fillId="0" borderId="21" xfId="0" applyNumberFormat="1" applyFont="1" applyBorder="1" applyAlignment="1">
      <alignment horizontal="right" vertical="center"/>
    </xf>
    <xf numFmtId="178" fontId="6" fillId="0" borderId="19" xfId="0" applyNumberFormat="1" applyFont="1" applyFill="1" applyBorder="1" applyAlignment="1">
      <alignment vertical="center"/>
    </xf>
    <xf numFmtId="178" fontId="6" fillId="0" borderId="19" xfId="0" applyNumberFormat="1" applyFont="1" applyFill="1" applyBorder="1" applyAlignment="1">
      <alignment horizontal="center" vertical="center"/>
    </xf>
    <xf numFmtId="176" fontId="6" fillId="0" borderId="19" xfId="0" applyNumberFormat="1" applyFont="1" applyFill="1" applyBorder="1" applyAlignment="1">
      <alignment vertical="center"/>
    </xf>
    <xf numFmtId="178" fontId="6" fillId="0" borderId="5" xfId="0" applyNumberFormat="1" applyFont="1" applyFill="1" applyBorder="1" applyAlignment="1">
      <alignment horizontal="center" vertical="center"/>
    </xf>
    <xf numFmtId="0" fontId="6" fillId="0" borderId="0" xfId="0" applyFont="1" applyBorder="1"/>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shrinkToFit="1"/>
    </xf>
    <xf numFmtId="0" fontId="6" fillId="5" borderId="12" xfId="0" applyFont="1" applyFill="1" applyBorder="1" applyAlignment="1">
      <alignment horizontal="left" vertical="center" wrapText="1"/>
    </xf>
    <xf numFmtId="0" fontId="8" fillId="0" borderId="1" xfId="0" applyFont="1" applyBorder="1" applyAlignment="1">
      <alignment horizontal="center" vertical="center" wrapText="1" shrinkToFi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6" fillId="5" borderId="12" xfId="0" applyFont="1" applyFill="1" applyBorder="1" applyAlignment="1">
      <alignment horizontal="left" vertical="center"/>
    </xf>
    <xf numFmtId="0" fontId="0" fillId="0" borderId="0" xfId="0" applyBorder="1" applyAlignment="1">
      <alignment horizontal="right" vertical="center"/>
    </xf>
    <xf numFmtId="0" fontId="8" fillId="0" borderId="0" xfId="0" applyFont="1" applyAlignment="1">
      <alignment horizontal="right" vertical="center"/>
    </xf>
    <xf numFmtId="176" fontId="6" fillId="0" borderId="8" xfId="0" applyNumberFormat="1" applyFont="1" applyFill="1" applyBorder="1" applyAlignment="1">
      <alignment vertical="center"/>
    </xf>
    <xf numFmtId="179" fontId="6" fillId="0" borderId="21" xfId="0" applyNumberFormat="1" applyFont="1" applyBorder="1" applyAlignment="1">
      <alignment vertical="center"/>
    </xf>
    <xf numFmtId="0" fontId="10" fillId="0" borderId="0" xfId="0" applyFont="1"/>
    <xf numFmtId="0" fontId="5" fillId="0" borderId="0" xfId="0" applyFont="1"/>
    <xf numFmtId="0" fontId="11" fillId="0" borderId="0" xfId="0" applyFont="1"/>
    <xf numFmtId="0" fontId="12" fillId="0" borderId="0" xfId="0" applyFont="1" applyAlignment="1">
      <alignment vertical="center"/>
    </xf>
    <xf numFmtId="0" fontId="11" fillId="0" borderId="0" xfId="0" applyFont="1" applyAlignment="1">
      <alignment horizontal="left"/>
    </xf>
    <xf numFmtId="0" fontId="12" fillId="0" borderId="0" xfId="0" applyFont="1" applyAlignment="1">
      <alignment horizontal="left" vertical="center"/>
    </xf>
    <xf numFmtId="0" fontId="11" fillId="0" borderId="0" xfId="0" applyFont="1" applyAlignment="1">
      <alignment horizontal="left" vertical="center"/>
    </xf>
    <xf numFmtId="0" fontId="9" fillId="0" borderId="0" xfId="0" applyFont="1"/>
    <xf numFmtId="177" fontId="6" fillId="5" borderId="12" xfId="0" applyNumberFormat="1" applyFont="1" applyFill="1" applyBorder="1" applyAlignment="1">
      <alignment vertical="center" shrinkToFit="1"/>
    </xf>
    <xf numFmtId="177" fontId="6" fillId="0" borderId="19" xfId="0" applyNumberFormat="1" applyFont="1" applyFill="1" applyBorder="1" applyAlignment="1">
      <alignment vertical="center" shrinkToFit="1"/>
    </xf>
    <xf numFmtId="177" fontId="6" fillId="0" borderId="1" xfId="0" applyNumberFormat="1" applyFont="1" applyFill="1" applyBorder="1" applyAlignment="1">
      <alignment vertical="center" shrinkToFit="1"/>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horizontal="left" vertical="center"/>
    </xf>
    <xf numFmtId="0" fontId="6" fillId="5" borderId="14" xfId="0" applyFont="1" applyFill="1" applyBorder="1" applyAlignment="1">
      <alignment vertical="center" wrapText="1"/>
    </xf>
    <xf numFmtId="0" fontId="6" fillId="0" borderId="13" xfId="0" applyFont="1" applyBorder="1" applyAlignment="1">
      <alignment vertical="center" wrapText="1"/>
    </xf>
    <xf numFmtId="0" fontId="6" fillId="0" borderId="2" xfId="0" applyFont="1" applyBorder="1" applyAlignment="1">
      <alignment vertical="center" wrapText="1"/>
    </xf>
    <xf numFmtId="176" fontId="6" fillId="0" borderId="16" xfId="0" applyNumberFormat="1" applyFont="1" applyBorder="1" applyAlignment="1">
      <alignment horizontal="right" vertical="center"/>
    </xf>
    <xf numFmtId="0" fontId="7" fillId="0" borderId="0" xfId="0" applyFont="1"/>
    <xf numFmtId="176" fontId="6" fillId="0" borderId="1" xfId="0" applyNumberFormat="1" applyFont="1" applyFill="1" applyBorder="1" applyAlignment="1">
      <alignment vertical="center"/>
    </xf>
    <xf numFmtId="0" fontId="0" fillId="0" borderId="44" xfId="0" applyBorder="1" applyAlignment="1">
      <alignment horizontal="right" vertical="center"/>
    </xf>
    <xf numFmtId="176" fontId="6" fillId="0" borderId="20" xfId="0" applyNumberFormat="1" applyFont="1" applyBorder="1" applyAlignment="1">
      <alignment horizontal="center" vertical="center"/>
    </xf>
    <xf numFmtId="176" fontId="6" fillId="0" borderId="19" xfId="0" applyNumberFormat="1" applyFont="1" applyFill="1" applyBorder="1" applyAlignment="1">
      <alignment vertical="center" shrinkToFit="1"/>
    </xf>
    <xf numFmtId="178" fontId="6" fillId="0" borderId="19" xfId="0" applyNumberFormat="1" applyFont="1" applyFill="1" applyBorder="1" applyAlignment="1">
      <alignment vertical="center" shrinkToFit="1"/>
    </xf>
    <xf numFmtId="180" fontId="6" fillId="0" borderId="19" xfId="0" applyNumberFormat="1" applyFont="1" applyFill="1" applyBorder="1" applyAlignment="1">
      <alignment vertical="center" shrinkToFit="1"/>
    </xf>
    <xf numFmtId="176" fontId="6" fillId="0" borderId="1" xfId="0" applyNumberFormat="1" applyFont="1" applyFill="1" applyBorder="1" applyAlignment="1">
      <alignment vertical="center" shrinkToFit="1"/>
    </xf>
    <xf numFmtId="178" fontId="6" fillId="0" borderId="1" xfId="0" applyNumberFormat="1" applyFont="1" applyFill="1" applyBorder="1" applyAlignment="1">
      <alignment vertical="center" shrinkToFit="1"/>
    </xf>
    <xf numFmtId="180" fontId="6" fillId="0" borderId="1" xfId="0" applyNumberFormat="1" applyFont="1" applyFill="1" applyBorder="1" applyAlignment="1">
      <alignment vertical="center" shrinkToFit="1"/>
    </xf>
    <xf numFmtId="177" fontId="6" fillId="0" borderId="19" xfId="0" applyNumberFormat="1" applyFont="1" applyFill="1" applyBorder="1" applyAlignment="1">
      <alignment horizontal="right" vertical="center"/>
    </xf>
    <xf numFmtId="177" fontId="6" fillId="0" borderId="5" xfId="0" applyNumberFormat="1" applyFont="1" applyFill="1" applyBorder="1" applyAlignment="1">
      <alignment horizontal="right" vertical="center"/>
    </xf>
    <xf numFmtId="0" fontId="6" fillId="0" borderId="22" xfId="0" applyFont="1" applyBorder="1"/>
    <xf numFmtId="0" fontId="0" fillId="0" borderId="19" xfId="0" applyBorder="1" applyAlignment="1">
      <alignment vertical="center" shrinkToFit="1"/>
    </xf>
    <xf numFmtId="0" fontId="6" fillId="0" borderId="1" xfId="0" applyFont="1" applyBorder="1" applyAlignment="1">
      <alignment horizontal="left" vertical="center" shrinkToFit="1"/>
    </xf>
    <xf numFmtId="0" fontId="0" fillId="0" borderId="5" xfId="0" applyBorder="1" applyAlignment="1">
      <alignment vertical="center" shrinkToFit="1"/>
    </xf>
    <xf numFmtId="0" fontId="6" fillId="0" borderId="5" xfId="0" applyFont="1" applyBorder="1" applyAlignment="1">
      <alignment horizontal="left" vertical="center" shrinkToFit="1"/>
    </xf>
    <xf numFmtId="0" fontId="6" fillId="0" borderId="2" xfId="0" applyFont="1" applyBorder="1" applyAlignment="1">
      <alignment horizontal="center" vertical="center" wrapText="1"/>
    </xf>
    <xf numFmtId="0" fontId="6" fillId="5" borderId="12" xfId="0" applyFont="1" applyFill="1" applyBorder="1" applyAlignment="1">
      <alignment horizontal="left" vertical="center" shrinkToFit="1"/>
    </xf>
    <xf numFmtId="0" fontId="6" fillId="0" borderId="1" xfId="0" applyFont="1" applyBorder="1" applyAlignment="1">
      <alignment horizontal="center" vertical="center" wrapText="1" shrinkToFit="1"/>
    </xf>
    <xf numFmtId="14" fontId="6" fillId="0" borderId="5" xfId="0" applyNumberFormat="1" applyFont="1" applyBorder="1" applyAlignment="1">
      <alignment vertical="center"/>
    </xf>
    <xf numFmtId="14" fontId="6" fillId="0" borderId="1" xfId="0" applyNumberFormat="1" applyFont="1" applyBorder="1" applyAlignment="1">
      <alignment vertical="center"/>
    </xf>
    <xf numFmtId="0" fontId="6" fillId="0" borderId="5" xfId="0" applyFont="1" applyBorder="1" applyAlignment="1">
      <alignment vertical="center" shrinkToFit="1"/>
    </xf>
    <xf numFmtId="0" fontId="6" fillId="0" borderId="1" xfId="0" applyFont="1" applyBorder="1" applyAlignment="1">
      <alignment vertical="center" shrinkToFit="1"/>
    </xf>
    <xf numFmtId="0" fontId="6" fillId="5" borderId="43" xfId="0" applyFont="1" applyFill="1" applyBorder="1" applyAlignment="1">
      <alignment vertical="center" wrapText="1"/>
    </xf>
    <xf numFmtId="0" fontId="6" fillId="5" borderId="43" xfId="0" applyFont="1" applyFill="1" applyBorder="1" applyAlignment="1">
      <alignment horizontal="left" vertical="center" wrapText="1"/>
    </xf>
    <xf numFmtId="178" fontId="6" fillId="0" borderId="5" xfId="0" applyNumberFormat="1" applyFont="1" applyBorder="1" applyAlignment="1">
      <alignment vertical="center" shrinkToFit="1"/>
    </xf>
    <xf numFmtId="14" fontId="6" fillId="0" borderId="5" xfId="0" applyNumberFormat="1" applyFont="1" applyBorder="1" applyAlignment="1">
      <alignment vertical="center" shrinkToFit="1"/>
    </xf>
    <xf numFmtId="0" fontId="6" fillId="0" borderId="5" xfId="0" applyNumberFormat="1" applyFont="1" applyBorder="1" applyAlignment="1">
      <alignment vertical="center" shrinkToFit="1"/>
    </xf>
    <xf numFmtId="178" fontId="6" fillId="0" borderId="1" xfId="0" applyNumberFormat="1" applyFont="1" applyBorder="1" applyAlignment="1">
      <alignment vertical="center" shrinkToFit="1"/>
    </xf>
    <xf numFmtId="0" fontId="6" fillId="0" borderId="1" xfId="0" applyNumberFormat="1" applyFont="1" applyBorder="1" applyAlignment="1">
      <alignment vertical="center" shrinkToFit="1"/>
    </xf>
    <xf numFmtId="176" fontId="6" fillId="5" borderId="14" xfId="0" applyNumberFormat="1" applyFont="1" applyFill="1" applyBorder="1" applyAlignment="1">
      <alignment vertical="center"/>
    </xf>
    <xf numFmtId="176" fontId="6" fillId="0" borderId="47" xfId="0" applyNumberFormat="1" applyFont="1" applyFill="1" applyBorder="1" applyAlignment="1">
      <alignment vertical="center"/>
    </xf>
    <xf numFmtId="176" fontId="6" fillId="0" borderId="2" xfId="0" applyNumberFormat="1" applyFont="1" applyFill="1" applyBorder="1" applyAlignment="1">
      <alignment vertical="center"/>
    </xf>
    <xf numFmtId="0" fontId="6" fillId="0" borderId="48" xfId="0" applyFont="1" applyBorder="1" applyAlignment="1">
      <alignment horizontal="center" vertical="center" wrapText="1"/>
    </xf>
    <xf numFmtId="176" fontId="6" fillId="5" borderId="49" xfId="0" applyNumberFormat="1" applyFont="1" applyFill="1" applyBorder="1" applyAlignment="1">
      <alignment vertical="center"/>
    </xf>
    <xf numFmtId="176" fontId="6" fillId="0" borderId="50" xfId="0" applyNumberFormat="1" applyFont="1" applyFill="1" applyBorder="1" applyAlignment="1">
      <alignment vertical="center"/>
    </xf>
    <xf numFmtId="176" fontId="6" fillId="0" borderId="51" xfId="0" applyNumberFormat="1" applyFont="1" applyFill="1" applyBorder="1" applyAlignment="1">
      <alignment vertical="center"/>
    </xf>
    <xf numFmtId="0" fontId="6" fillId="0" borderId="5" xfId="0" applyFont="1" applyBorder="1" applyAlignment="1">
      <alignment wrapText="1"/>
    </xf>
    <xf numFmtId="0" fontId="6" fillId="0" borderId="1" xfId="0" applyFont="1" applyBorder="1" applyAlignment="1">
      <alignment wrapText="1"/>
    </xf>
    <xf numFmtId="0" fontId="6" fillId="0" borderId="5" xfId="0" applyFont="1" applyBorder="1" applyAlignment="1">
      <alignment shrinkToFit="1"/>
    </xf>
    <xf numFmtId="0" fontId="6" fillId="0" borderId="1" xfId="0" applyFont="1" applyBorder="1" applyAlignment="1">
      <alignment shrinkToFit="1"/>
    </xf>
    <xf numFmtId="0" fontId="6" fillId="5" borderId="12" xfId="0" applyFont="1" applyFill="1" applyBorder="1" applyAlignment="1">
      <alignment vertical="center" shrinkToFit="1"/>
    </xf>
    <xf numFmtId="0" fontId="8" fillId="0" borderId="0" xfId="0" applyFont="1" applyAlignment="1">
      <alignment vertical="top"/>
    </xf>
    <xf numFmtId="0" fontId="0" fillId="5" borderId="5" xfId="0" applyFill="1" applyBorder="1" applyAlignment="1">
      <alignment vertical="center" shrinkToFit="1"/>
    </xf>
    <xf numFmtId="0" fontId="6" fillId="5" borderId="14" xfId="0" applyFont="1" applyFill="1" applyBorder="1" applyAlignment="1">
      <alignment horizontal="left" vertical="center"/>
    </xf>
    <xf numFmtId="176" fontId="6" fillId="5" borderId="12" xfId="0" applyNumberFormat="1" applyFont="1" applyFill="1" applyBorder="1" applyAlignment="1">
      <alignment vertical="center" shrinkToFit="1"/>
    </xf>
    <xf numFmtId="178" fontId="6" fillId="5" borderId="12" xfId="0" applyNumberFormat="1" applyFont="1" applyFill="1" applyBorder="1" applyAlignment="1">
      <alignment vertical="center" shrinkToFit="1"/>
    </xf>
    <xf numFmtId="180" fontId="6" fillId="5" borderId="12" xfId="0" applyNumberFormat="1" applyFont="1" applyFill="1" applyBorder="1" applyAlignment="1">
      <alignment vertical="center" shrinkToFit="1"/>
    </xf>
    <xf numFmtId="178" fontId="6" fillId="5" borderId="12" xfId="0" applyNumberFormat="1" applyFont="1" applyFill="1" applyBorder="1" applyAlignment="1">
      <alignment horizontal="center" vertical="center"/>
    </xf>
    <xf numFmtId="177" fontId="6" fillId="5" borderId="12" xfId="0" applyNumberFormat="1" applyFont="1" applyFill="1" applyBorder="1" applyAlignment="1">
      <alignment horizontal="right" vertical="center"/>
    </xf>
    <xf numFmtId="0" fontId="15" fillId="0" borderId="0" xfId="0" applyFont="1"/>
    <xf numFmtId="49" fontId="16" fillId="0" borderId="0" xfId="0" applyNumberFormat="1" applyFont="1" applyAlignment="1">
      <alignment horizontal="center" vertical="center"/>
    </xf>
    <xf numFmtId="0" fontId="17" fillId="0" borderId="0" xfId="0" applyFont="1" applyBorder="1" applyAlignment="1">
      <alignment vertical="center"/>
    </xf>
    <xf numFmtId="0" fontId="15" fillId="0" borderId="0" xfId="0" applyFont="1" applyBorder="1" applyAlignment="1">
      <alignment vertical="center" wrapText="1"/>
    </xf>
    <xf numFmtId="0" fontId="19" fillId="0" borderId="0" xfId="0" applyFont="1" applyBorder="1" applyAlignment="1">
      <alignment horizontal="center" vertical="center" wrapText="1"/>
    </xf>
    <xf numFmtId="0" fontId="19" fillId="0" borderId="0" xfId="0" applyFont="1"/>
    <xf numFmtId="0" fontId="20" fillId="0" borderId="0" xfId="0" applyFont="1" applyBorder="1" applyAlignment="1">
      <alignment vertical="center"/>
    </xf>
    <xf numFmtId="0" fontId="19" fillId="0" borderId="0" xfId="0" applyFont="1" applyBorder="1" applyAlignment="1">
      <alignment vertical="center"/>
    </xf>
    <xf numFmtId="0" fontId="15" fillId="0" borderId="9" xfId="0" applyFont="1" applyBorder="1" applyAlignment="1">
      <alignment horizontal="center" vertical="center"/>
    </xf>
    <xf numFmtId="0" fontId="15" fillId="0" borderId="4" xfId="0" applyFont="1" applyBorder="1" applyAlignment="1">
      <alignment horizontal="center" vertical="center" wrapText="1"/>
    </xf>
    <xf numFmtId="0" fontId="15" fillId="3" borderId="22" xfId="0" applyFont="1" applyFill="1" applyBorder="1" applyAlignment="1">
      <alignment horizontal="center" vertical="center"/>
    </xf>
    <xf numFmtId="49" fontId="15" fillId="3" borderId="4" xfId="0" applyNumberFormat="1" applyFont="1" applyFill="1" applyBorder="1" applyAlignment="1">
      <alignment horizontal="center" vertical="center"/>
    </xf>
    <xf numFmtId="49" fontId="15" fillId="0" borderId="27" xfId="0" applyNumberFormat="1" applyFont="1" applyBorder="1" applyAlignment="1">
      <alignment horizontal="center" vertical="center"/>
    </xf>
    <xf numFmtId="0" fontId="15" fillId="0" borderId="29" xfId="0" applyFont="1" applyBorder="1" applyAlignment="1">
      <alignment horizontal="center" vertical="center"/>
    </xf>
    <xf numFmtId="49" fontId="15" fillId="0" borderId="31" xfId="0" applyNumberFormat="1" applyFont="1" applyBorder="1" applyAlignment="1">
      <alignment horizontal="center" vertical="center"/>
    </xf>
    <xf numFmtId="0" fontId="15" fillId="0" borderId="33" xfId="0" applyFont="1" applyBorder="1" applyAlignment="1">
      <alignment horizontal="center" vertical="center"/>
    </xf>
    <xf numFmtId="0" fontId="15" fillId="0" borderId="38" xfId="0" applyFont="1" applyBorder="1" applyAlignment="1">
      <alignment horizontal="center" vertical="center"/>
    </xf>
    <xf numFmtId="49" fontId="15" fillId="0" borderId="39"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5" fillId="0" borderId="39" xfId="0" applyNumberFormat="1" applyFont="1" applyBorder="1" applyAlignment="1">
      <alignment horizontal="center" vertical="center"/>
    </xf>
    <xf numFmtId="0" fontId="15" fillId="0" borderId="22" xfId="0" applyFont="1" applyBorder="1" applyAlignment="1">
      <alignment horizontal="center" vertical="center"/>
    </xf>
    <xf numFmtId="49" fontId="15" fillId="0" borderId="4" xfId="0" applyNumberFormat="1" applyFont="1" applyBorder="1" applyAlignment="1">
      <alignment horizontal="center" vertical="center"/>
    </xf>
    <xf numFmtId="0" fontId="21" fillId="0" borderId="0" xfId="0" applyFont="1" applyBorder="1" applyAlignment="1">
      <alignment vertical="center"/>
    </xf>
    <xf numFmtId="0" fontId="21" fillId="0" borderId="1" xfId="0" applyFont="1" applyBorder="1" applyAlignment="1">
      <alignment vertical="center"/>
    </xf>
    <xf numFmtId="0" fontId="19" fillId="0" borderId="1" xfId="0" applyFont="1" applyBorder="1" applyAlignment="1">
      <alignment vertical="center" wrapText="1"/>
    </xf>
    <xf numFmtId="0" fontId="15" fillId="0" borderId="53" xfId="0" applyFont="1" applyBorder="1" applyAlignment="1">
      <alignment horizontal="center" vertical="center"/>
    </xf>
    <xf numFmtId="0" fontId="15" fillId="0" borderId="10" xfId="0" applyFont="1" applyBorder="1" applyAlignment="1">
      <alignment horizontal="center" vertical="center"/>
    </xf>
    <xf numFmtId="178" fontId="6" fillId="0" borderId="1" xfId="0" applyNumberFormat="1" applyFont="1" applyFill="1" applyBorder="1" applyAlignment="1">
      <alignment vertical="center"/>
    </xf>
    <xf numFmtId="176" fontId="6" fillId="0" borderId="54" xfId="0" applyNumberFormat="1" applyFont="1" applyFill="1" applyBorder="1" applyAlignment="1">
      <alignment vertical="center"/>
    </xf>
    <xf numFmtId="176" fontId="6" fillId="0" borderId="5" xfId="0" applyNumberFormat="1" applyFont="1" applyFill="1" applyBorder="1" applyAlignment="1">
      <alignment vertical="center"/>
    </xf>
    <xf numFmtId="176" fontId="6" fillId="0" borderId="13" xfId="0" applyNumberFormat="1" applyFont="1" applyFill="1" applyBorder="1" applyAlignment="1">
      <alignment vertical="center"/>
    </xf>
    <xf numFmtId="176" fontId="6" fillId="0" borderId="48" xfId="0" applyNumberFormat="1" applyFont="1" applyFill="1" applyBorder="1" applyAlignment="1">
      <alignment vertical="center"/>
    </xf>
    <xf numFmtId="176" fontId="6" fillId="0" borderId="55" xfId="0" applyNumberFormat="1" applyFont="1" applyFill="1" applyBorder="1" applyAlignment="1">
      <alignment vertical="center"/>
    </xf>
    <xf numFmtId="0" fontId="6" fillId="0" borderId="0" xfId="0" applyFont="1" applyFill="1" applyBorder="1"/>
    <xf numFmtId="0" fontId="7" fillId="4" borderId="15" xfId="0" applyFont="1" applyFill="1" applyBorder="1" applyAlignment="1">
      <alignment vertical="center" wrapText="1"/>
    </xf>
    <xf numFmtId="0" fontId="6" fillId="0" borderId="56" xfId="0" applyFont="1" applyBorder="1"/>
    <xf numFmtId="0" fontId="6" fillId="4" borderId="0" xfId="0" applyFont="1" applyFill="1" applyBorder="1" applyAlignment="1">
      <alignment horizontal="center" vertical="center"/>
    </xf>
    <xf numFmtId="0" fontId="6" fillId="4" borderId="0" xfId="0" applyFont="1" applyFill="1" applyBorder="1" applyAlignment="1">
      <alignment vertical="center"/>
    </xf>
    <xf numFmtId="0" fontId="11" fillId="4" borderId="0" xfId="0" applyFont="1" applyFill="1" applyAlignment="1">
      <alignment horizontal="left" vertical="center"/>
    </xf>
    <xf numFmtId="0" fontId="6" fillId="4" borderId="0" xfId="0" applyFont="1" applyFill="1" applyAlignment="1">
      <alignment horizontal="center" vertical="center"/>
    </xf>
    <xf numFmtId="0" fontId="6" fillId="4" borderId="0" xfId="0" applyFont="1" applyFill="1" applyAlignment="1">
      <alignment vertical="center"/>
    </xf>
    <xf numFmtId="0" fontId="6" fillId="0" borderId="0" xfId="0" applyFont="1" applyFill="1" applyBorder="1" applyAlignment="1">
      <alignment vertical="center"/>
    </xf>
    <xf numFmtId="49" fontId="15" fillId="0" borderId="31" xfId="0" applyNumberFormat="1" applyFont="1" applyBorder="1" applyAlignment="1">
      <alignment horizontal="center" vertical="center"/>
    </xf>
    <xf numFmtId="49" fontId="15" fillId="0" borderId="57" xfId="0" applyNumberFormat="1" applyFont="1" applyBorder="1" applyAlignment="1">
      <alignment horizontal="center" vertical="center"/>
    </xf>
    <xf numFmtId="0" fontId="15" fillId="0" borderId="58" xfId="0" applyFont="1" applyBorder="1" applyAlignment="1">
      <alignment horizontal="center" vertical="center"/>
    </xf>
    <xf numFmtId="177" fontId="6" fillId="0" borderId="7" xfId="0" applyNumberFormat="1" applyFont="1" applyFill="1" applyBorder="1" applyAlignment="1">
      <alignment vertical="center" shrinkToFit="1"/>
    </xf>
    <xf numFmtId="49" fontId="15" fillId="0" borderId="1"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7" xfId="0" applyFont="1" applyBorder="1" applyAlignment="1">
      <alignment horizontal="center" vertical="center" textRotation="255" wrapText="1"/>
    </xf>
    <xf numFmtId="0" fontId="15" fillId="0" borderId="8" xfId="0" applyFont="1" applyBorder="1" applyAlignment="1">
      <alignment horizontal="center" vertical="center" textRotation="255" wrapText="1"/>
    </xf>
    <xf numFmtId="0" fontId="15" fillId="0" borderId="5" xfId="0" applyFont="1" applyBorder="1" applyAlignment="1">
      <alignment horizontal="center" vertical="center" textRotation="255" wrapText="1"/>
    </xf>
    <xf numFmtId="0" fontId="20" fillId="0" borderId="3" xfId="0" applyFont="1" applyBorder="1" applyAlignment="1">
      <alignment vertical="center"/>
    </xf>
    <xf numFmtId="0" fontId="15" fillId="0" borderId="40" xfId="0" applyFont="1" applyBorder="1" applyAlignment="1">
      <alignment horizontal="left" vertical="center"/>
    </xf>
    <xf numFmtId="0" fontId="15" fillId="0" borderId="26" xfId="0" applyFont="1" applyBorder="1" applyAlignment="1">
      <alignment horizontal="left" vertical="center"/>
    </xf>
    <xf numFmtId="0" fontId="20" fillId="0" borderId="40" xfId="0" applyFont="1" applyBorder="1" applyAlignment="1">
      <alignment horizontal="left" vertical="center"/>
    </xf>
    <xf numFmtId="0" fontId="20" fillId="0" borderId="26" xfId="0" applyFont="1" applyBorder="1" applyAlignment="1">
      <alignment horizontal="left" vertical="center"/>
    </xf>
    <xf numFmtId="0" fontId="20" fillId="0" borderId="34" xfId="0" applyFont="1" applyBorder="1" applyAlignment="1">
      <alignment horizontal="left" vertical="center"/>
    </xf>
    <xf numFmtId="0" fontId="20" fillId="0" borderId="30" xfId="0" applyFont="1" applyBorder="1" applyAlignment="1">
      <alignment horizontal="left" vertical="center"/>
    </xf>
    <xf numFmtId="49" fontId="15" fillId="0" borderId="26"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15" fillId="0" borderId="30" xfId="0" applyNumberFormat="1" applyFont="1" applyBorder="1" applyAlignment="1">
      <alignment horizontal="center" vertical="center"/>
    </xf>
    <xf numFmtId="49" fontId="15" fillId="0" borderId="31" xfId="0" applyNumberFormat="1" applyFont="1" applyBorder="1" applyAlignment="1">
      <alignment horizontal="center" vertical="center"/>
    </xf>
    <xf numFmtId="0" fontId="20" fillId="0" borderId="3" xfId="0" applyFont="1" applyBorder="1" applyAlignment="1">
      <alignment horizontal="left" vertical="center"/>
    </xf>
    <xf numFmtId="0" fontId="14" fillId="0" borderId="0" xfId="0" applyFont="1" applyBorder="1" applyAlignment="1">
      <alignment vertical="center"/>
    </xf>
    <xf numFmtId="0" fontId="19" fillId="0" borderId="0"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6" fillId="0" borderId="0" xfId="0" applyFont="1" applyAlignment="1">
      <alignment horizontal="center" vertical="center"/>
    </xf>
    <xf numFmtId="0" fontId="15" fillId="2" borderId="2"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0" borderId="32" xfId="0" applyFont="1" applyBorder="1" applyAlignment="1">
      <alignment horizontal="left" vertical="center"/>
    </xf>
    <xf numFmtId="0" fontId="20" fillId="0" borderId="45" xfId="0" applyFont="1" applyBorder="1" applyAlignment="1">
      <alignment horizontal="left" vertical="center"/>
    </xf>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20" fillId="0" borderId="46" xfId="0" applyFont="1" applyBorder="1" applyAlignment="1">
      <alignment horizontal="left" vertical="center"/>
    </xf>
    <xf numFmtId="49" fontId="15" fillId="0" borderId="7"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36" xfId="0" applyNumberFormat="1" applyFont="1" applyBorder="1" applyAlignment="1">
      <alignment horizontal="center" vertical="center"/>
    </xf>
    <xf numFmtId="49" fontId="15" fillId="0" borderId="39" xfId="0" applyNumberFormat="1" applyFont="1" applyBorder="1" applyAlignment="1">
      <alignment horizontal="center" vertical="center"/>
    </xf>
    <xf numFmtId="0" fontId="15" fillId="0" borderId="35" xfId="0" applyFont="1" applyBorder="1" applyAlignment="1">
      <alignment horizontal="left" vertical="center"/>
    </xf>
    <xf numFmtId="0" fontId="15" fillId="0" borderId="36" xfId="0" applyFont="1" applyBorder="1" applyAlignment="1">
      <alignment horizontal="left" vertical="center"/>
    </xf>
    <xf numFmtId="49" fontId="15" fillId="0" borderId="17"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13" xfId="0" applyNumberFormat="1" applyFont="1" applyBorder="1" applyAlignment="1">
      <alignment horizontal="center" vertical="center"/>
    </xf>
    <xf numFmtId="49" fontId="15" fillId="0" borderId="34"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20" fillId="0" borderId="32" xfId="0" applyFont="1" applyBorder="1" applyAlignment="1">
      <alignment horizontal="left" vertical="center" shrinkToFit="1"/>
    </xf>
    <xf numFmtId="0" fontId="20" fillId="0" borderId="28" xfId="0" applyFont="1" applyBorder="1" applyAlignment="1">
      <alignment horizontal="left" vertical="center"/>
    </xf>
    <xf numFmtId="0" fontId="20" fillId="0" borderId="13" xfId="0" applyFont="1" applyBorder="1" applyAlignment="1">
      <alignment horizontal="left" vertical="center"/>
    </xf>
    <xf numFmtId="0" fontId="20" fillId="0" borderId="59" xfId="0" applyFont="1" applyBorder="1" applyAlignment="1">
      <alignment horizontal="left" vertical="center"/>
    </xf>
    <xf numFmtId="0" fontId="20" fillId="0" borderId="60" xfId="0" applyFont="1" applyBorder="1" applyAlignment="1">
      <alignment horizontal="left" vertical="center"/>
    </xf>
    <xf numFmtId="49" fontId="15" fillId="0" borderId="57" xfId="0" applyNumberFormat="1" applyFont="1" applyBorder="1" applyAlignment="1">
      <alignment horizontal="center" vertical="center"/>
    </xf>
    <xf numFmtId="177" fontId="6" fillId="0" borderId="1" xfId="0" applyNumberFormat="1" applyFont="1" applyBorder="1" applyAlignment="1">
      <alignment horizontal="right" vertical="center" shrinkToFit="1"/>
    </xf>
    <xf numFmtId="177" fontId="6" fillId="0" borderId="7" xfId="0" applyNumberFormat="1" applyFont="1" applyBorder="1" applyAlignment="1">
      <alignment horizontal="right" vertical="center" shrinkToFit="1"/>
    </xf>
    <xf numFmtId="177" fontId="6" fillId="0" borderId="1" xfId="0" applyNumberFormat="1" applyFont="1" applyBorder="1" applyAlignment="1">
      <alignment horizontal="right" vertical="center"/>
    </xf>
    <xf numFmtId="177" fontId="6" fillId="0" borderId="7" xfId="0" applyNumberFormat="1" applyFont="1" applyBorder="1" applyAlignment="1">
      <alignment horizontal="right" vertical="center"/>
    </xf>
    <xf numFmtId="0" fontId="8" fillId="0" borderId="6" xfId="0" applyFont="1" applyBorder="1" applyAlignment="1">
      <alignment horizontal="left" vertical="top" wrapText="1"/>
    </xf>
    <xf numFmtId="0" fontId="8" fillId="0" borderId="52" xfId="0" applyFont="1" applyBorder="1" applyAlignment="1">
      <alignment horizontal="left" vertical="top" wrapText="1"/>
    </xf>
    <xf numFmtId="182" fontId="6" fillId="0" borderId="7" xfId="0" applyNumberFormat="1" applyFont="1" applyBorder="1" applyAlignment="1">
      <alignment horizontal="right" vertical="center" shrinkToFit="1"/>
    </xf>
    <xf numFmtId="182" fontId="6" fillId="0" borderId="8" xfId="0" applyNumberFormat="1" applyFont="1" applyBorder="1" applyAlignment="1">
      <alignment horizontal="right" vertical="center" shrinkToFit="1"/>
    </xf>
    <xf numFmtId="182" fontId="6" fillId="0" borderId="5"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8"/>
  <sheetViews>
    <sheetView tabSelected="1" view="pageBreakPreview" zoomScale="150" zoomScaleNormal="100" zoomScaleSheetLayoutView="150" workbookViewId="0">
      <selection activeCell="B15" sqref="B15:I16"/>
    </sheetView>
  </sheetViews>
  <sheetFormatPr defaultColWidth="9" defaultRowHeight="13.5" x14ac:dyDescent="0.15"/>
  <cols>
    <col min="1" max="1" width="7.25" style="1" customWidth="1"/>
    <col min="2" max="2" width="4.5" style="2" bestFit="1" customWidth="1"/>
    <col min="3" max="4" width="4.5" style="2" customWidth="1"/>
    <col min="5" max="7" width="18.625" style="1" customWidth="1"/>
    <col min="8" max="8" width="9" style="1"/>
    <col min="9" max="9" width="14.875" style="1" customWidth="1"/>
    <col min="10" max="16384" width="9" style="1"/>
  </cols>
  <sheetData>
    <row r="1" spans="1:9" ht="17.25" customHeight="1" x14ac:dyDescent="0.15">
      <c r="A1" s="202" t="s">
        <v>167</v>
      </c>
      <c r="B1" s="202"/>
      <c r="C1" s="202"/>
      <c r="D1" s="202"/>
      <c r="E1" s="202"/>
      <c r="F1" s="202"/>
      <c r="G1" s="202"/>
      <c r="H1" s="138"/>
      <c r="I1" s="138"/>
    </row>
    <row r="2" spans="1:9" ht="17.25" customHeight="1" x14ac:dyDescent="0.15">
      <c r="A2" s="202"/>
      <c r="B2" s="202"/>
      <c r="C2" s="202"/>
      <c r="D2" s="202"/>
      <c r="E2" s="202"/>
      <c r="F2" s="202"/>
      <c r="G2" s="202"/>
      <c r="H2" s="138"/>
      <c r="I2" s="138"/>
    </row>
    <row r="3" spans="1:9" ht="9" customHeight="1" x14ac:dyDescent="0.15">
      <c r="A3" s="138"/>
      <c r="B3" s="139"/>
      <c r="C3" s="139"/>
      <c r="D3" s="139"/>
      <c r="E3" s="140"/>
      <c r="F3" s="141"/>
      <c r="G3" s="141"/>
      <c r="H3" s="138"/>
      <c r="I3" s="138"/>
    </row>
    <row r="4" spans="1:9" ht="24" customHeight="1" x14ac:dyDescent="0.15">
      <c r="A4" s="138"/>
      <c r="B4" s="206" t="s">
        <v>168</v>
      </c>
      <c r="C4" s="206"/>
      <c r="D4" s="206"/>
      <c r="E4" s="206"/>
      <c r="F4" s="206"/>
      <c r="G4" s="206"/>
      <c r="H4" s="206"/>
      <c r="I4" s="138"/>
    </row>
    <row r="5" spans="1:9" ht="8.25" customHeight="1" x14ac:dyDescent="0.15">
      <c r="A5" s="138"/>
      <c r="B5" s="139"/>
      <c r="C5" s="139"/>
      <c r="D5" s="139"/>
      <c r="E5" s="140"/>
      <c r="F5" s="141"/>
      <c r="G5" s="141"/>
      <c r="H5" s="138"/>
      <c r="I5" s="138"/>
    </row>
    <row r="6" spans="1:9" ht="24" customHeight="1" x14ac:dyDescent="0.15">
      <c r="A6" s="138"/>
      <c r="B6" s="139"/>
      <c r="C6" s="139"/>
      <c r="D6" s="139"/>
      <c r="E6" s="160" t="s">
        <v>5</v>
      </c>
      <c r="F6" s="141"/>
      <c r="G6" s="141"/>
      <c r="H6" s="138"/>
      <c r="I6" s="138"/>
    </row>
    <row r="7" spans="1:9" ht="24" customHeight="1" x14ac:dyDescent="0.15">
      <c r="A7" s="138"/>
      <c r="B7" s="139"/>
      <c r="C7" s="139"/>
      <c r="D7" s="139"/>
      <c r="E7" s="161" t="s">
        <v>0</v>
      </c>
      <c r="F7" s="207"/>
      <c r="G7" s="208"/>
      <c r="H7" s="138"/>
      <c r="I7" s="138"/>
    </row>
    <row r="8" spans="1:9" ht="24" customHeight="1" x14ac:dyDescent="0.15">
      <c r="A8" s="138"/>
      <c r="B8" s="139"/>
      <c r="C8" s="139"/>
      <c r="D8" s="139"/>
      <c r="E8" s="161" t="s">
        <v>1</v>
      </c>
      <c r="F8" s="207"/>
      <c r="G8" s="208"/>
      <c r="H8" s="138"/>
      <c r="I8" s="138"/>
    </row>
    <row r="9" spans="1:9" ht="24" customHeight="1" x14ac:dyDescent="0.15">
      <c r="A9" s="138"/>
      <c r="B9" s="139"/>
      <c r="C9" s="139"/>
      <c r="D9" s="139"/>
      <c r="E9" s="161" t="s">
        <v>2</v>
      </c>
      <c r="F9" s="207"/>
      <c r="G9" s="208"/>
      <c r="H9" s="138"/>
      <c r="I9" s="138"/>
    </row>
    <row r="10" spans="1:9" ht="24" customHeight="1" x14ac:dyDescent="0.15">
      <c r="A10" s="138"/>
      <c r="B10" s="139"/>
      <c r="C10" s="139"/>
      <c r="D10" s="139"/>
      <c r="E10" s="161" t="s">
        <v>3</v>
      </c>
      <c r="F10" s="207"/>
      <c r="G10" s="208"/>
      <c r="H10" s="138"/>
      <c r="I10" s="138"/>
    </row>
    <row r="11" spans="1:9" ht="24" customHeight="1" x14ac:dyDescent="0.15">
      <c r="A11" s="138"/>
      <c r="B11" s="141"/>
      <c r="C11" s="141"/>
      <c r="D11" s="141"/>
      <c r="E11" s="162" t="s">
        <v>4</v>
      </c>
      <c r="F11" s="207"/>
      <c r="G11" s="208"/>
      <c r="H11" s="138"/>
      <c r="I11" s="138"/>
    </row>
    <row r="12" spans="1:9" ht="9" customHeight="1" x14ac:dyDescent="0.15">
      <c r="A12" s="138"/>
      <c r="B12" s="141"/>
      <c r="C12" s="141"/>
      <c r="D12" s="141"/>
      <c r="E12" s="141"/>
      <c r="F12" s="141"/>
      <c r="G12" s="141"/>
      <c r="H12" s="138"/>
      <c r="I12" s="138"/>
    </row>
    <row r="13" spans="1:9" s="3" customFormat="1" ht="24" customHeight="1" x14ac:dyDescent="0.15">
      <c r="A13" s="142">
        <v>1</v>
      </c>
      <c r="B13" s="203" t="s">
        <v>169</v>
      </c>
      <c r="C13" s="203"/>
      <c r="D13" s="203"/>
      <c r="E13" s="203"/>
      <c r="F13" s="203"/>
      <c r="G13" s="203"/>
      <c r="H13" s="143"/>
      <c r="I13" s="143"/>
    </row>
    <row r="14" spans="1:9" s="70" customFormat="1" ht="24" customHeight="1" x14ac:dyDescent="0.15">
      <c r="A14" s="142"/>
      <c r="B14" s="144" t="s">
        <v>71</v>
      </c>
      <c r="C14" s="145"/>
      <c r="D14" s="145"/>
      <c r="E14" s="145"/>
      <c r="F14" s="145"/>
      <c r="G14" s="145"/>
      <c r="H14" s="143"/>
      <c r="I14" s="143"/>
    </row>
    <row r="15" spans="1:9" s="70" customFormat="1" ht="24" customHeight="1" x14ac:dyDescent="0.15">
      <c r="A15" s="142"/>
      <c r="B15" s="209" t="s">
        <v>170</v>
      </c>
      <c r="C15" s="209"/>
      <c r="D15" s="209"/>
      <c r="E15" s="209"/>
      <c r="F15" s="209"/>
      <c r="G15" s="209"/>
      <c r="H15" s="209"/>
      <c r="I15" s="209"/>
    </row>
    <row r="16" spans="1:9" s="70" customFormat="1" ht="24" customHeight="1" thickBot="1" x14ac:dyDescent="0.2">
      <c r="A16" s="142"/>
      <c r="B16" s="209"/>
      <c r="C16" s="209"/>
      <c r="D16" s="209"/>
      <c r="E16" s="209"/>
      <c r="F16" s="209"/>
      <c r="G16" s="209"/>
      <c r="H16" s="209"/>
      <c r="I16" s="209"/>
    </row>
    <row r="17" spans="1:9" s="70" customFormat="1" ht="31.5" customHeight="1" x14ac:dyDescent="0.15">
      <c r="A17" s="142"/>
      <c r="B17" s="204" t="s">
        <v>6</v>
      </c>
      <c r="C17" s="204"/>
      <c r="D17" s="204"/>
      <c r="E17" s="204" t="s">
        <v>7</v>
      </c>
      <c r="F17" s="204"/>
      <c r="G17" s="205"/>
      <c r="H17" s="146" t="s">
        <v>9</v>
      </c>
      <c r="I17" s="147" t="s">
        <v>12</v>
      </c>
    </row>
    <row r="18" spans="1:9" ht="24" customHeight="1" x14ac:dyDescent="0.15">
      <c r="A18" s="187" t="s">
        <v>72</v>
      </c>
      <c r="B18" s="221" t="s">
        <v>99</v>
      </c>
      <c r="C18" s="190" t="s">
        <v>14</v>
      </c>
      <c r="D18" s="190"/>
      <c r="E18" s="190"/>
      <c r="F18" s="190"/>
      <c r="G18" s="190"/>
      <c r="H18" s="148" t="s">
        <v>8</v>
      </c>
      <c r="I18" s="149"/>
    </row>
    <row r="19" spans="1:9" ht="24" customHeight="1" x14ac:dyDescent="0.15">
      <c r="A19" s="188"/>
      <c r="B19" s="222"/>
      <c r="C19" s="226" t="s">
        <v>28</v>
      </c>
      <c r="D19" s="150" t="s">
        <v>30</v>
      </c>
      <c r="E19" s="229" t="s">
        <v>32</v>
      </c>
      <c r="F19" s="229"/>
      <c r="G19" s="229"/>
      <c r="H19" s="151"/>
      <c r="I19" s="150" t="s">
        <v>89</v>
      </c>
    </row>
    <row r="20" spans="1:9" ht="24" customHeight="1" x14ac:dyDescent="0.15">
      <c r="A20" s="188"/>
      <c r="B20" s="222"/>
      <c r="C20" s="227"/>
      <c r="D20" s="152" t="s">
        <v>31</v>
      </c>
      <c r="E20" s="228" t="s">
        <v>33</v>
      </c>
      <c r="F20" s="228"/>
      <c r="G20" s="228"/>
      <c r="H20" s="153" t="s">
        <v>8</v>
      </c>
      <c r="I20" s="152" t="s">
        <v>89</v>
      </c>
    </row>
    <row r="21" spans="1:9" ht="24" customHeight="1" x14ac:dyDescent="0.15">
      <c r="A21" s="188"/>
      <c r="B21" s="222"/>
      <c r="C21" s="224" t="s">
        <v>13</v>
      </c>
      <c r="D21" s="224"/>
      <c r="E21" s="196" t="s">
        <v>35</v>
      </c>
      <c r="F21" s="210"/>
      <c r="G21" s="211"/>
      <c r="H21" s="153" t="s">
        <v>8</v>
      </c>
      <c r="I21" s="152" t="s">
        <v>91</v>
      </c>
    </row>
    <row r="22" spans="1:9" ht="24" customHeight="1" x14ac:dyDescent="0.15">
      <c r="A22" s="188"/>
      <c r="B22" s="223"/>
      <c r="C22" s="225" t="s">
        <v>29</v>
      </c>
      <c r="D22" s="225"/>
      <c r="E22" s="212" t="s">
        <v>34</v>
      </c>
      <c r="F22" s="213"/>
      <c r="G22" s="214"/>
      <c r="H22" s="154" t="s">
        <v>8</v>
      </c>
      <c r="I22" s="155" t="s">
        <v>92</v>
      </c>
    </row>
    <row r="23" spans="1:9" ht="24" customHeight="1" x14ac:dyDescent="0.15">
      <c r="A23" s="188"/>
      <c r="B23" s="221" t="s">
        <v>100</v>
      </c>
      <c r="C23" s="201" t="s">
        <v>161</v>
      </c>
      <c r="D23" s="201"/>
      <c r="E23" s="201"/>
      <c r="F23" s="201"/>
      <c r="G23" s="201"/>
      <c r="H23" s="148" t="s">
        <v>8</v>
      </c>
      <c r="I23" s="149"/>
    </row>
    <row r="24" spans="1:9" ht="24" customHeight="1" x14ac:dyDescent="0.15">
      <c r="A24" s="188"/>
      <c r="B24" s="222"/>
      <c r="C24" s="197" t="s">
        <v>18</v>
      </c>
      <c r="D24" s="198"/>
      <c r="E24" s="193" t="s">
        <v>15</v>
      </c>
      <c r="F24" s="193"/>
      <c r="G24" s="194"/>
      <c r="H24" s="151"/>
      <c r="I24" s="150" t="s">
        <v>93</v>
      </c>
    </row>
    <row r="25" spans="1:9" ht="24" customHeight="1" x14ac:dyDescent="0.15">
      <c r="A25" s="188"/>
      <c r="B25" s="222"/>
      <c r="C25" s="199" t="s">
        <v>19</v>
      </c>
      <c r="D25" s="200"/>
      <c r="E25" s="195" t="s">
        <v>16</v>
      </c>
      <c r="F25" s="195"/>
      <c r="G25" s="196"/>
      <c r="H25" s="153" t="s">
        <v>8</v>
      </c>
      <c r="I25" s="152" t="s">
        <v>90</v>
      </c>
    </row>
    <row r="26" spans="1:9" ht="24" customHeight="1" x14ac:dyDescent="0.15">
      <c r="A26" s="188"/>
      <c r="B26" s="222"/>
      <c r="C26" s="199" t="s">
        <v>20</v>
      </c>
      <c r="D26" s="200"/>
      <c r="E26" s="195" t="s">
        <v>17</v>
      </c>
      <c r="F26" s="195"/>
      <c r="G26" s="196"/>
      <c r="H26" s="153" t="s">
        <v>8</v>
      </c>
      <c r="I26" s="180" t="s">
        <v>94</v>
      </c>
    </row>
    <row r="27" spans="1:9" ht="24" customHeight="1" x14ac:dyDescent="0.15">
      <c r="A27" s="188"/>
      <c r="B27" s="223"/>
      <c r="C27" s="223" t="s">
        <v>164</v>
      </c>
      <c r="D27" s="233"/>
      <c r="E27" s="230" t="s">
        <v>165</v>
      </c>
      <c r="F27" s="231"/>
      <c r="G27" s="232"/>
      <c r="H27" s="182"/>
      <c r="I27" s="181" t="s">
        <v>166</v>
      </c>
    </row>
    <row r="28" spans="1:9" ht="24" customHeight="1" x14ac:dyDescent="0.15">
      <c r="A28" s="188"/>
      <c r="B28" s="184" t="s">
        <v>101</v>
      </c>
      <c r="C28" s="184"/>
      <c r="D28" s="184"/>
      <c r="E28" s="185" t="s">
        <v>160</v>
      </c>
      <c r="F28" s="185"/>
      <c r="G28" s="186"/>
      <c r="H28" s="158" t="s">
        <v>8</v>
      </c>
      <c r="I28" s="159" t="s">
        <v>95</v>
      </c>
    </row>
    <row r="29" spans="1:9" ht="24" customHeight="1" x14ac:dyDescent="0.15">
      <c r="A29" s="188"/>
      <c r="B29" s="215" t="s">
        <v>102</v>
      </c>
      <c r="C29" s="197" t="s">
        <v>18</v>
      </c>
      <c r="D29" s="198"/>
      <c r="E29" s="191" t="s">
        <v>156</v>
      </c>
      <c r="F29" s="191"/>
      <c r="G29" s="192"/>
      <c r="H29" s="151" t="s">
        <v>8</v>
      </c>
      <c r="I29" s="156" t="s">
        <v>158</v>
      </c>
    </row>
    <row r="30" spans="1:9" ht="24" customHeight="1" x14ac:dyDescent="0.15">
      <c r="A30" s="188"/>
      <c r="B30" s="216"/>
      <c r="C30" s="217" t="s">
        <v>13</v>
      </c>
      <c r="D30" s="218"/>
      <c r="E30" s="219" t="s">
        <v>157</v>
      </c>
      <c r="F30" s="219"/>
      <c r="G30" s="220"/>
      <c r="H30" s="154"/>
      <c r="I30" s="157" t="s">
        <v>159</v>
      </c>
    </row>
    <row r="31" spans="1:9" ht="24" customHeight="1" x14ac:dyDescent="0.15">
      <c r="A31" s="188"/>
      <c r="B31" s="184" t="s">
        <v>144</v>
      </c>
      <c r="C31" s="184"/>
      <c r="D31" s="184"/>
      <c r="E31" s="185" t="s">
        <v>148</v>
      </c>
      <c r="F31" s="185"/>
      <c r="G31" s="186"/>
      <c r="H31" s="164"/>
      <c r="I31" s="159" t="s">
        <v>146</v>
      </c>
    </row>
    <row r="32" spans="1:9" ht="24" customHeight="1" thickBot="1" x14ac:dyDescent="0.2">
      <c r="A32" s="189"/>
      <c r="B32" s="184" t="s">
        <v>147</v>
      </c>
      <c r="C32" s="184"/>
      <c r="D32" s="184"/>
      <c r="E32" s="185" t="s">
        <v>145</v>
      </c>
      <c r="F32" s="185"/>
      <c r="G32" s="186"/>
      <c r="H32" s="163" t="s">
        <v>8</v>
      </c>
      <c r="I32" s="159" t="s">
        <v>149</v>
      </c>
    </row>
    <row r="33" spans="2:8" ht="24" customHeight="1" x14ac:dyDescent="0.15">
      <c r="B33" s="5"/>
      <c r="C33" s="5"/>
      <c r="D33" s="5"/>
      <c r="E33" s="4"/>
      <c r="F33" s="4"/>
      <c r="G33" s="4"/>
      <c r="H33" s="4"/>
    </row>
    <row r="34" spans="2:8" x14ac:dyDescent="0.15">
      <c r="B34" s="5"/>
      <c r="C34" s="5"/>
      <c r="D34" s="5"/>
      <c r="E34" s="4"/>
      <c r="F34" s="4"/>
      <c r="G34" s="4"/>
      <c r="H34" s="4"/>
    </row>
    <row r="35" spans="2:8" x14ac:dyDescent="0.15">
      <c r="B35" s="5"/>
      <c r="C35" s="5"/>
      <c r="D35" s="5"/>
      <c r="E35" s="4"/>
      <c r="F35" s="4"/>
      <c r="G35" s="4"/>
      <c r="H35" s="4"/>
    </row>
    <row r="36" spans="2:8" x14ac:dyDescent="0.15">
      <c r="B36" s="5"/>
      <c r="C36" s="5"/>
      <c r="D36" s="5"/>
      <c r="E36" s="4"/>
      <c r="F36" s="4"/>
      <c r="G36" s="4"/>
      <c r="H36" s="4"/>
    </row>
    <row r="37" spans="2:8" x14ac:dyDescent="0.15">
      <c r="B37" s="5"/>
      <c r="C37" s="5"/>
      <c r="D37" s="5"/>
      <c r="E37" s="4"/>
      <c r="F37" s="4"/>
      <c r="G37" s="4"/>
      <c r="H37" s="4"/>
    </row>
    <row r="38" spans="2:8" x14ac:dyDescent="0.15">
      <c r="B38" s="5"/>
      <c r="C38" s="5"/>
      <c r="D38" s="5"/>
      <c r="E38" s="4"/>
      <c r="F38" s="4"/>
      <c r="G38" s="4"/>
      <c r="H38" s="4"/>
    </row>
    <row r="39" spans="2:8" x14ac:dyDescent="0.15">
      <c r="B39" s="5"/>
      <c r="C39" s="5"/>
      <c r="D39" s="5"/>
      <c r="E39" s="4"/>
      <c r="F39" s="4"/>
      <c r="G39" s="4"/>
      <c r="H39" s="4"/>
    </row>
    <row r="40" spans="2:8" x14ac:dyDescent="0.15">
      <c r="B40" s="5"/>
      <c r="C40" s="5"/>
      <c r="D40" s="5"/>
      <c r="E40" s="4"/>
      <c r="F40" s="4"/>
      <c r="G40" s="4"/>
      <c r="H40" s="4"/>
    </row>
    <row r="41" spans="2:8" x14ac:dyDescent="0.15">
      <c r="B41" s="5"/>
      <c r="C41" s="5"/>
      <c r="D41" s="5"/>
      <c r="E41" s="4"/>
      <c r="F41" s="4"/>
      <c r="G41" s="4"/>
      <c r="H41" s="4"/>
    </row>
    <row r="42" spans="2:8" x14ac:dyDescent="0.15">
      <c r="B42" s="5"/>
      <c r="C42" s="5"/>
      <c r="D42" s="5"/>
      <c r="E42" s="4"/>
      <c r="F42" s="4"/>
      <c r="G42" s="4"/>
      <c r="H42" s="4"/>
    </row>
    <row r="43" spans="2:8" x14ac:dyDescent="0.15">
      <c r="B43" s="5"/>
      <c r="C43" s="5"/>
      <c r="D43" s="5"/>
      <c r="E43" s="4"/>
      <c r="F43" s="4"/>
      <c r="G43" s="4"/>
      <c r="H43" s="4"/>
    </row>
    <row r="44" spans="2:8" x14ac:dyDescent="0.15">
      <c r="B44" s="5"/>
      <c r="C44" s="5"/>
      <c r="D44" s="5"/>
      <c r="E44" s="4"/>
      <c r="F44" s="4"/>
      <c r="G44" s="4"/>
      <c r="H44" s="4"/>
    </row>
    <row r="45" spans="2:8" x14ac:dyDescent="0.15">
      <c r="B45" s="5"/>
      <c r="C45" s="5"/>
      <c r="D45" s="5"/>
      <c r="E45" s="4"/>
      <c r="F45" s="4"/>
      <c r="G45" s="4"/>
      <c r="H45" s="4"/>
    </row>
    <row r="46" spans="2:8" x14ac:dyDescent="0.15">
      <c r="B46" s="5"/>
      <c r="C46" s="5"/>
      <c r="D46" s="5"/>
      <c r="E46" s="4"/>
      <c r="F46" s="4"/>
      <c r="G46" s="4"/>
      <c r="H46" s="4"/>
    </row>
    <row r="47" spans="2:8" x14ac:dyDescent="0.15">
      <c r="B47" s="5"/>
      <c r="C47" s="5"/>
      <c r="D47" s="5"/>
      <c r="E47" s="4"/>
      <c r="F47" s="4"/>
      <c r="G47" s="4"/>
      <c r="H47" s="4"/>
    </row>
    <row r="48" spans="2:8" x14ac:dyDescent="0.15">
      <c r="B48" s="5"/>
      <c r="C48" s="5"/>
      <c r="D48" s="5"/>
      <c r="E48" s="4"/>
      <c r="F48" s="4"/>
      <c r="G48" s="4"/>
      <c r="H48" s="4"/>
    </row>
  </sheetData>
  <mergeCells count="43">
    <mergeCell ref="E21:G21"/>
    <mergeCell ref="E22:G22"/>
    <mergeCell ref="B29:B30"/>
    <mergeCell ref="C29:D29"/>
    <mergeCell ref="C30:D30"/>
    <mergeCell ref="E30:G30"/>
    <mergeCell ref="B18:B22"/>
    <mergeCell ref="C21:D21"/>
    <mergeCell ref="C22:D22"/>
    <mergeCell ref="C19:C20"/>
    <mergeCell ref="E20:G20"/>
    <mergeCell ref="E19:G19"/>
    <mergeCell ref="B23:B27"/>
    <mergeCell ref="E27:G27"/>
    <mergeCell ref="C27:D27"/>
    <mergeCell ref="A1:G1"/>
    <mergeCell ref="A2:G2"/>
    <mergeCell ref="B13:G13"/>
    <mergeCell ref="E17:G17"/>
    <mergeCell ref="B17:D17"/>
    <mergeCell ref="B4:H4"/>
    <mergeCell ref="F7:G7"/>
    <mergeCell ref="F8:G8"/>
    <mergeCell ref="F9:G9"/>
    <mergeCell ref="F10:G10"/>
    <mergeCell ref="F11:G11"/>
    <mergeCell ref="B15:I16"/>
    <mergeCell ref="B32:D32"/>
    <mergeCell ref="E32:G32"/>
    <mergeCell ref="A18:A32"/>
    <mergeCell ref="B31:D31"/>
    <mergeCell ref="E31:G31"/>
    <mergeCell ref="C18:G18"/>
    <mergeCell ref="B28:D28"/>
    <mergeCell ref="E28:G28"/>
    <mergeCell ref="E29:G29"/>
    <mergeCell ref="E24:G24"/>
    <mergeCell ref="E25:G25"/>
    <mergeCell ref="E26:G26"/>
    <mergeCell ref="C24:D24"/>
    <mergeCell ref="C25:D25"/>
    <mergeCell ref="C26:D26"/>
    <mergeCell ref="C23:G23"/>
  </mergeCells>
  <phoneticPr fontId="2"/>
  <dataValidations count="1">
    <dataValidation type="list" allowBlank="1" showInputMessage="1" showErrorMessage="1" sqref="H18:H32">
      <formula1>"○,　,"</formula1>
    </dataValidation>
  </dataValidations>
  <pageMargins left="0.39370078740157483" right="0.39370078740157483" top="0.78740157480314965" bottom="0.39370078740157483"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66"/>
  <sheetViews>
    <sheetView topLeftCell="A40" zoomScaleNormal="100" workbookViewId="0">
      <selection activeCell="B48" sqref="B48"/>
    </sheetView>
  </sheetViews>
  <sheetFormatPr defaultColWidth="14.25" defaultRowHeight="18.75" x14ac:dyDescent="0.4"/>
  <cols>
    <col min="1" max="1" width="3.5" customWidth="1"/>
    <col min="2" max="2" width="73.5" customWidth="1"/>
  </cols>
  <sheetData>
    <row r="1" spans="2:2" ht="24" x14ac:dyDescent="0.5">
      <c r="B1" s="69" t="s">
        <v>88</v>
      </c>
    </row>
    <row r="2" spans="2:2" ht="10.5" customHeight="1" x14ac:dyDescent="0.4"/>
    <row r="3" spans="2:2" ht="19.5" thickBot="1" x14ac:dyDescent="0.45"/>
    <row r="4" spans="2:2" ht="19.5" thickBot="1" x14ac:dyDescent="0.45">
      <c r="B4" s="29" t="s">
        <v>96</v>
      </c>
    </row>
    <row r="5" spans="2:2" x14ac:dyDescent="0.4">
      <c r="B5" s="30" t="s">
        <v>46</v>
      </c>
    </row>
    <row r="6" spans="2:2" x14ac:dyDescent="0.4">
      <c r="B6" s="31" t="s">
        <v>47</v>
      </c>
    </row>
    <row r="7" spans="2:2" x14ac:dyDescent="0.4">
      <c r="B7" s="31" t="s">
        <v>82</v>
      </c>
    </row>
    <row r="8" spans="2:2" x14ac:dyDescent="0.4">
      <c r="B8" s="31" t="s">
        <v>83</v>
      </c>
    </row>
    <row r="9" spans="2:2" x14ac:dyDescent="0.4">
      <c r="B9" s="31" t="s">
        <v>85</v>
      </c>
    </row>
    <row r="10" spans="2:2" x14ac:dyDescent="0.4">
      <c r="B10" s="31" t="s">
        <v>48</v>
      </c>
    </row>
    <row r="11" spans="2:2" x14ac:dyDescent="0.4">
      <c r="B11" s="31" t="s">
        <v>49</v>
      </c>
    </row>
    <row r="12" spans="2:2" x14ac:dyDescent="0.4">
      <c r="B12" s="99" t="s">
        <v>84</v>
      </c>
    </row>
    <row r="13" spans="2:2" ht="19.5" thickBot="1" x14ac:dyDescent="0.45">
      <c r="B13" s="32" t="s">
        <v>171</v>
      </c>
    </row>
    <row r="14" spans="2:2" ht="19.5" thickBot="1" x14ac:dyDescent="0.45"/>
    <row r="15" spans="2:2" ht="19.5" thickBot="1" x14ac:dyDescent="0.45">
      <c r="B15" s="29" t="s">
        <v>142</v>
      </c>
    </row>
    <row r="16" spans="2:2" x14ac:dyDescent="0.4">
      <c r="B16" s="30" t="s">
        <v>87</v>
      </c>
    </row>
    <row r="17" spans="2:2" x14ac:dyDescent="0.4">
      <c r="B17" s="31" t="s">
        <v>43</v>
      </c>
    </row>
    <row r="18" spans="2:2" x14ac:dyDescent="0.4">
      <c r="B18" s="31" t="s">
        <v>115</v>
      </c>
    </row>
    <row r="19" spans="2:2" x14ac:dyDescent="0.4">
      <c r="B19" s="31" t="s">
        <v>36</v>
      </c>
    </row>
    <row r="20" spans="2:2" x14ac:dyDescent="0.4">
      <c r="B20" s="31" t="s">
        <v>37</v>
      </c>
    </row>
    <row r="21" spans="2:2" x14ac:dyDescent="0.4">
      <c r="B21" s="31" t="s">
        <v>38</v>
      </c>
    </row>
    <row r="22" spans="2:2" x14ac:dyDescent="0.4">
      <c r="B22" s="31" t="s">
        <v>39</v>
      </c>
    </row>
    <row r="23" spans="2:2" x14ac:dyDescent="0.4">
      <c r="B23" s="31" t="s">
        <v>40</v>
      </c>
    </row>
    <row r="24" spans="2:2" x14ac:dyDescent="0.4">
      <c r="B24" s="31" t="s">
        <v>41</v>
      </c>
    </row>
    <row r="25" spans="2:2" x14ac:dyDescent="0.4">
      <c r="B25" s="31" t="s">
        <v>86</v>
      </c>
    </row>
    <row r="26" spans="2:2" x14ac:dyDescent="0.4">
      <c r="B26" s="99" t="s">
        <v>172</v>
      </c>
    </row>
    <row r="27" spans="2:2" x14ac:dyDescent="0.4">
      <c r="B27" s="99" t="s">
        <v>173</v>
      </c>
    </row>
    <row r="28" spans="2:2" ht="19.5" thickBot="1" x14ac:dyDescent="0.45">
      <c r="B28" s="32" t="s">
        <v>174</v>
      </c>
    </row>
    <row r="29" spans="2:2" ht="19.5" thickBot="1" x14ac:dyDescent="0.45"/>
    <row r="30" spans="2:2" ht="37.15" customHeight="1" thickBot="1" x14ac:dyDescent="0.45">
      <c r="B30" s="172" t="s">
        <v>150</v>
      </c>
    </row>
    <row r="31" spans="2:2" x14ac:dyDescent="0.4">
      <c r="B31" s="30" t="s">
        <v>135</v>
      </c>
    </row>
    <row r="32" spans="2:2" x14ac:dyDescent="0.4">
      <c r="B32" s="31" t="s">
        <v>50</v>
      </c>
    </row>
    <row r="33" spans="2:2" x14ac:dyDescent="0.4">
      <c r="B33" s="31" t="s">
        <v>44</v>
      </c>
    </row>
    <row r="34" spans="2:2" x14ac:dyDescent="0.4">
      <c r="B34" s="31" t="s">
        <v>45</v>
      </c>
    </row>
    <row r="35" spans="2:2" ht="19.5" thickBot="1" x14ac:dyDescent="0.45">
      <c r="B35" s="32" t="s">
        <v>51</v>
      </c>
    </row>
    <row r="36" spans="2:2" ht="19.5" thickBot="1" x14ac:dyDescent="0.45"/>
    <row r="37" spans="2:2" ht="19.5" thickBot="1" x14ac:dyDescent="0.45">
      <c r="B37" s="29" t="s">
        <v>152</v>
      </c>
    </row>
    <row r="38" spans="2:2" x14ac:dyDescent="0.4">
      <c r="B38" s="30" t="s">
        <v>135</v>
      </c>
    </row>
    <row r="39" spans="2:2" x14ac:dyDescent="0.4">
      <c r="B39" s="31" t="s">
        <v>50</v>
      </c>
    </row>
    <row r="40" spans="2:2" x14ac:dyDescent="0.4">
      <c r="B40" s="31" t="s">
        <v>44</v>
      </c>
    </row>
    <row r="41" spans="2:2" x14ac:dyDescent="0.4">
      <c r="B41" s="31" t="s">
        <v>45</v>
      </c>
    </row>
    <row r="42" spans="2:2" ht="19.5" thickBot="1" x14ac:dyDescent="0.45">
      <c r="B42" s="32" t="s">
        <v>51</v>
      </c>
    </row>
    <row r="43" spans="2:2" ht="19.5" thickBot="1" x14ac:dyDescent="0.45">
      <c r="B43" s="173"/>
    </row>
    <row r="44" spans="2:2" ht="19.5" thickBot="1" x14ac:dyDescent="0.45">
      <c r="B44" s="29" t="s">
        <v>153</v>
      </c>
    </row>
    <row r="45" spans="2:2" x14ac:dyDescent="0.4">
      <c r="B45" s="31" t="s">
        <v>134</v>
      </c>
    </row>
    <row r="46" spans="2:2" x14ac:dyDescent="0.4">
      <c r="B46" s="31" t="s">
        <v>43</v>
      </c>
    </row>
    <row r="47" spans="2:2" x14ac:dyDescent="0.4">
      <c r="B47" s="31" t="s">
        <v>115</v>
      </c>
    </row>
    <row r="48" spans="2:2" x14ac:dyDescent="0.4">
      <c r="B48" s="31" t="s">
        <v>36</v>
      </c>
    </row>
    <row r="49" spans="2:2" x14ac:dyDescent="0.4">
      <c r="B49" s="31" t="s">
        <v>37</v>
      </c>
    </row>
    <row r="50" spans="2:2" x14ac:dyDescent="0.4">
      <c r="B50" s="31" t="s">
        <v>38</v>
      </c>
    </row>
    <row r="51" spans="2:2" x14ac:dyDescent="0.4">
      <c r="B51" s="31" t="s">
        <v>39</v>
      </c>
    </row>
    <row r="52" spans="2:2" x14ac:dyDescent="0.4">
      <c r="B52" s="31" t="s">
        <v>40</v>
      </c>
    </row>
    <row r="53" spans="2:2" x14ac:dyDescent="0.4">
      <c r="B53" s="31" t="s">
        <v>41</v>
      </c>
    </row>
    <row r="54" spans="2:2" x14ac:dyDescent="0.4">
      <c r="B54" s="31" t="s">
        <v>86</v>
      </c>
    </row>
    <row r="55" spans="2:2" x14ac:dyDescent="0.4">
      <c r="B55" s="99" t="s">
        <v>172</v>
      </c>
    </row>
    <row r="56" spans="2:2" x14ac:dyDescent="0.4">
      <c r="B56" s="99" t="s">
        <v>175</v>
      </c>
    </row>
    <row r="57" spans="2:2" ht="19.5" thickBot="1" x14ac:dyDescent="0.45">
      <c r="B57" s="32" t="s">
        <v>173</v>
      </c>
    </row>
    <row r="58" spans="2:2" ht="19.5" thickBot="1" x14ac:dyDescent="0.45"/>
    <row r="59" spans="2:2" ht="19.5" thickBot="1" x14ac:dyDescent="0.45">
      <c r="B59" s="29" t="s">
        <v>141</v>
      </c>
    </row>
    <row r="60" spans="2:2" x14ac:dyDescent="0.4">
      <c r="B60" s="30" t="s">
        <v>135</v>
      </c>
    </row>
    <row r="61" spans="2:2" x14ac:dyDescent="0.4">
      <c r="B61" s="31" t="s">
        <v>50</v>
      </c>
    </row>
    <row r="62" spans="2:2" x14ac:dyDescent="0.4">
      <c r="B62" s="31" t="s">
        <v>44</v>
      </c>
    </row>
    <row r="63" spans="2:2" x14ac:dyDescent="0.4">
      <c r="B63" s="31" t="s">
        <v>45</v>
      </c>
    </row>
    <row r="64" spans="2:2" ht="19.5" thickBot="1" x14ac:dyDescent="0.45">
      <c r="B64" s="32" t="s">
        <v>51</v>
      </c>
    </row>
    <row r="66" spans="2:2" x14ac:dyDescent="0.4">
      <c r="B66" s="171"/>
    </row>
  </sheetData>
  <phoneticPr fontId="2"/>
  <pageMargins left="0.7" right="0.7" top="0.75" bottom="0.75" header="0.3" footer="0.3"/>
  <pageSetup paperSize="9" orientation="portrait"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view="pageBreakPreview" topLeftCell="A19" zoomScale="80" zoomScaleNormal="50" zoomScaleSheetLayoutView="80" workbookViewId="0">
      <selection activeCell="B28" sqref="B28"/>
    </sheetView>
  </sheetViews>
  <sheetFormatPr defaultRowHeight="18.75" x14ac:dyDescent="0.4"/>
  <cols>
    <col min="1" max="1" width="3.75" style="12" customWidth="1"/>
    <col min="2" max="3" width="38.375" customWidth="1"/>
    <col min="4" max="4" width="14.875" customWidth="1"/>
    <col min="5" max="5" width="16" customWidth="1"/>
    <col min="6" max="6" width="16.125" customWidth="1"/>
    <col min="7" max="7" width="14.75" customWidth="1"/>
    <col min="8" max="8" width="14.375" customWidth="1"/>
    <col min="9" max="9" width="13.25" customWidth="1"/>
    <col min="10" max="10" width="14.5" customWidth="1"/>
    <col min="11" max="11" width="16.25" customWidth="1"/>
    <col min="12" max="13" width="15.625" customWidth="1"/>
    <col min="14" max="16" width="15" customWidth="1"/>
  </cols>
  <sheetData>
    <row r="1" spans="1:13" ht="30.75" customHeight="1" x14ac:dyDescent="0.4">
      <c r="B1" s="72" t="s">
        <v>109</v>
      </c>
      <c r="C1" s="21"/>
      <c r="D1" s="21"/>
    </row>
    <row r="2" spans="1:13" ht="18.75" customHeight="1" x14ac:dyDescent="0.4">
      <c r="B2" s="21"/>
      <c r="C2" s="21"/>
      <c r="D2" s="21"/>
    </row>
    <row r="3" spans="1:13" ht="20.25" x14ac:dyDescent="0.4">
      <c r="B3" s="71" t="s">
        <v>176</v>
      </c>
    </row>
    <row r="4" spans="1:13" ht="54.75" customHeight="1" x14ac:dyDescent="0.4">
      <c r="B4" s="58" t="s">
        <v>112</v>
      </c>
      <c r="C4" s="104" t="s">
        <v>131</v>
      </c>
      <c r="D4" s="63" t="s">
        <v>73</v>
      </c>
      <c r="E4" s="61" t="s">
        <v>74</v>
      </c>
      <c r="F4" s="106" t="s">
        <v>75</v>
      </c>
      <c r="G4" s="61" t="s">
        <v>63</v>
      </c>
      <c r="H4" s="61" t="s">
        <v>21</v>
      </c>
      <c r="I4" s="63" t="s">
        <v>76</v>
      </c>
      <c r="J4" s="63" t="s">
        <v>111</v>
      </c>
      <c r="K4" s="63" t="s">
        <v>77</v>
      </c>
      <c r="L4" s="63" t="s">
        <v>61</v>
      </c>
      <c r="M4" s="63" t="s">
        <v>62</v>
      </c>
    </row>
    <row r="5" spans="1:13" ht="37.5" customHeight="1" thickBot="1" x14ac:dyDescent="0.45">
      <c r="A5" s="12" t="s">
        <v>11</v>
      </c>
      <c r="B5" s="131" t="s">
        <v>47</v>
      </c>
      <c r="C5" s="132" t="s">
        <v>22</v>
      </c>
      <c r="D5" s="39">
        <v>950</v>
      </c>
      <c r="E5" s="133">
        <v>15000</v>
      </c>
      <c r="F5" s="134">
        <v>950</v>
      </c>
      <c r="G5" s="135">
        <f>E5/F5</f>
        <v>15.789473684210526</v>
      </c>
      <c r="H5" s="240">
        <v>9710</v>
      </c>
      <c r="I5" s="39">
        <v>800</v>
      </c>
      <c r="J5" s="136" t="s">
        <v>110</v>
      </c>
      <c r="K5" s="137">
        <v>2440</v>
      </c>
      <c r="L5" s="40">
        <f>IF(K5&gt;2440,2440,K5)</f>
        <v>2440</v>
      </c>
      <c r="M5" s="40">
        <f>IF(G5&gt;$H$5,$H$5*I5+L5,G5*I5+L5)</f>
        <v>15071.57894736842</v>
      </c>
    </row>
    <row r="6" spans="1:13" ht="37.15" customHeight="1" thickTop="1" x14ac:dyDescent="0.4">
      <c r="B6" s="100"/>
      <c r="C6" s="101"/>
      <c r="D6" s="37">
        <v>0</v>
      </c>
      <c r="E6" s="91">
        <v>0</v>
      </c>
      <c r="F6" s="92">
        <v>0</v>
      </c>
      <c r="G6" s="93" t="e">
        <f>E6/F6</f>
        <v>#DIV/0!</v>
      </c>
      <c r="H6" s="241"/>
      <c r="I6" s="52">
        <v>0</v>
      </c>
      <c r="J6" s="53"/>
      <c r="K6" s="97">
        <v>0</v>
      </c>
      <c r="L6" s="54">
        <f t="shared" ref="L6:L11" si="0">IF(K6&gt;2440,2440,K6)</f>
        <v>0</v>
      </c>
      <c r="M6" s="54" t="e">
        <f>IF(G6&gt;$H$5,$H$5*I6+L6,G6*I6+L6)</f>
        <v>#DIV/0!</v>
      </c>
    </row>
    <row r="7" spans="1:13" ht="37.5" customHeight="1" x14ac:dyDescent="0.4">
      <c r="B7" s="102"/>
      <c r="C7" s="101"/>
      <c r="D7" s="37">
        <v>0</v>
      </c>
      <c r="E7" s="94">
        <v>0</v>
      </c>
      <c r="F7" s="95">
        <v>0</v>
      </c>
      <c r="G7" s="96" t="e">
        <f t="shared" ref="G7:G10" si="1">E7/F7</f>
        <v>#DIV/0!</v>
      </c>
      <c r="H7" s="241"/>
      <c r="I7" s="165">
        <v>0</v>
      </c>
      <c r="J7" s="55"/>
      <c r="K7" s="98">
        <v>0</v>
      </c>
      <c r="L7" s="88">
        <f t="shared" si="0"/>
        <v>0</v>
      </c>
      <c r="M7" s="88" t="e">
        <f t="shared" ref="M7:M10" si="2">IF(G7&gt;$H$5,$H$5*I7+L7,G7*I7+L7)</f>
        <v>#DIV/0!</v>
      </c>
    </row>
    <row r="8" spans="1:13" ht="37.5" customHeight="1" x14ac:dyDescent="0.4">
      <c r="B8" s="102"/>
      <c r="C8" s="101"/>
      <c r="D8" s="37">
        <v>0</v>
      </c>
      <c r="E8" s="94">
        <v>0</v>
      </c>
      <c r="F8" s="95">
        <v>0</v>
      </c>
      <c r="G8" s="96" t="e">
        <f t="shared" si="1"/>
        <v>#DIV/0!</v>
      </c>
      <c r="H8" s="241"/>
      <c r="I8" s="165">
        <v>0</v>
      </c>
      <c r="J8" s="55"/>
      <c r="K8" s="98">
        <v>0</v>
      </c>
      <c r="L8" s="88">
        <f t="shared" si="0"/>
        <v>0</v>
      </c>
      <c r="M8" s="88" t="e">
        <f t="shared" si="2"/>
        <v>#DIV/0!</v>
      </c>
    </row>
    <row r="9" spans="1:13" ht="37.5" customHeight="1" x14ac:dyDescent="0.4">
      <c r="B9" s="102"/>
      <c r="C9" s="101"/>
      <c r="D9" s="37">
        <v>0</v>
      </c>
      <c r="E9" s="94">
        <v>0</v>
      </c>
      <c r="F9" s="95">
        <v>0</v>
      </c>
      <c r="G9" s="96" t="e">
        <f t="shared" ref="G9" si="3">E9/F9</f>
        <v>#DIV/0!</v>
      </c>
      <c r="H9" s="241"/>
      <c r="I9" s="165">
        <v>0</v>
      </c>
      <c r="J9" s="55"/>
      <c r="K9" s="98">
        <v>0</v>
      </c>
      <c r="L9" s="88">
        <f t="shared" ref="L9" si="4">IF(K9&gt;2440,2440,K9)</f>
        <v>0</v>
      </c>
      <c r="M9" s="88" t="e">
        <f t="shared" ref="M9" si="5">IF(G9&gt;$H$5,$H$5*I9+L9,G9*I9+L9)</f>
        <v>#DIV/0!</v>
      </c>
    </row>
    <row r="10" spans="1:13" ht="37.5" customHeight="1" x14ac:dyDescent="0.4">
      <c r="B10" s="102"/>
      <c r="C10" s="101"/>
      <c r="D10" s="37">
        <v>0</v>
      </c>
      <c r="E10" s="94">
        <v>0</v>
      </c>
      <c r="F10" s="95">
        <v>0</v>
      </c>
      <c r="G10" s="96" t="e">
        <f t="shared" si="1"/>
        <v>#DIV/0!</v>
      </c>
      <c r="H10" s="241"/>
      <c r="I10" s="165">
        <v>0</v>
      </c>
      <c r="J10" s="55"/>
      <c r="K10" s="98">
        <v>0</v>
      </c>
      <c r="L10" s="88">
        <f t="shared" si="0"/>
        <v>0</v>
      </c>
      <c r="M10" s="88" t="e">
        <f t="shared" si="2"/>
        <v>#DIV/0!</v>
      </c>
    </row>
    <row r="11" spans="1:13" ht="37.5" customHeight="1" thickBot="1" x14ac:dyDescent="0.45">
      <c r="B11" s="102"/>
      <c r="C11" s="101"/>
      <c r="D11" s="34">
        <v>0</v>
      </c>
      <c r="E11" s="94">
        <v>0</v>
      </c>
      <c r="F11" s="95">
        <v>0</v>
      </c>
      <c r="G11" s="96" t="e">
        <f t="shared" ref="G11" si="6">E11/F11</f>
        <v>#DIV/0!</v>
      </c>
      <c r="H11" s="242"/>
      <c r="I11" s="165">
        <v>0</v>
      </c>
      <c r="J11" s="55"/>
      <c r="K11" s="98">
        <v>0</v>
      </c>
      <c r="L11" s="166">
        <f t="shared" si="0"/>
        <v>0</v>
      </c>
      <c r="M11" s="166" t="e">
        <f>IF(G11&gt;$H$5,$H$5*I11+L11,G11*I11+L11)</f>
        <v>#DIV/0!</v>
      </c>
    </row>
    <row r="12" spans="1:13" ht="37.5" customHeight="1" thickBot="1" x14ac:dyDescent="0.45">
      <c r="B12" s="176" t="s">
        <v>162</v>
      </c>
      <c r="C12" s="177"/>
      <c r="D12" s="178"/>
      <c r="E12" s="6"/>
      <c r="F12" s="6"/>
      <c r="G12" s="6"/>
      <c r="H12" s="6"/>
      <c r="I12" s="6"/>
      <c r="J12" s="6"/>
      <c r="K12" s="6"/>
      <c r="L12" s="20" t="s">
        <v>23</v>
      </c>
      <c r="M12" s="68" t="e">
        <f>SUM(M6:M11)</f>
        <v>#DIV/0!</v>
      </c>
    </row>
    <row r="13" spans="1:13" ht="18.75" customHeight="1" x14ac:dyDescent="0.4">
      <c r="B13" s="33"/>
      <c r="C13" s="33"/>
      <c r="D13" s="6"/>
      <c r="E13" s="6"/>
      <c r="F13" s="6"/>
      <c r="G13" s="6"/>
      <c r="H13" s="6"/>
      <c r="I13" s="6"/>
      <c r="J13" s="6"/>
      <c r="K13" s="6"/>
      <c r="L13" s="6"/>
      <c r="M13" s="6"/>
    </row>
    <row r="14" spans="1:13" ht="18.75" customHeight="1" x14ac:dyDescent="0.4">
      <c r="B14" s="73" t="s">
        <v>26</v>
      </c>
      <c r="C14" s="33"/>
      <c r="D14" s="6"/>
      <c r="E14" s="6"/>
      <c r="F14" s="6"/>
      <c r="G14" s="6"/>
      <c r="H14" s="6"/>
      <c r="I14" s="6"/>
      <c r="J14" s="6"/>
      <c r="K14" s="6"/>
      <c r="L14" s="6"/>
      <c r="M14" s="6"/>
    </row>
    <row r="15" spans="1:13" ht="48" customHeight="1" x14ac:dyDescent="0.4">
      <c r="B15" s="58" t="s">
        <v>113</v>
      </c>
      <c r="C15" s="104" t="s">
        <v>131</v>
      </c>
      <c r="D15" s="63" t="s">
        <v>73</v>
      </c>
      <c r="E15" s="61" t="s">
        <v>74</v>
      </c>
      <c r="F15" s="62" t="s">
        <v>24</v>
      </c>
      <c r="G15" s="63" t="s">
        <v>64</v>
      </c>
      <c r="H15" s="6"/>
      <c r="I15" s="6"/>
      <c r="J15" s="6"/>
      <c r="K15" s="6"/>
      <c r="L15" s="6"/>
      <c r="M15" s="6"/>
    </row>
    <row r="16" spans="1:13" ht="37.5" customHeight="1" thickBot="1" x14ac:dyDescent="0.45">
      <c r="A16" s="12" t="s">
        <v>11</v>
      </c>
      <c r="B16" s="105" t="s">
        <v>46</v>
      </c>
      <c r="C16" s="105" t="s">
        <v>52</v>
      </c>
      <c r="D16" s="39">
        <v>250</v>
      </c>
      <c r="E16" s="40">
        <v>7000</v>
      </c>
      <c r="F16" s="234">
        <v>1080</v>
      </c>
      <c r="G16" s="40">
        <f>IF(E16&gt;$F$16,$F$16,E16)</f>
        <v>1080</v>
      </c>
      <c r="H16" s="6"/>
      <c r="I16" s="6"/>
      <c r="J16" s="6"/>
      <c r="K16" s="6"/>
      <c r="L16" s="6"/>
      <c r="M16" s="6"/>
    </row>
    <row r="17" spans="1:13" ht="37.5" customHeight="1" thickTop="1" x14ac:dyDescent="0.4">
      <c r="B17" s="103"/>
      <c r="C17" s="103"/>
      <c r="D17" s="37">
        <v>0</v>
      </c>
      <c r="E17" s="19">
        <v>0</v>
      </c>
      <c r="F17" s="234"/>
      <c r="G17" s="19">
        <f>IF(E17&gt;$F$16,$F$16,E17)</f>
        <v>0</v>
      </c>
      <c r="H17" s="6"/>
      <c r="I17" s="6"/>
      <c r="J17" s="6"/>
      <c r="K17" s="6"/>
      <c r="L17" s="6"/>
      <c r="M17" s="6"/>
    </row>
    <row r="18" spans="1:13" ht="37.5" customHeight="1" x14ac:dyDescent="0.4">
      <c r="B18" s="103"/>
      <c r="C18" s="103"/>
      <c r="D18" s="34">
        <v>0</v>
      </c>
      <c r="E18" s="10">
        <v>0</v>
      </c>
      <c r="F18" s="235"/>
      <c r="G18" s="11">
        <f t="shared" ref="G18:G21" si="7">IF(E18&gt;$F$16,$F$16,E18)</f>
        <v>0</v>
      </c>
      <c r="H18" s="6"/>
      <c r="I18" s="6"/>
      <c r="J18" s="6"/>
      <c r="K18" s="6"/>
      <c r="L18" s="6"/>
      <c r="M18" s="6"/>
    </row>
    <row r="19" spans="1:13" ht="37.5" customHeight="1" x14ac:dyDescent="0.4">
      <c r="B19" s="103"/>
      <c r="C19" s="103"/>
      <c r="D19" s="34">
        <v>0</v>
      </c>
      <c r="E19" s="10">
        <v>0</v>
      </c>
      <c r="F19" s="235"/>
      <c r="G19" s="11">
        <f t="shared" si="7"/>
        <v>0</v>
      </c>
      <c r="H19" s="6"/>
      <c r="I19" s="6"/>
      <c r="J19" s="6"/>
      <c r="K19" s="6"/>
      <c r="L19" s="6"/>
      <c r="M19" s="6"/>
    </row>
    <row r="20" spans="1:13" ht="37.5" customHeight="1" x14ac:dyDescent="0.4">
      <c r="B20" s="103"/>
      <c r="C20" s="103"/>
      <c r="D20" s="34">
        <v>0</v>
      </c>
      <c r="E20" s="10">
        <v>0</v>
      </c>
      <c r="F20" s="235"/>
      <c r="G20" s="11">
        <f t="shared" si="7"/>
        <v>0</v>
      </c>
      <c r="H20" s="6"/>
      <c r="I20" s="6"/>
      <c r="J20" s="6"/>
      <c r="K20" s="6"/>
      <c r="L20" s="6"/>
      <c r="M20" s="6"/>
    </row>
    <row r="21" spans="1:13" ht="37.5" customHeight="1" x14ac:dyDescent="0.4">
      <c r="B21" s="103"/>
      <c r="C21" s="103"/>
      <c r="D21" s="34">
        <v>0</v>
      </c>
      <c r="E21" s="10">
        <v>0</v>
      </c>
      <c r="F21" s="235"/>
      <c r="G21" s="11">
        <f t="shared" si="7"/>
        <v>0</v>
      </c>
      <c r="H21" s="6"/>
      <c r="I21" s="6"/>
      <c r="J21" s="6"/>
      <c r="K21" s="6"/>
      <c r="L21" s="6"/>
      <c r="M21" s="6"/>
    </row>
    <row r="22" spans="1:13" ht="37.5" customHeight="1" thickBot="1" x14ac:dyDescent="0.45">
      <c r="B22" s="103"/>
      <c r="C22" s="101"/>
      <c r="D22" s="34">
        <v>0</v>
      </c>
      <c r="E22" s="10">
        <v>0</v>
      </c>
      <c r="F22" s="235"/>
      <c r="G22" s="11">
        <f>IF(E22&gt;$F$16,$F$16,E22)</f>
        <v>0</v>
      </c>
      <c r="H22" s="6"/>
      <c r="I22" s="6"/>
      <c r="J22" s="6"/>
      <c r="K22" s="6"/>
      <c r="L22" s="6"/>
      <c r="M22" s="6"/>
    </row>
    <row r="23" spans="1:13" ht="37.5" customHeight="1" thickBot="1" x14ac:dyDescent="0.45">
      <c r="B23" s="176" t="s">
        <v>162</v>
      </c>
      <c r="C23" s="174"/>
      <c r="D23" s="175"/>
      <c r="E23" s="27"/>
      <c r="F23" s="20" t="s">
        <v>25</v>
      </c>
      <c r="G23" s="22">
        <f>SUM(G17:G22)</f>
        <v>0</v>
      </c>
      <c r="H23" s="6"/>
      <c r="I23" s="6"/>
      <c r="J23" s="6"/>
      <c r="K23" s="6"/>
      <c r="L23" s="6"/>
      <c r="M23" s="6"/>
    </row>
    <row r="24" spans="1:13" x14ac:dyDescent="0.4">
      <c r="B24" s="33"/>
      <c r="C24" s="33"/>
      <c r="D24" s="6"/>
      <c r="E24" s="6"/>
      <c r="F24" s="6"/>
      <c r="G24" s="6"/>
      <c r="H24" s="6"/>
      <c r="I24" s="6"/>
      <c r="J24" s="6"/>
      <c r="K24" s="6"/>
      <c r="L24" s="6"/>
      <c r="M24" s="6"/>
    </row>
    <row r="25" spans="1:13" ht="18.75" customHeight="1" x14ac:dyDescent="0.4">
      <c r="B25" s="73" t="s">
        <v>27</v>
      </c>
      <c r="C25" s="33"/>
      <c r="D25" s="6"/>
      <c r="E25" s="6"/>
      <c r="F25" s="6"/>
      <c r="G25" s="6"/>
      <c r="H25" s="6"/>
      <c r="I25" s="6"/>
      <c r="J25" s="6"/>
      <c r="K25" s="6"/>
      <c r="L25" s="6"/>
      <c r="M25" s="6"/>
    </row>
    <row r="26" spans="1:13" ht="48.75" customHeight="1" x14ac:dyDescent="0.4">
      <c r="B26" s="58" t="s">
        <v>114</v>
      </c>
      <c r="C26" s="104" t="s">
        <v>131</v>
      </c>
      <c r="D26" s="63" t="s">
        <v>73</v>
      </c>
      <c r="E26" s="61" t="s">
        <v>74</v>
      </c>
      <c r="F26" s="62" t="s">
        <v>24</v>
      </c>
      <c r="G26" s="63" t="s">
        <v>60</v>
      </c>
      <c r="H26" s="6"/>
      <c r="I26" s="6"/>
      <c r="J26" s="6"/>
      <c r="K26" s="6"/>
      <c r="L26" s="6"/>
      <c r="M26" s="6"/>
    </row>
    <row r="27" spans="1:13" ht="37.5" customHeight="1" thickBot="1" x14ac:dyDescent="0.45">
      <c r="A27" s="12" t="s">
        <v>11</v>
      </c>
      <c r="B27" s="64" t="s">
        <v>47</v>
      </c>
      <c r="C27" s="64" t="s">
        <v>79</v>
      </c>
      <c r="D27" s="39">
        <v>480</v>
      </c>
      <c r="E27" s="40">
        <v>5000</v>
      </c>
      <c r="F27" s="236">
        <v>325</v>
      </c>
      <c r="G27" s="40">
        <f>IF(E27&gt;$F$27,$F$27,E27)</f>
        <v>325</v>
      </c>
      <c r="H27" s="6"/>
      <c r="I27" s="56"/>
      <c r="J27" s="6"/>
      <c r="K27" s="6"/>
      <c r="L27" s="6"/>
      <c r="M27" s="6"/>
    </row>
    <row r="28" spans="1:13" ht="37.5" customHeight="1" thickTop="1" x14ac:dyDescent="0.4">
      <c r="B28" s="103"/>
      <c r="C28" s="103"/>
      <c r="D28" s="37">
        <v>0</v>
      </c>
      <c r="E28" s="19">
        <v>0</v>
      </c>
      <c r="F28" s="236"/>
      <c r="G28" s="19">
        <f>IF(E28&gt;$F$27,$F$27,E28)</f>
        <v>0</v>
      </c>
      <c r="H28" s="6"/>
      <c r="I28" s="6"/>
      <c r="J28" s="6"/>
      <c r="K28" s="6"/>
      <c r="L28" s="6"/>
      <c r="M28" s="6"/>
    </row>
    <row r="29" spans="1:13" ht="37.5" customHeight="1" x14ac:dyDescent="0.4">
      <c r="B29" s="103"/>
      <c r="C29" s="103"/>
      <c r="D29" s="34">
        <v>0</v>
      </c>
      <c r="E29" s="10">
        <v>0</v>
      </c>
      <c r="F29" s="237"/>
      <c r="G29" s="11">
        <f t="shared" ref="G29:G32" si="8">IF(E29&gt;$F$27,$F$27,E29)</f>
        <v>0</v>
      </c>
      <c r="H29" s="6"/>
      <c r="I29" s="6"/>
      <c r="J29" s="6"/>
      <c r="K29" s="6"/>
      <c r="L29" s="6"/>
      <c r="M29" s="6"/>
    </row>
    <row r="30" spans="1:13" ht="37.5" customHeight="1" x14ac:dyDescent="0.4">
      <c r="B30" s="103"/>
      <c r="C30" s="103"/>
      <c r="D30" s="34">
        <v>0</v>
      </c>
      <c r="E30" s="10">
        <v>0</v>
      </c>
      <c r="F30" s="237"/>
      <c r="G30" s="11">
        <f t="shared" si="8"/>
        <v>0</v>
      </c>
      <c r="H30" s="6"/>
      <c r="I30" s="6"/>
      <c r="J30" s="6"/>
      <c r="K30" s="6"/>
      <c r="L30" s="6"/>
      <c r="M30" s="6"/>
    </row>
    <row r="31" spans="1:13" ht="37.5" customHeight="1" x14ac:dyDescent="0.4">
      <c r="B31" s="103"/>
      <c r="C31" s="103"/>
      <c r="D31" s="34">
        <v>0</v>
      </c>
      <c r="E31" s="10">
        <v>0</v>
      </c>
      <c r="F31" s="237"/>
      <c r="G31" s="11">
        <f t="shared" si="8"/>
        <v>0</v>
      </c>
      <c r="H31" s="6"/>
      <c r="I31" s="6"/>
      <c r="J31" s="6"/>
      <c r="K31" s="6"/>
      <c r="L31" s="6"/>
      <c r="M31" s="6"/>
    </row>
    <row r="32" spans="1:13" ht="37.5" customHeight="1" x14ac:dyDescent="0.4">
      <c r="B32" s="103"/>
      <c r="C32" s="103"/>
      <c r="D32" s="34">
        <v>0</v>
      </c>
      <c r="E32" s="10">
        <v>0</v>
      </c>
      <c r="F32" s="237"/>
      <c r="G32" s="11">
        <f t="shared" si="8"/>
        <v>0</v>
      </c>
      <c r="H32" s="6"/>
      <c r="I32" s="6"/>
      <c r="J32" s="6"/>
      <c r="K32" s="6"/>
      <c r="L32" s="6"/>
      <c r="M32" s="6"/>
    </row>
    <row r="33" spans="1:13" ht="37.5" customHeight="1" thickBot="1" x14ac:dyDescent="0.45">
      <c r="B33" s="103"/>
      <c r="C33" s="101"/>
      <c r="D33" s="34">
        <v>0</v>
      </c>
      <c r="E33" s="10">
        <v>0</v>
      </c>
      <c r="F33" s="237"/>
      <c r="G33" s="11">
        <f>IF(E33&gt;$F$27,$F$27,E33)</f>
        <v>0</v>
      </c>
      <c r="H33" s="6"/>
      <c r="I33" s="6"/>
      <c r="J33" s="6"/>
      <c r="K33" s="6"/>
      <c r="L33" s="6"/>
      <c r="M33" s="6"/>
    </row>
    <row r="34" spans="1:13" ht="37.5" customHeight="1" thickBot="1" x14ac:dyDescent="0.45">
      <c r="A34" s="65"/>
      <c r="B34" s="176" t="s">
        <v>162</v>
      </c>
      <c r="C34" s="174"/>
      <c r="D34" s="175"/>
      <c r="E34" s="26"/>
      <c r="F34" s="20" t="s">
        <v>25</v>
      </c>
      <c r="G34" s="22">
        <f>SUM(G28:G33)</f>
        <v>0</v>
      </c>
      <c r="H34" s="6"/>
      <c r="I34" s="6"/>
      <c r="J34" s="6"/>
      <c r="K34" s="6"/>
      <c r="L34" s="6"/>
      <c r="M34" s="6"/>
    </row>
    <row r="35" spans="1:13" x14ac:dyDescent="0.4">
      <c r="B35" s="48"/>
      <c r="C35" s="48"/>
      <c r="D35" s="28"/>
    </row>
    <row r="36" spans="1:13" x14ac:dyDescent="0.4">
      <c r="B36" s="13"/>
      <c r="C36" s="13"/>
      <c r="D36" s="9"/>
      <c r="E36" s="9"/>
      <c r="F36" s="9"/>
      <c r="G36" s="9"/>
      <c r="H36" s="9"/>
      <c r="I36" s="9"/>
      <c r="J36" s="9"/>
      <c r="K36" s="9"/>
      <c r="L36" s="9"/>
      <c r="M36" s="9"/>
    </row>
    <row r="37" spans="1:13" x14ac:dyDescent="0.4">
      <c r="B37" s="13"/>
      <c r="C37" s="13"/>
      <c r="D37" s="9"/>
      <c r="E37" s="9"/>
      <c r="F37" s="9"/>
      <c r="G37" s="9"/>
      <c r="H37" s="9"/>
      <c r="I37" s="9"/>
      <c r="J37" s="9"/>
      <c r="K37" s="9"/>
      <c r="L37" s="9"/>
      <c r="M37" s="9"/>
    </row>
    <row r="38" spans="1:13" x14ac:dyDescent="0.4">
      <c r="B38" s="9"/>
      <c r="C38" s="9"/>
      <c r="D38" s="9"/>
      <c r="E38" s="9"/>
      <c r="F38" s="9"/>
      <c r="G38" s="9"/>
      <c r="H38" s="9"/>
      <c r="I38" s="9"/>
      <c r="J38" s="9"/>
      <c r="K38" s="9"/>
      <c r="L38" s="9"/>
      <c r="M38" s="9"/>
    </row>
  </sheetData>
  <mergeCells count="3">
    <mergeCell ref="H5:H11"/>
    <mergeCell ref="F16:F22"/>
    <mergeCell ref="F27:F33"/>
  </mergeCells>
  <phoneticPr fontId="2"/>
  <dataValidations count="1">
    <dataValidation type="list" allowBlank="1" showInputMessage="1" showErrorMessage="1" sqref="J5:J11">
      <formula1>"必要,不要"</formula1>
    </dataValidation>
  </dataValidations>
  <pageMargins left="0.70866141732283472" right="0.70866141732283472" top="0.74803149606299213" bottom="0.74803149606299213" header="0.31496062992125984" footer="0.31496062992125984"/>
  <pageSetup paperSize="9" scale="4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リスト!$B$5:$B$13</xm:f>
          </x14:formula1>
          <xm:sqref>B16:B22 B28:B33</xm:sqref>
        </x14:dataValidation>
        <x14:dataValidation type="list" allowBlank="1" showInputMessage="1" showErrorMessage="1">
          <x14:formula1>
            <xm:f>リスト!$B$5:$B$13</xm:f>
          </x14:formula1>
          <xm:sqref>B27 B6:B11</xm:sqref>
        </x14:dataValidation>
        <x14:dataValidation type="list" allowBlank="1" showInputMessage="1" showErrorMessage="1">
          <x14:formula1>
            <xm:f>リスト!$B$5:$B$13</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33" zoomScale="80" zoomScaleNormal="50" zoomScaleSheetLayoutView="80" workbookViewId="0">
      <selection activeCell="J43" sqref="J43"/>
    </sheetView>
  </sheetViews>
  <sheetFormatPr defaultRowHeight="18.75" x14ac:dyDescent="0.4"/>
  <cols>
    <col min="1" max="1" width="3.75" style="12" customWidth="1"/>
    <col min="2" max="3" width="37.375" customWidth="1"/>
    <col min="4" max="6" width="13.125" customWidth="1"/>
    <col min="7" max="7" width="58.75" customWidth="1"/>
    <col min="8" max="10" width="16.25" customWidth="1"/>
    <col min="11" max="13" width="15" customWidth="1"/>
  </cols>
  <sheetData>
    <row r="1" spans="1:11" ht="30" customHeight="1" x14ac:dyDescent="0.4">
      <c r="B1" s="74" t="s">
        <v>143</v>
      </c>
      <c r="C1" s="23"/>
    </row>
    <row r="2" spans="1:11" ht="18" customHeight="1" x14ac:dyDescent="0.4">
      <c r="B2" s="23"/>
      <c r="C2" s="23"/>
    </row>
    <row r="3" spans="1:11" ht="18.75" customHeight="1" x14ac:dyDescent="0.4">
      <c r="B3" s="73" t="s">
        <v>69</v>
      </c>
      <c r="C3" s="33"/>
      <c r="D3" s="6"/>
      <c r="E3" s="6"/>
      <c r="F3" s="6"/>
      <c r="G3" s="6"/>
      <c r="H3" s="6"/>
      <c r="I3" s="7" t="s">
        <v>137</v>
      </c>
      <c r="J3" s="6"/>
    </row>
    <row r="4" spans="1:11" ht="48" customHeight="1" x14ac:dyDescent="0.4">
      <c r="A4" s="66"/>
      <c r="B4" s="58" t="s">
        <v>116</v>
      </c>
      <c r="C4" s="58" t="s">
        <v>117</v>
      </c>
      <c r="D4" s="63" t="s">
        <v>133</v>
      </c>
      <c r="E4" s="15" t="s">
        <v>118</v>
      </c>
      <c r="F4" s="63" t="s">
        <v>123</v>
      </c>
      <c r="G4" s="58" t="s">
        <v>120</v>
      </c>
      <c r="H4" s="58" t="s">
        <v>65</v>
      </c>
      <c r="I4" s="59" t="s">
        <v>74</v>
      </c>
      <c r="J4" s="58" t="s">
        <v>60</v>
      </c>
    </row>
    <row r="5" spans="1:11" ht="56.25" customHeight="1" thickBot="1" x14ac:dyDescent="0.45">
      <c r="A5" s="12" t="s">
        <v>78</v>
      </c>
      <c r="B5" s="60" t="s">
        <v>87</v>
      </c>
      <c r="C5" s="64" t="s">
        <v>53</v>
      </c>
      <c r="D5" s="39">
        <v>800</v>
      </c>
      <c r="E5" s="46">
        <v>34778</v>
      </c>
      <c r="F5" s="46">
        <v>34790</v>
      </c>
      <c r="G5" s="45" t="s">
        <v>59</v>
      </c>
      <c r="H5" s="77">
        <f>IF((B5=リスト!$B$16)+(B5=リスト!$B$17)+(B5=リスト!$B$18)+(B5=リスト!$B$28),15400,IF((B5=リスト!$B$19)+(B5=リスト!$B$20)+(B5=リスト!$B$21)+(B5=リスト!$B$22)+(B5=リスト!$B$23)+(B5=リスト!$B$24)+(B5=リスト!$B$25)+(B5=リスト!$B$26)+(B5=リスト!$B$27),7730,""))</f>
        <v>15400</v>
      </c>
      <c r="I5" s="40">
        <v>10000</v>
      </c>
      <c r="J5" s="40">
        <f>IF(I5&gt;H5,H5,IF(I5&lt;800,0,I5))</f>
        <v>10000</v>
      </c>
    </row>
    <row r="6" spans="1:11" ht="56.25" customHeight="1" thickTop="1" x14ac:dyDescent="0.4">
      <c r="B6" s="103"/>
      <c r="C6" s="103"/>
      <c r="D6" s="37">
        <v>0</v>
      </c>
      <c r="E6" s="18"/>
      <c r="F6" s="107"/>
      <c r="G6" s="43"/>
      <c r="H6" s="183" t="str">
        <f>IF((B6=リスト!$B$16)+(B6=リスト!$B$17)+(B6=リスト!$B$18)+(B6=リスト!$B$28),15400,IF((B6=リスト!$B$19)+(B6=リスト!$B$20)+(B6=リスト!$B$21)+(B6=リスト!$B$22)+(B6=リスト!$B$23)+(B6=リスト!$B$24)+(B6=リスト!$B$25)+(B6=リスト!$B$26)+(B6=リスト!$B$27),7730,""))</f>
        <v/>
      </c>
      <c r="I6" s="19">
        <v>0</v>
      </c>
      <c r="J6" s="19">
        <f>IF(I6&gt;H6,H6,IF(I6&lt;800,0,I6))</f>
        <v>0</v>
      </c>
    </row>
    <row r="7" spans="1:11" ht="56.25" customHeight="1" x14ac:dyDescent="0.4">
      <c r="B7" s="103"/>
      <c r="C7" s="103"/>
      <c r="D7" s="34">
        <v>0</v>
      </c>
      <c r="E7" s="18"/>
      <c r="F7" s="107"/>
      <c r="G7" s="43"/>
      <c r="H7" s="79" t="str">
        <f>IF((B7=リスト!$B$16)+(B7=リスト!$B$17)+(B7=リスト!$B$18)+(B7=リスト!$B$28),15400,IF((B7=リスト!$B$19)+(B7=リスト!$B$20)+(B7=リスト!$B$21)+(B7=リスト!$B$22)+(B7=リスト!$B$23)+(B7=リスト!$B$24)+(B7=リスト!$B$25)+(B7=リスト!$B$26)+(B7=リスト!$B$27),7730,""))</f>
        <v/>
      </c>
      <c r="I7" s="11">
        <v>0</v>
      </c>
      <c r="J7" s="11">
        <f t="shared" ref="J7:J10" si="0">IF(I7&gt;H7,H7,IF(I7&lt;800,0,I7))</f>
        <v>0</v>
      </c>
    </row>
    <row r="8" spans="1:11" ht="56.25" customHeight="1" x14ac:dyDescent="0.4">
      <c r="B8" s="103"/>
      <c r="C8" s="103"/>
      <c r="D8" s="34">
        <v>0</v>
      </c>
      <c r="E8" s="18"/>
      <c r="F8" s="107"/>
      <c r="G8" s="43"/>
      <c r="H8" s="79" t="str">
        <f>IF((B8=リスト!$B$16)+(B8=リスト!$B$17)+(B8=リスト!$B$18)+(B8=リスト!$B$28),15400,IF((B8=リスト!$B$19)+(B8=リスト!$B$20)+(B8=リスト!$B$21)+(B8=リスト!$B$22)+(B8=リスト!$B$23)+(B8=リスト!$B$24)+(B8=リスト!$B$25)+(B8=リスト!$B$26)+(B8=リスト!$B$27),7730,""))</f>
        <v/>
      </c>
      <c r="I8" s="11">
        <v>0</v>
      </c>
      <c r="J8" s="11">
        <f t="shared" si="0"/>
        <v>0</v>
      </c>
    </row>
    <row r="9" spans="1:11" ht="56.25" customHeight="1" x14ac:dyDescent="0.4">
      <c r="B9" s="103"/>
      <c r="C9" s="103"/>
      <c r="D9" s="34">
        <v>0</v>
      </c>
      <c r="E9" s="18"/>
      <c r="F9" s="107"/>
      <c r="G9" s="43"/>
      <c r="H9" s="79" t="str">
        <f>IF((B9=リスト!$B$16)+(B9=リスト!$B$17)+(B9=リスト!$B$18)+(B9=リスト!$B$28),15400,IF((B9=リスト!$B$19)+(B9=リスト!$B$20)+(B9=リスト!$B$21)+(B9=リスト!$B$22)+(B9=リスト!$B$23)+(B9=リスト!$B$24)+(B9=リスト!$B$25)+(B9=リスト!$B$26)+(B9=リスト!$B$27),7730,""))</f>
        <v/>
      </c>
      <c r="I9" s="11">
        <v>0</v>
      </c>
      <c r="J9" s="11">
        <f t="shared" si="0"/>
        <v>0</v>
      </c>
    </row>
    <row r="10" spans="1:11" ht="56.25" customHeight="1" x14ac:dyDescent="0.4">
      <c r="B10" s="103"/>
      <c r="C10" s="103"/>
      <c r="D10" s="34">
        <v>0</v>
      </c>
      <c r="E10" s="18"/>
      <c r="F10" s="107"/>
      <c r="G10" s="43"/>
      <c r="H10" s="79" t="str">
        <f>IF((B10=リスト!$B$16)+(B10=リスト!$B$17)+(B10=リスト!$B$18)+(B10=リスト!$B$28),15400,IF((B10=リスト!$B$19)+(B10=リスト!$B$20)+(B10=リスト!$B$21)+(B10=リスト!$B$22)+(B10=リスト!$B$23)+(B10=リスト!$B$24)+(B10=リスト!$B$25)+(B10=リスト!$B$26)+(B10=リスト!$B$27),7730,""))</f>
        <v/>
      </c>
      <c r="I10" s="11">
        <v>0</v>
      </c>
      <c r="J10" s="11">
        <f t="shared" si="0"/>
        <v>0</v>
      </c>
    </row>
    <row r="11" spans="1:11" ht="56.25" customHeight="1" thickBot="1" x14ac:dyDescent="0.45">
      <c r="B11" s="101"/>
      <c r="C11" s="101"/>
      <c r="D11" s="34">
        <v>0</v>
      </c>
      <c r="E11" s="16"/>
      <c r="F11" s="108"/>
      <c r="G11" s="42"/>
      <c r="H11" s="79" t="str">
        <f>IF((B11=リスト!$B$16)+(B11=リスト!$B$17)+(B11=リスト!$B$18)+(B11=リスト!$B$28),15400,IF((B11=リスト!$B$19)+(B11=リスト!$B$20)+(B11=リスト!$B$21)+(B11=リスト!$B$22)+(B11=リスト!$B$23)+(B11=リスト!$B$24)+(B11=リスト!$B$25)+(B11=リスト!$B$26)+(B11=リスト!$B$27),7730,""))</f>
        <v/>
      </c>
      <c r="I11" s="11">
        <v>0</v>
      </c>
      <c r="J11" s="11">
        <f>IF(I11&gt;H11,H11,IF(I11&lt;800,0,I11))</f>
        <v>0</v>
      </c>
    </row>
    <row r="12" spans="1:11" ht="37.5" customHeight="1" thickBot="1" x14ac:dyDescent="0.45">
      <c r="B12" s="176" t="s">
        <v>162</v>
      </c>
      <c r="C12" s="174"/>
      <c r="D12" s="175"/>
      <c r="E12" s="7"/>
      <c r="F12" s="7"/>
      <c r="G12" s="7"/>
      <c r="H12" s="50"/>
      <c r="I12" s="90" t="s">
        <v>42</v>
      </c>
      <c r="J12" s="17">
        <f>SUM(J6:J11)</f>
        <v>0</v>
      </c>
    </row>
    <row r="13" spans="1:11" ht="19.5" customHeight="1" x14ac:dyDescent="0.4">
      <c r="B13" s="14"/>
      <c r="C13" s="14"/>
      <c r="D13" s="7"/>
      <c r="E13" s="7"/>
      <c r="F13" s="7"/>
      <c r="G13" s="7"/>
      <c r="H13" s="50"/>
      <c r="I13" s="7"/>
      <c r="J13" s="7"/>
      <c r="K13" s="25"/>
    </row>
    <row r="14" spans="1:11" ht="19.5" customHeight="1" x14ac:dyDescent="0.4">
      <c r="B14" s="75" t="s">
        <v>70</v>
      </c>
      <c r="C14" s="14"/>
      <c r="D14" s="7"/>
      <c r="E14" s="7"/>
      <c r="F14" s="7"/>
      <c r="G14" s="7"/>
      <c r="H14" s="50"/>
      <c r="I14" s="7" t="s">
        <v>137</v>
      </c>
      <c r="J14" s="7"/>
      <c r="K14" s="25"/>
    </row>
    <row r="15" spans="1:11" ht="48" customHeight="1" x14ac:dyDescent="0.4">
      <c r="B15" s="58" t="s">
        <v>116</v>
      </c>
      <c r="C15" s="58" t="s">
        <v>117</v>
      </c>
      <c r="D15" s="63" t="s">
        <v>133</v>
      </c>
      <c r="E15" s="63" t="s">
        <v>118</v>
      </c>
      <c r="F15" s="63" t="s">
        <v>123</v>
      </c>
      <c r="G15" s="58" t="s">
        <v>121</v>
      </c>
      <c r="H15" s="58" t="s">
        <v>65</v>
      </c>
      <c r="I15" s="59" t="s">
        <v>74</v>
      </c>
      <c r="J15" s="58" t="s">
        <v>60</v>
      </c>
    </row>
    <row r="16" spans="1:11" ht="55.5" customHeight="1" thickBot="1" x14ac:dyDescent="0.45">
      <c r="A16" s="12" t="s">
        <v>78</v>
      </c>
      <c r="B16" s="105" t="s">
        <v>37</v>
      </c>
      <c r="C16" s="64" t="s">
        <v>55</v>
      </c>
      <c r="D16" s="39">
        <v>645</v>
      </c>
      <c r="E16" s="46">
        <v>37701</v>
      </c>
      <c r="F16" s="46">
        <v>37712</v>
      </c>
      <c r="G16" s="83" t="s">
        <v>122</v>
      </c>
      <c r="H16" s="77">
        <f>IF((B16=リスト!$B$16)+(B16=リスト!$B$17)+(B16=リスト!$B$18)+(B16=リスト!$B$28),15400,IF((B16=リスト!$B$19)+(B16=リスト!$B$20)+(B16=リスト!$B$21)+(B16=リスト!$B$22)+(B16=リスト!$B$23)+(B16=リスト!$B$24)+(B16=リスト!$B$25)+(B16=リスト!$B$26)+(B16=リスト!$B$27),7730,""))</f>
        <v>7730</v>
      </c>
      <c r="I16" s="40">
        <v>8000</v>
      </c>
      <c r="J16" s="40">
        <f t="shared" ref="J16:J22" si="1">IF(I16&gt;H16,H16,IF(I16&lt;800,0,I16))</f>
        <v>7730</v>
      </c>
    </row>
    <row r="17" spans="1:11" ht="55.15" customHeight="1" thickTop="1" x14ac:dyDescent="0.4">
      <c r="B17" s="103"/>
      <c r="C17" s="103"/>
      <c r="D17" s="37">
        <v>0</v>
      </c>
      <c r="E17" s="18"/>
      <c r="F17" s="18"/>
      <c r="G17" s="84"/>
      <c r="H17" s="183" t="str">
        <f>IF((B17=リスト!$B$16)+(B17=リスト!$B$17)+(B17=リスト!$B$18)+(B17=リスト!$B$28),15400,IF((B17=リスト!$B$19)+(B17=リスト!$B$20)+(B17=リスト!$B$21)+(B17=リスト!$B$22)+(B17=リスト!$B$23)+(B17=リスト!$B$24)+(B17=リスト!$B$25)+(B17=リスト!$B$26)+(B17=リスト!$B$27),7730,""))</f>
        <v/>
      </c>
      <c r="I17" s="19">
        <v>0</v>
      </c>
      <c r="J17" s="19">
        <f t="shared" si="1"/>
        <v>0</v>
      </c>
    </row>
    <row r="18" spans="1:11" ht="55.5" customHeight="1" x14ac:dyDescent="0.4">
      <c r="B18" s="101"/>
      <c r="C18" s="101"/>
      <c r="D18" s="34">
        <v>0</v>
      </c>
      <c r="E18" s="16"/>
      <c r="F18" s="16"/>
      <c r="G18" s="85"/>
      <c r="H18" s="79" t="str">
        <f>IF((B18=リスト!$B$16)+(B18=リスト!$B$17)+(B18=リスト!$B$18)+(B18=リスト!$B$28),15400,IF((B18=リスト!$B$19)+(B18=リスト!$B$20)+(B18=リスト!$B$21)+(B18=リスト!$B$22)+(B18=リスト!$B$23)+(B18=リスト!$B$24)+(B18=リスト!$B$25)+(B18=リスト!$B$26)+(B18=リスト!$B$27),7730,""))</f>
        <v/>
      </c>
      <c r="I18" s="11">
        <v>0</v>
      </c>
      <c r="J18" s="11">
        <f t="shared" si="1"/>
        <v>0</v>
      </c>
    </row>
    <row r="19" spans="1:11" ht="55.5" customHeight="1" x14ac:dyDescent="0.4">
      <c r="B19" s="101"/>
      <c r="C19" s="101"/>
      <c r="D19" s="34">
        <v>0</v>
      </c>
      <c r="E19" s="16"/>
      <c r="F19" s="16"/>
      <c r="G19" s="85"/>
      <c r="H19" s="79" t="str">
        <f>IF((B19=リスト!$B$16)+(B19=リスト!$B$17)+(B19=リスト!$B$18)+(B19=リスト!$B$28),15400,IF((B19=リスト!$B$19)+(B19=リスト!$B$20)+(B19=リスト!$B$21)+(B19=リスト!$B$22)+(B19=リスト!$B$23)+(B19=リスト!$B$24)+(B19=リスト!$B$25)+(B19=リスト!$B$26)+(B19=リスト!$B$27),7730,""))</f>
        <v/>
      </c>
      <c r="I19" s="11">
        <v>0</v>
      </c>
      <c r="J19" s="11">
        <f t="shared" si="1"/>
        <v>0</v>
      </c>
    </row>
    <row r="20" spans="1:11" ht="55.5" customHeight="1" x14ac:dyDescent="0.4">
      <c r="B20" s="101"/>
      <c r="C20" s="101"/>
      <c r="D20" s="34">
        <v>0</v>
      </c>
      <c r="E20" s="16"/>
      <c r="F20" s="16"/>
      <c r="G20" s="85"/>
      <c r="H20" s="79" t="str">
        <f>IF((B20=リスト!$B$16)+(B20=リスト!$B$17)+(B20=リスト!$B$18)+(B20=リスト!$B$28),15400,IF((B20=リスト!$B$19)+(B20=リスト!$B$20)+(B20=リスト!$B$21)+(B20=リスト!$B$22)+(B20=リスト!$B$23)+(B20=リスト!$B$24)+(B20=リスト!$B$25)+(B20=リスト!$B$26)+(B20=リスト!$B$27),7730,""))</f>
        <v/>
      </c>
      <c r="I20" s="11">
        <v>0</v>
      </c>
      <c r="J20" s="11">
        <f t="shared" si="1"/>
        <v>0</v>
      </c>
    </row>
    <row r="21" spans="1:11" ht="55.5" customHeight="1" x14ac:dyDescent="0.4">
      <c r="B21" s="101"/>
      <c r="C21" s="101"/>
      <c r="D21" s="34">
        <v>0</v>
      </c>
      <c r="E21" s="16"/>
      <c r="F21" s="16"/>
      <c r="G21" s="85"/>
      <c r="H21" s="79" t="str">
        <f>IF((B21=リスト!$B$16)+(B21=リスト!$B$17)+(B21=リスト!$B$18)+(B21=リスト!$B$28),15400,IF((B21=リスト!$B$19)+(B21=リスト!$B$20)+(B21=リスト!$B$21)+(B21=リスト!$B$22)+(B21=リスト!$B$23)+(B21=リスト!$B$24)+(B21=リスト!$B$25)+(B21=リスト!$B$26)+(B21=リスト!$B$27),7730,""))</f>
        <v/>
      </c>
      <c r="I21" s="11">
        <v>0</v>
      </c>
      <c r="J21" s="11">
        <f t="shared" si="1"/>
        <v>0</v>
      </c>
    </row>
    <row r="22" spans="1:11" ht="55.5" customHeight="1" thickBot="1" x14ac:dyDescent="0.45">
      <c r="B22" s="101"/>
      <c r="C22" s="101"/>
      <c r="D22" s="34">
        <v>0</v>
      </c>
      <c r="E22" s="16"/>
      <c r="F22" s="16"/>
      <c r="G22" s="85"/>
      <c r="H22" s="79" t="str">
        <f>IF((B22=リスト!$B$16)+(B22=リスト!$B$17)+(B22=リスト!$B$18)+(B22=リスト!$B$28),15400,IF((B22=リスト!$B$19)+(B22=リスト!$B$20)+(B22=リスト!$B$21)+(B22=リスト!$B$22)+(B22=リスト!$B$23)+(B22=リスト!$B$24)+(B22=リスト!$B$25)+(B22=リスト!$B$26)+(B22=リスト!$B$27),7730,""))</f>
        <v/>
      </c>
      <c r="I22" s="11">
        <v>0</v>
      </c>
      <c r="J22" s="11">
        <f t="shared" si="1"/>
        <v>0</v>
      </c>
    </row>
    <row r="23" spans="1:11" ht="37.5" customHeight="1" thickBot="1" x14ac:dyDescent="0.45">
      <c r="B23" s="176" t="s">
        <v>162</v>
      </c>
      <c r="C23" s="174"/>
      <c r="D23" s="175"/>
      <c r="E23" s="7"/>
      <c r="F23" s="7"/>
      <c r="G23" s="7"/>
      <c r="H23" s="50"/>
      <c r="I23" s="90" t="s">
        <v>42</v>
      </c>
      <c r="J23" s="22">
        <f>SUM(J17:J22)</f>
        <v>0</v>
      </c>
    </row>
    <row r="24" spans="1:11" x14ac:dyDescent="0.4">
      <c r="B24" s="14"/>
      <c r="C24" s="14"/>
      <c r="D24" s="7"/>
      <c r="E24" s="7"/>
      <c r="F24" s="7"/>
      <c r="G24" s="7"/>
      <c r="H24" s="50"/>
      <c r="I24" s="7"/>
      <c r="J24" s="7"/>
    </row>
    <row r="25" spans="1:11" x14ac:dyDescent="0.4">
      <c r="B25" s="75" t="s">
        <v>103</v>
      </c>
      <c r="C25" s="14"/>
      <c r="D25" s="7"/>
      <c r="E25" s="7"/>
      <c r="F25" s="7"/>
      <c r="G25" s="7"/>
      <c r="H25" s="50"/>
      <c r="I25" s="7"/>
      <c r="J25" s="7"/>
    </row>
    <row r="26" spans="1:11" ht="48" customHeight="1" x14ac:dyDescent="0.4">
      <c r="B26" s="58" t="s">
        <v>116</v>
      </c>
      <c r="C26" s="58" t="s">
        <v>117</v>
      </c>
      <c r="D26" s="63" t="s">
        <v>133</v>
      </c>
      <c r="E26" s="63" t="s">
        <v>118</v>
      </c>
      <c r="F26" s="63" t="s">
        <v>123</v>
      </c>
      <c r="G26" s="58" t="s">
        <v>120</v>
      </c>
      <c r="H26" s="58" t="s">
        <v>65</v>
      </c>
      <c r="I26" s="61" t="s">
        <v>74</v>
      </c>
      <c r="J26" s="58" t="s">
        <v>60</v>
      </c>
    </row>
    <row r="27" spans="1:11" ht="55.5" customHeight="1" thickBot="1" x14ac:dyDescent="0.45">
      <c r="A27" s="12" t="s">
        <v>78</v>
      </c>
      <c r="B27" s="105" t="s">
        <v>39</v>
      </c>
      <c r="C27" s="64" t="s">
        <v>125</v>
      </c>
      <c r="D27" s="39">
        <v>520</v>
      </c>
      <c r="E27" s="46">
        <v>36581</v>
      </c>
      <c r="F27" s="46">
        <v>36617</v>
      </c>
      <c r="G27" s="83" t="s">
        <v>56</v>
      </c>
      <c r="H27" s="77">
        <f>IF((B27=リスト!$B$16)+(B27=リスト!$B$17)+(B27=リスト!$B$18),15400,IF((B27=リスト!$B$19)+(B27=リスト!$B$20)+(B27=リスト!$B$21)+(B27=リスト!$B$22)+(B27=リスト!$B$23)+(B27=リスト!$B$24)+(B27=リスト!$B$25)+(B27=リスト!$B$28),7730,""))</f>
        <v>7730</v>
      </c>
      <c r="I27" s="40">
        <v>8000</v>
      </c>
      <c r="J27" s="40">
        <f>IF(I27&gt;H27,H27,I27)</f>
        <v>7730</v>
      </c>
    </row>
    <row r="28" spans="1:11" ht="55.5" customHeight="1" thickTop="1" x14ac:dyDescent="0.4">
      <c r="B28" s="103"/>
      <c r="C28" s="103"/>
      <c r="D28" s="37">
        <v>0</v>
      </c>
      <c r="E28" s="18"/>
      <c r="F28" s="18"/>
      <c r="G28" s="84"/>
      <c r="H28" s="78" t="str">
        <f>IF((B28=リスト!$B$16)+(B28=リスト!$B$17)+(B28=リスト!$B$18),15400,IF((B28=リスト!$B$19)+(B28=リスト!$B$20)+(B28=リスト!$B$21)+(B28=リスト!$B$22)+(B28=リスト!$B$23)+(B28=リスト!$B$24)+(B28=リスト!$B$25)+(B28=リスト!$B$28),7730,""))</f>
        <v/>
      </c>
      <c r="I28" s="19">
        <v>0</v>
      </c>
      <c r="J28" s="19">
        <f t="shared" ref="J28:J33" si="2">IF(I28&gt;H28,H28,I28)</f>
        <v>0</v>
      </c>
    </row>
    <row r="29" spans="1:11" ht="55.5" customHeight="1" x14ac:dyDescent="0.4">
      <c r="B29" s="101"/>
      <c r="C29" s="101"/>
      <c r="D29" s="34">
        <v>0</v>
      </c>
      <c r="E29" s="16"/>
      <c r="F29" s="16"/>
      <c r="G29" s="85"/>
      <c r="H29" s="79" t="str">
        <f>IF((B29=リスト!$B$16)+(B29=リスト!$B$17)+(B29=リスト!$B$18),15400,IF((B29=リスト!$B$19)+(B29=リスト!$B$20)+(B29=リスト!$B$21)+(B29=リスト!$B$22)+(B29=リスト!$B$23)+(B29=リスト!$B$24)+(B29=リスト!$B$25)+(B29=リスト!$B$28),7730,""))</f>
        <v/>
      </c>
      <c r="I29" s="11">
        <v>0</v>
      </c>
      <c r="J29" s="11">
        <f t="shared" si="2"/>
        <v>0</v>
      </c>
      <c r="K29" s="23"/>
    </row>
    <row r="30" spans="1:11" ht="55.5" customHeight="1" x14ac:dyDescent="0.4">
      <c r="B30" s="101"/>
      <c r="C30" s="101"/>
      <c r="D30" s="34">
        <v>0</v>
      </c>
      <c r="E30" s="16"/>
      <c r="F30" s="16"/>
      <c r="G30" s="85"/>
      <c r="H30" s="79" t="str">
        <f>IF((B30=リスト!$B$16)+(B30=リスト!$B$17)+(B30=リスト!$B$18),15400,IF((B30=リスト!$B$19)+(B30=リスト!$B$20)+(B30=リスト!$B$21)+(B30=リスト!$B$22)+(B30=リスト!$B$23)+(B30=リスト!$B$24)+(B30=リスト!$B$25)+(B30=リスト!$B$28),7730,""))</f>
        <v/>
      </c>
      <c r="I30" s="11">
        <v>0</v>
      </c>
      <c r="J30" s="11">
        <f t="shared" ref="J30" si="3">IF(I30&gt;H30,H30,I30)</f>
        <v>0</v>
      </c>
      <c r="K30" s="23"/>
    </row>
    <row r="31" spans="1:11" ht="55.5" customHeight="1" x14ac:dyDescent="0.4">
      <c r="B31" s="101"/>
      <c r="C31" s="101"/>
      <c r="D31" s="34">
        <v>0</v>
      </c>
      <c r="E31" s="16"/>
      <c r="F31" s="16"/>
      <c r="G31" s="85"/>
      <c r="H31" s="79" t="str">
        <f>IF((B31=リスト!$B$16)+(B31=リスト!$B$17)+(B31=リスト!$B$18),15400,IF((B31=リスト!$B$19)+(B31=リスト!$B$20)+(B31=リスト!$B$21)+(B31=リスト!$B$22)+(B31=リスト!$B$23)+(B31=リスト!$B$24)+(B31=リスト!$B$25)+(B31=リスト!$B$28),7730,""))</f>
        <v/>
      </c>
      <c r="I31" s="11">
        <v>0</v>
      </c>
      <c r="J31" s="11">
        <f t="shared" si="2"/>
        <v>0</v>
      </c>
      <c r="K31" s="23"/>
    </row>
    <row r="32" spans="1:11" ht="55.5" customHeight="1" x14ac:dyDescent="0.4">
      <c r="B32" s="101"/>
      <c r="C32" s="101"/>
      <c r="D32" s="34">
        <v>0</v>
      </c>
      <c r="E32" s="16"/>
      <c r="F32" s="16"/>
      <c r="G32" s="85"/>
      <c r="H32" s="79" t="str">
        <f>IF((B32=リスト!$B$16)+(B32=リスト!$B$17)+(B32=リスト!$B$18),15400,IF((B32=リスト!$B$19)+(B32=リスト!$B$20)+(B32=リスト!$B$21)+(B32=リスト!$B$22)+(B32=リスト!$B$23)+(B32=リスト!$B$24)+(B32=リスト!$B$25)+(B32=リスト!$B$28),7730,""))</f>
        <v/>
      </c>
      <c r="I32" s="11">
        <v>0</v>
      </c>
      <c r="J32" s="11">
        <f t="shared" ref="J32" si="4">IF(I32&gt;H32,H32,I32)</f>
        <v>0</v>
      </c>
      <c r="K32" s="23"/>
    </row>
    <row r="33" spans="1:11" ht="55.5" customHeight="1" thickBot="1" x14ac:dyDescent="0.45">
      <c r="B33" s="101"/>
      <c r="C33" s="101"/>
      <c r="D33" s="34">
        <v>0</v>
      </c>
      <c r="E33" s="16"/>
      <c r="F33" s="16"/>
      <c r="G33" s="85"/>
      <c r="H33" s="79" t="str">
        <f>IF((B33=リスト!$B$16)+(B33=リスト!$B$17)+(B33=リスト!$B$18),15400,IF((B33=リスト!$B$19)+(B33=リスト!$B$20)+(B33=リスト!$B$21)+(B33=リスト!$B$22)+(B33=リスト!$B$23)+(B33=リスト!$B$24)+(B33=リスト!$B$25)+(B33=リスト!$B$28),7730,""))</f>
        <v/>
      </c>
      <c r="I33" s="11">
        <v>0</v>
      </c>
      <c r="J33" s="11">
        <f t="shared" si="2"/>
        <v>0</v>
      </c>
      <c r="K33" s="23"/>
    </row>
    <row r="34" spans="1:11" ht="36.75" customHeight="1" thickBot="1" x14ac:dyDescent="0.45">
      <c r="B34" s="176" t="s">
        <v>162</v>
      </c>
      <c r="C34" s="174"/>
      <c r="D34" s="175"/>
      <c r="E34" s="7"/>
      <c r="F34" s="7"/>
      <c r="G34" s="7"/>
      <c r="H34" s="35"/>
      <c r="I34" s="49" t="s">
        <v>42</v>
      </c>
      <c r="J34" s="51">
        <f>SUM(J28:J33)</f>
        <v>0</v>
      </c>
    </row>
    <row r="35" spans="1:11" x14ac:dyDescent="0.4">
      <c r="B35" s="82"/>
      <c r="C35" s="13"/>
      <c r="D35" s="9"/>
      <c r="E35" s="9"/>
      <c r="F35" s="9"/>
      <c r="G35" s="9"/>
      <c r="H35" s="9"/>
      <c r="I35" s="9"/>
      <c r="J35" s="9"/>
    </row>
    <row r="36" spans="1:11" x14ac:dyDescent="0.4">
      <c r="B36" s="75" t="s">
        <v>119</v>
      </c>
      <c r="C36" s="80"/>
      <c r="D36" s="81"/>
      <c r="E36" s="81"/>
      <c r="F36" s="81"/>
      <c r="G36" s="81"/>
      <c r="H36" s="81"/>
      <c r="I36" s="7" t="s">
        <v>137</v>
      </c>
      <c r="J36" s="81"/>
    </row>
    <row r="37" spans="1:11" ht="48" customHeight="1" x14ac:dyDescent="0.4">
      <c r="B37" s="58" t="s">
        <v>116</v>
      </c>
      <c r="C37" s="58" t="s">
        <v>117</v>
      </c>
      <c r="D37" s="63" t="s">
        <v>133</v>
      </c>
      <c r="E37" s="63" t="s">
        <v>118</v>
      </c>
      <c r="F37" s="63" t="s">
        <v>123</v>
      </c>
      <c r="G37" s="58" t="s">
        <v>120</v>
      </c>
      <c r="H37" s="58" t="s">
        <v>65</v>
      </c>
      <c r="I37" s="61" t="s">
        <v>74</v>
      </c>
      <c r="J37" s="58" t="s">
        <v>60</v>
      </c>
    </row>
    <row r="38" spans="1:11" ht="55.5" customHeight="1" thickBot="1" x14ac:dyDescent="0.45">
      <c r="A38" s="12" t="s">
        <v>124</v>
      </c>
      <c r="B38" s="105" t="s">
        <v>43</v>
      </c>
      <c r="C38" s="64" t="s">
        <v>126</v>
      </c>
      <c r="D38" s="39">
        <v>520</v>
      </c>
      <c r="E38" s="46">
        <v>38017</v>
      </c>
      <c r="F38" s="46">
        <v>38078</v>
      </c>
      <c r="G38" s="83" t="s">
        <v>104</v>
      </c>
      <c r="H38" s="77">
        <f>IF((B38=リスト!$B$16)+(B38=リスト!$B$17)+(B38=リスト!$B$18)+(B38=リスト!$B$28),15400,IF((B38=リスト!$B$19)+(B38=リスト!$B$20)+(B38=リスト!$B$21)+(B38=リスト!$B$22)+(B38=リスト!$B$23)+(B38=リスト!$B$24)+(B38=リスト!$B$25)+(B38=リスト!$B$26)+(B38=リスト!$B$27),7730,""))</f>
        <v>15400</v>
      </c>
      <c r="I38" s="40">
        <v>12000</v>
      </c>
      <c r="J38" s="40">
        <f>IF(I38&gt;H38,H38,IF(I38&lt;80,0,I38))</f>
        <v>12000</v>
      </c>
    </row>
    <row r="39" spans="1:11" ht="55.5" customHeight="1" thickTop="1" x14ac:dyDescent="0.4">
      <c r="B39" s="103"/>
      <c r="C39" s="109"/>
      <c r="D39" s="37">
        <v>0</v>
      </c>
      <c r="E39" s="18"/>
      <c r="F39" s="18"/>
      <c r="G39" s="84"/>
      <c r="H39" s="183" t="str">
        <f>IF((B39=リスト!$B$16)+(B39=リスト!$B$17)+(B39=リスト!$B$18)+(B39=リスト!$B$28),15400,IF((B39=リスト!$B$19)+(B39=リスト!$B$20)+(B39=リスト!$B$21)+(B39=リスト!$B$22)+(B39=リスト!$B$23)+(B39=リスト!$B$24)+(B39=リスト!$B$25)+(B39=リスト!$B$26)+(B39=リスト!$B$27),7730,""))</f>
        <v/>
      </c>
      <c r="I39" s="54">
        <v>0</v>
      </c>
      <c r="J39" s="54">
        <f>IF(I39&gt;H39,H39,IF(I39&lt;800,0,I39))</f>
        <v>0</v>
      </c>
    </row>
    <row r="40" spans="1:11" ht="55.5" customHeight="1" x14ac:dyDescent="0.4">
      <c r="B40" s="101"/>
      <c r="C40" s="110"/>
      <c r="D40" s="34">
        <v>0</v>
      </c>
      <c r="E40" s="16"/>
      <c r="F40" s="16"/>
      <c r="G40" s="85"/>
      <c r="H40" s="79" t="str">
        <f>IF((B40=リスト!$B$16)+(B40=リスト!$B$17)+(B40=リスト!$B$18)+(B40=リスト!$B$28),15400,IF((B40=リスト!$B$19)+(B40=リスト!$B$20)+(B40=リスト!$B$21)+(B40=リスト!$B$22)+(B40=リスト!$B$23)+(B40=リスト!$B$24)+(B40=リスト!$B$25)+(B40=リスト!$B$26)+(B40=リスト!$B$27),7730,""))</f>
        <v/>
      </c>
      <c r="I40" s="88">
        <v>0</v>
      </c>
      <c r="J40" s="88">
        <f t="shared" ref="J40:J44" si="5">IF(I40&gt;H40,H40,IF(I40&lt;800,0,I40))</f>
        <v>0</v>
      </c>
    </row>
    <row r="41" spans="1:11" ht="55.5" customHeight="1" x14ac:dyDescent="0.4">
      <c r="B41" s="101"/>
      <c r="C41" s="110"/>
      <c r="D41" s="34">
        <v>0</v>
      </c>
      <c r="E41" s="16"/>
      <c r="F41" s="16"/>
      <c r="G41" s="85"/>
      <c r="H41" s="79" t="str">
        <f>IF((B41=リスト!$B$16)+(B41=リスト!$B$17)+(B41=リスト!$B$18)+(B41=リスト!$B$28),15400,IF((B41=リスト!$B$19)+(B41=リスト!$B$20)+(B41=リスト!$B$21)+(B41=リスト!$B$22)+(B41=リスト!$B$23)+(B41=リスト!$B$24)+(B41=リスト!$B$25)+(B41=リスト!$B$26)+(B41=リスト!$B$27),7730,""))</f>
        <v/>
      </c>
      <c r="I41" s="88">
        <v>0</v>
      </c>
      <c r="J41" s="88">
        <f t="shared" si="5"/>
        <v>0</v>
      </c>
    </row>
    <row r="42" spans="1:11" ht="55.5" customHeight="1" x14ac:dyDescent="0.4">
      <c r="B42" s="101"/>
      <c r="C42" s="110"/>
      <c r="D42" s="34">
        <v>0</v>
      </c>
      <c r="E42" s="16"/>
      <c r="F42" s="16"/>
      <c r="G42" s="85"/>
      <c r="H42" s="79" t="str">
        <f>IF((B42=リスト!$B$16)+(B42=リスト!$B$17)+(B42=リスト!$B$18)+(B42=リスト!$B$28),15400,IF((B42=リスト!$B$19)+(B42=リスト!$B$20)+(B42=リスト!$B$21)+(B42=リスト!$B$22)+(B42=リスト!$B$23)+(B42=リスト!$B$24)+(B42=リスト!$B$25)+(B42=リスト!$B$26)+(B42=リスト!$B$27),7730,""))</f>
        <v/>
      </c>
      <c r="I42" s="88">
        <v>0</v>
      </c>
      <c r="J42" s="88">
        <f t="shared" si="5"/>
        <v>0</v>
      </c>
    </row>
    <row r="43" spans="1:11" ht="55.5" customHeight="1" x14ac:dyDescent="0.4">
      <c r="B43" s="101"/>
      <c r="C43" s="110"/>
      <c r="D43" s="34">
        <v>0</v>
      </c>
      <c r="E43" s="16"/>
      <c r="F43" s="16"/>
      <c r="G43" s="85"/>
      <c r="H43" s="79" t="str">
        <f>IF((B43=リスト!$B$16)+(B43=リスト!$B$17)+(B43=リスト!$B$18)+(B43=リスト!$B$28),15400,IF((B43=リスト!$B$19)+(B43=リスト!$B$20)+(B43=リスト!$B$21)+(B43=リスト!$B$22)+(B43=リスト!$B$23)+(B43=リスト!$B$24)+(B43=リスト!$B$25)+(B43=リスト!$B$26)+(B43=リスト!$B$27),7730,""))</f>
        <v/>
      </c>
      <c r="I43" s="88">
        <v>0</v>
      </c>
      <c r="J43" s="88">
        <f t="shared" si="5"/>
        <v>0</v>
      </c>
    </row>
    <row r="44" spans="1:11" ht="55.5" customHeight="1" thickBot="1" x14ac:dyDescent="0.45">
      <c r="B44" s="101"/>
      <c r="C44" s="110"/>
      <c r="D44" s="34">
        <v>0</v>
      </c>
      <c r="E44" s="16"/>
      <c r="F44" s="16"/>
      <c r="G44" s="85"/>
      <c r="H44" s="79" t="str">
        <f>IF((B44=リスト!$B$16)+(B44=リスト!$B$17)+(B44=リスト!$B$18)+(B44=リスト!$B$28),15400,IF((B44=リスト!$B$19)+(B44=リスト!$B$20)+(B44=リスト!$B$21)+(B44=リスト!$B$22)+(B44=リスト!$B$23)+(B44=リスト!$B$24)+(B44=リスト!$B$25)+(B44=リスト!$B$26)+(B44=リスト!$B$27),7730,""))</f>
        <v/>
      </c>
      <c r="I44" s="166">
        <v>0</v>
      </c>
      <c r="J44" s="166">
        <f t="shared" si="5"/>
        <v>0</v>
      </c>
    </row>
    <row r="45" spans="1:11" ht="36.6" customHeight="1" thickBot="1" x14ac:dyDescent="0.45">
      <c r="B45" s="176" t="s">
        <v>162</v>
      </c>
      <c r="C45" s="174"/>
      <c r="D45" s="175"/>
      <c r="I45" s="49" t="s">
        <v>23</v>
      </c>
      <c r="J45" s="86">
        <f>SUM(J39:J44)</f>
        <v>0</v>
      </c>
    </row>
  </sheetData>
  <phoneticPr fontId="2"/>
  <dataValidations count="2">
    <dataValidation type="list" allowBlank="1" showInputMessage="1" showErrorMessage="1" sqref="B13">
      <formula1>"①地域密着型特養及び併設される老人短期入所施設,②その他の対象施設"</formula1>
    </dataValidation>
    <dataValidation type="list" allowBlank="1" showInputMessage="1" showErrorMessage="1" sqref="B27:B33">
      <formula1>$B$17:$B$27</formula1>
    </dataValidation>
  </dataValidations>
  <pageMargins left="0.70866141732283472" right="0.70866141732283472" top="0.74803149606299213" bottom="0.74803149606299213" header="0.31496062992125984" footer="0.31496062992125984"/>
  <pageSetup paperSize="9" scale="33" fitToHeight="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リスト!$B$16:$B$28</xm:f>
          </x14:formula1>
          <xm:sqref>B5:B11 B16:B22 B38:B44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view="pageBreakPreview" topLeftCell="A31" zoomScale="80" zoomScaleNormal="100" zoomScaleSheetLayoutView="80" workbookViewId="0">
      <selection activeCell="K41" sqref="K41"/>
    </sheetView>
  </sheetViews>
  <sheetFormatPr defaultRowHeight="18.75" x14ac:dyDescent="0.4"/>
  <cols>
    <col min="1" max="1" width="3.75" customWidth="1"/>
    <col min="2" max="3" width="37.5" customWidth="1"/>
    <col min="4" max="6" width="13.125" customWidth="1"/>
    <col min="7" max="7" width="58.75" customWidth="1"/>
    <col min="8" max="12" width="16.25" customWidth="1"/>
  </cols>
  <sheetData>
    <row r="1" spans="1:13" ht="30" customHeight="1" x14ac:dyDescent="0.4">
      <c r="B1" s="72" t="s">
        <v>97</v>
      </c>
      <c r="D1" s="76" t="s">
        <v>98</v>
      </c>
    </row>
    <row r="2" spans="1:13" ht="48.75" customHeight="1" x14ac:dyDescent="0.4">
      <c r="B2" s="58" t="s">
        <v>127</v>
      </c>
      <c r="C2" s="58" t="s">
        <v>128</v>
      </c>
      <c r="D2" s="15" t="s">
        <v>132</v>
      </c>
      <c r="E2" s="15" t="s">
        <v>129</v>
      </c>
      <c r="F2" s="15" t="s">
        <v>130</v>
      </c>
      <c r="G2" s="58" t="s">
        <v>120</v>
      </c>
      <c r="H2" s="63" t="s">
        <v>80</v>
      </c>
      <c r="I2" s="104" t="s">
        <v>81</v>
      </c>
      <c r="J2" s="121" t="s">
        <v>66</v>
      </c>
      <c r="K2" s="58" t="s">
        <v>67</v>
      </c>
      <c r="L2" s="58" t="s">
        <v>68</v>
      </c>
    </row>
    <row r="3" spans="1:13" ht="60" customHeight="1" thickBot="1" x14ac:dyDescent="0.45">
      <c r="A3" s="12" t="s">
        <v>78</v>
      </c>
      <c r="B3" s="45" t="s">
        <v>135</v>
      </c>
      <c r="C3" s="38" t="s">
        <v>54</v>
      </c>
      <c r="D3" s="39">
        <v>750</v>
      </c>
      <c r="E3" s="46">
        <v>34778</v>
      </c>
      <c r="F3" s="46">
        <v>34790</v>
      </c>
      <c r="G3" s="45" t="s">
        <v>57</v>
      </c>
      <c r="H3" s="40">
        <v>12500</v>
      </c>
      <c r="I3" s="118">
        <f>IF(H3&gt;=5000,H3*1/4,H3)</f>
        <v>3125</v>
      </c>
      <c r="J3" s="122">
        <f>IF(H3&gt;=5000,H3*1/2,0)</f>
        <v>6250</v>
      </c>
      <c r="K3" s="40">
        <f>IF(H3&gt;=5000,H3*1/4,0)</f>
        <v>3125</v>
      </c>
      <c r="L3" s="40">
        <f>SUM(J3:K3)</f>
        <v>9375</v>
      </c>
      <c r="M3" s="24"/>
    </row>
    <row r="4" spans="1:13" ht="60" customHeight="1" thickTop="1" x14ac:dyDescent="0.4">
      <c r="B4" s="43"/>
      <c r="C4" s="109"/>
      <c r="D4" s="113">
        <v>0</v>
      </c>
      <c r="E4" s="114"/>
      <c r="F4" s="115"/>
      <c r="G4" s="43"/>
      <c r="H4" s="54">
        <v>0</v>
      </c>
      <c r="I4" s="119">
        <f t="shared" ref="I4:I9" si="0">IF(H4&gt;=5000,H4*1/4,H4)</f>
        <v>0</v>
      </c>
      <c r="J4" s="123">
        <f t="shared" ref="J4:J9" si="1">IF(H4&gt;=5000,H4*1/2,0)</f>
        <v>0</v>
      </c>
      <c r="K4" s="54">
        <f t="shared" ref="K4:K9" si="2">IF(H4&gt;=5000,H4*1/4,0)</f>
        <v>0</v>
      </c>
      <c r="L4" s="54">
        <f>SUM(J4:K4)</f>
        <v>0</v>
      </c>
      <c r="M4" s="24"/>
    </row>
    <row r="5" spans="1:13" ht="60" customHeight="1" x14ac:dyDescent="0.4">
      <c r="B5" s="42"/>
      <c r="C5" s="110"/>
      <c r="D5" s="116">
        <v>0</v>
      </c>
      <c r="E5" s="117"/>
      <c r="F5" s="117"/>
      <c r="G5" s="42"/>
      <c r="H5" s="88">
        <v>0</v>
      </c>
      <c r="I5" s="120">
        <f t="shared" si="0"/>
        <v>0</v>
      </c>
      <c r="J5" s="169">
        <f t="shared" si="1"/>
        <v>0</v>
      </c>
      <c r="K5" s="88">
        <f t="shared" si="2"/>
        <v>0</v>
      </c>
      <c r="L5" s="88">
        <f t="shared" ref="L5:L6" si="3">SUM(J5:K5)</f>
        <v>0</v>
      </c>
      <c r="M5" s="24"/>
    </row>
    <row r="6" spans="1:13" ht="60" customHeight="1" x14ac:dyDescent="0.4">
      <c r="B6" s="42"/>
      <c r="C6" s="110"/>
      <c r="D6" s="116">
        <v>0</v>
      </c>
      <c r="E6" s="117"/>
      <c r="F6" s="117"/>
      <c r="G6" s="42"/>
      <c r="H6" s="88">
        <v>0</v>
      </c>
      <c r="I6" s="120">
        <f t="shared" si="0"/>
        <v>0</v>
      </c>
      <c r="J6" s="169">
        <f t="shared" si="1"/>
        <v>0</v>
      </c>
      <c r="K6" s="88">
        <f t="shared" si="2"/>
        <v>0</v>
      </c>
      <c r="L6" s="88">
        <f t="shared" si="3"/>
        <v>0</v>
      </c>
      <c r="M6" s="24"/>
    </row>
    <row r="7" spans="1:13" ht="60" customHeight="1" x14ac:dyDescent="0.4">
      <c r="B7" s="43"/>
      <c r="C7" s="109"/>
      <c r="D7" s="113">
        <v>0</v>
      </c>
      <c r="E7" s="114"/>
      <c r="F7" s="115"/>
      <c r="G7" s="43"/>
      <c r="H7" s="167">
        <v>0</v>
      </c>
      <c r="I7" s="168">
        <f t="shared" si="0"/>
        <v>0</v>
      </c>
      <c r="J7" s="170">
        <f t="shared" si="1"/>
        <v>0</v>
      </c>
      <c r="K7" s="167">
        <f t="shared" si="2"/>
        <v>0</v>
      </c>
      <c r="L7" s="167">
        <f>SUM(J7:K7)</f>
        <v>0</v>
      </c>
      <c r="M7" s="24"/>
    </row>
    <row r="8" spans="1:13" ht="60" customHeight="1" x14ac:dyDescent="0.4">
      <c r="B8" s="42"/>
      <c r="C8" s="110"/>
      <c r="D8" s="116">
        <v>0</v>
      </c>
      <c r="E8" s="117"/>
      <c r="F8" s="117"/>
      <c r="G8" s="42"/>
      <c r="H8" s="88">
        <v>0</v>
      </c>
      <c r="I8" s="120">
        <f t="shared" si="0"/>
        <v>0</v>
      </c>
      <c r="J8" s="169">
        <f t="shared" si="1"/>
        <v>0</v>
      </c>
      <c r="K8" s="88">
        <f t="shared" si="2"/>
        <v>0</v>
      </c>
      <c r="L8" s="88">
        <f t="shared" ref="L8" si="4">SUM(J8:K8)</f>
        <v>0</v>
      </c>
      <c r="M8" s="24"/>
    </row>
    <row r="9" spans="1:13" ht="60" customHeight="1" thickBot="1" x14ac:dyDescent="0.45">
      <c r="B9" s="42"/>
      <c r="C9" s="110"/>
      <c r="D9" s="116">
        <v>0</v>
      </c>
      <c r="E9" s="117"/>
      <c r="F9" s="117"/>
      <c r="G9" s="42"/>
      <c r="H9" s="88">
        <v>0</v>
      </c>
      <c r="I9" s="120">
        <f t="shared" si="0"/>
        <v>0</v>
      </c>
      <c r="J9" s="124">
        <f t="shared" si="1"/>
        <v>0</v>
      </c>
      <c r="K9" s="67">
        <f t="shared" si="2"/>
        <v>0</v>
      </c>
      <c r="L9" s="67">
        <f t="shared" ref="L9" si="5">SUM(J9:K9)</f>
        <v>0</v>
      </c>
      <c r="M9" s="24"/>
    </row>
    <row r="10" spans="1:13" ht="37.5" customHeight="1" thickBot="1" x14ac:dyDescent="0.45">
      <c r="B10" s="176" t="s">
        <v>162</v>
      </c>
      <c r="C10" s="174"/>
      <c r="D10" s="175"/>
      <c r="E10" s="7"/>
      <c r="F10" s="7"/>
      <c r="G10" s="7"/>
      <c r="H10" s="130" t="s">
        <v>139</v>
      </c>
      <c r="I10" s="7"/>
      <c r="J10" s="57" t="s">
        <v>10</v>
      </c>
      <c r="K10" s="36">
        <f>SUM(K4:K9)</f>
        <v>0</v>
      </c>
      <c r="L10" s="17">
        <f>SUM(L4:L9)</f>
        <v>0</v>
      </c>
    </row>
    <row r="11" spans="1:13" x14ac:dyDescent="0.4">
      <c r="B11" s="8"/>
    </row>
    <row r="12" spans="1:13" ht="29.25" customHeight="1" x14ac:dyDescent="0.4">
      <c r="B12" s="72" t="s">
        <v>151</v>
      </c>
    </row>
    <row r="13" spans="1:13" ht="48.75" customHeight="1" x14ac:dyDescent="0.4">
      <c r="B13" s="58" t="s">
        <v>127</v>
      </c>
      <c r="C13" s="58" t="s">
        <v>128</v>
      </c>
      <c r="D13" s="63" t="s">
        <v>132</v>
      </c>
      <c r="E13" s="63" t="s">
        <v>129</v>
      </c>
      <c r="F13" s="63" t="s">
        <v>130</v>
      </c>
      <c r="G13" s="58" t="s">
        <v>120</v>
      </c>
      <c r="H13" s="63" t="s">
        <v>80</v>
      </c>
      <c r="I13" s="104" t="s">
        <v>81</v>
      </c>
      <c r="J13" s="121" t="s">
        <v>66</v>
      </c>
      <c r="K13" s="58" t="s">
        <v>67</v>
      </c>
      <c r="L13" s="58" t="s">
        <v>68</v>
      </c>
    </row>
    <row r="14" spans="1:13" ht="60" customHeight="1" thickBot="1" x14ac:dyDescent="0.45">
      <c r="A14" s="12" t="s">
        <v>78</v>
      </c>
      <c r="B14" s="45" t="s">
        <v>50</v>
      </c>
      <c r="C14" s="38" t="s">
        <v>136</v>
      </c>
      <c r="D14" s="39">
        <v>800</v>
      </c>
      <c r="E14" s="46">
        <v>34778</v>
      </c>
      <c r="F14" s="47">
        <v>34790</v>
      </c>
      <c r="G14" s="45" t="s">
        <v>58</v>
      </c>
      <c r="H14" s="40">
        <v>10000</v>
      </c>
      <c r="I14" s="118">
        <f>IF(H14&gt;=5000,H14*1/4,H14)</f>
        <v>2500</v>
      </c>
      <c r="J14" s="122">
        <f>IF(H14&gt;=5000,H14*1/2,0)</f>
        <v>5000</v>
      </c>
      <c r="K14" s="40">
        <f>IF(H14&gt;=5000,H14*1/4,0)</f>
        <v>2500</v>
      </c>
      <c r="L14" s="40">
        <f>SUM(J14:K14)</f>
        <v>7500</v>
      </c>
      <c r="M14" s="24"/>
    </row>
    <row r="15" spans="1:13" ht="60" customHeight="1" thickTop="1" x14ac:dyDescent="0.4">
      <c r="B15" s="43"/>
      <c r="C15" s="109"/>
      <c r="D15" s="37">
        <v>0</v>
      </c>
      <c r="E15" s="44"/>
      <c r="F15" s="44"/>
      <c r="G15" s="43"/>
      <c r="H15" s="54">
        <v>0</v>
      </c>
      <c r="I15" s="119">
        <f t="shared" ref="I15:I20" si="6">IF(H15&gt;=5000,H15*1/4,H15)</f>
        <v>0</v>
      </c>
      <c r="J15" s="123">
        <f t="shared" ref="J15:J20" si="7">IF(H15&gt;=5000,H15*1/2,0)</f>
        <v>0</v>
      </c>
      <c r="K15" s="54">
        <f t="shared" ref="K15:K20" si="8">IF(H15&gt;=5000,H15*1/4,0)</f>
        <v>0</v>
      </c>
      <c r="L15" s="54">
        <f t="shared" ref="L15:L18" si="9">SUM(J15:K15)</f>
        <v>0</v>
      </c>
      <c r="M15" s="24"/>
    </row>
    <row r="16" spans="1:13" ht="60" customHeight="1" x14ac:dyDescent="0.4">
      <c r="B16" s="42"/>
      <c r="C16" s="110"/>
      <c r="D16" s="34">
        <v>0</v>
      </c>
      <c r="E16" s="41"/>
      <c r="F16" s="41"/>
      <c r="G16" s="42"/>
      <c r="H16" s="88">
        <v>0</v>
      </c>
      <c r="I16" s="120">
        <f t="shared" si="6"/>
        <v>0</v>
      </c>
      <c r="J16" s="169">
        <f t="shared" si="7"/>
        <v>0</v>
      </c>
      <c r="K16" s="88">
        <f t="shared" si="8"/>
        <v>0</v>
      </c>
      <c r="L16" s="88">
        <f t="shared" ref="L16:L17" si="10">SUM(J16:K16)</f>
        <v>0</v>
      </c>
      <c r="M16" s="24"/>
    </row>
    <row r="17" spans="1:13" ht="60" customHeight="1" x14ac:dyDescent="0.4">
      <c r="B17" s="43"/>
      <c r="C17" s="109"/>
      <c r="D17" s="37">
        <v>0</v>
      </c>
      <c r="E17" s="44"/>
      <c r="F17" s="44"/>
      <c r="G17" s="43"/>
      <c r="H17" s="167">
        <v>0</v>
      </c>
      <c r="I17" s="168">
        <f t="shared" si="6"/>
        <v>0</v>
      </c>
      <c r="J17" s="170">
        <f t="shared" si="7"/>
        <v>0</v>
      </c>
      <c r="K17" s="167">
        <f t="shared" si="8"/>
        <v>0</v>
      </c>
      <c r="L17" s="167">
        <f t="shared" si="10"/>
        <v>0</v>
      </c>
      <c r="M17" s="24"/>
    </row>
    <row r="18" spans="1:13" ht="60" customHeight="1" x14ac:dyDescent="0.4">
      <c r="B18" s="42"/>
      <c r="C18" s="110"/>
      <c r="D18" s="34">
        <v>0</v>
      </c>
      <c r="E18" s="41"/>
      <c r="F18" s="41"/>
      <c r="G18" s="42"/>
      <c r="H18" s="88">
        <v>0</v>
      </c>
      <c r="I18" s="120">
        <f t="shared" si="6"/>
        <v>0</v>
      </c>
      <c r="J18" s="169">
        <f t="shared" si="7"/>
        <v>0</v>
      </c>
      <c r="K18" s="88">
        <f t="shared" si="8"/>
        <v>0</v>
      </c>
      <c r="L18" s="88">
        <f t="shared" si="9"/>
        <v>0</v>
      </c>
      <c r="M18" s="24"/>
    </row>
    <row r="19" spans="1:13" ht="60" customHeight="1" x14ac:dyDescent="0.4">
      <c r="B19" s="43"/>
      <c r="C19" s="109"/>
      <c r="D19" s="37">
        <v>0</v>
      </c>
      <c r="E19" s="44"/>
      <c r="F19" s="44"/>
      <c r="G19" s="43"/>
      <c r="H19" s="167">
        <v>0</v>
      </c>
      <c r="I19" s="168">
        <f t="shared" si="6"/>
        <v>0</v>
      </c>
      <c r="J19" s="170">
        <f t="shared" si="7"/>
        <v>0</v>
      </c>
      <c r="K19" s="167">
        <f t="shared" si="8"/>
        <v>0</v>
      </c>
      <c r="L19" s="167">
        <f t="shared" ref="L19:L20" si="11">SUM(J19:K19)</f>
        <v>0</v>
      </c>
      <c r="M19" s="24"/>
    </row>
    <row r="20" spans="1:13" ht="60" customHeight="1" thickBot="1" x14ac:dyDescent="0.45">
      <c r="B20" s="42"/>
      <c r="C20" s="110"/>
      <c r="D20" s="34">
        <v>0</v>
      </c>
      <c r="E20" s="41"/>
      <c r="F20" s="41"/>
      <c r="G20" s="42"/>
      <c r="H20" s="88">
        <v>0</v>
      </c>
      <c r="I20" s="120">
        <f t="shared" si="6"/>
        <v>0</v>
      </c>
      <c r="J20" s="124">
        <f t="shared" si="7"/>
        <v>0</v>
      </c>
      <c r="K20" s="67">
        <f t="shared" si="8"/>
        <v>0</v>
      </c>
      <c r="L20" s="67">
        <f t="shared" si="11"/>
        <v>0</v>
      </c>
      <c r="M20" s="24"/>
    </row>
    <row r="21" spans="1:13" ht="37.15" customHeight="1" thickBot="1" x14ac:dyDescent="0.45">
      <c r="B21" s="176" t="s">
        <v>162</v>
      </c>
      <c r="C21" s="174"/>
      <c r="D21" s="175"/>
      <c r="E21" s="7"/>
      <c r="F21" s="7"/>
      <c r="G21" s="7"/>
      <c r="H21" s="238" t="s">
        <v>155</v>
      </c>
      <c r="I21" s="239"/>
      <c r="J21" s="20" t="s">
        <v>10</v>
      </c>
      <c r="K21" s="36">
        <f>SUM(K15:K20)</f>
        <v>0</v>
      </c>
      <c r="L21" s="17">
        <f>SUM(L15:L20)</f>
        <v>0</v>
      </c>
    </row>
    <row r="22" spans="1:13" ht="29.25" customHeight="1" x14ac:dyDescent="0.4">
      <c r="B22" s="72" t="s">
        <v>154</v>
      </c>
    </row>
    <row r="23" spans="1:13" ht="48.75" customHeight="1" x14ac:dyDescent="0.4">
      <c r="B23" s="58" t="s">
        <v>127</v>
      </c>
      <c r="C23" s="58" t="s">
        <v>128</v>
      </c>
      <c r="D23" s="63" t="s">
        <v>132</v>
      </c>
      <c r="E23" s="63" t="s">
        <v>129</v>
      </c>
      <c r="F23" s="63" t="s">
        <v>130</v>
      </c>
      <c r="G23" s="58" t="s">
        <v>120</v>
      </c>
      <c r="H23" s="63" t="s">
        <v>80</v>
      </c>
      <c r="I23" s="104" t="s">
        <v>81</v>
      </c>
      <c r="J23" s="121" t="s">
        <v>66</v>
      </c>
      <c r="K23" s="58" t="s">
        <v>67</v>
      </c>
      <c r="L23" s="58" t="s">
        <v>68</v>
      </c>
    </row>
    <row r="24" spans="1:13" ht="60" customHeight="1" thickBot="1" x14ac:dyDescent="0.45">
      <c r="A24" s="12" t="s">
        <v>11</v>
      </c>
      <c r="B24" s="45" t="s">
        <v>50</v>
      </c>
      <c r="C24" s="38" t="s">
        <v>136</v>
      </c>
      <c r="D24" s="39">
        <v>800</v>
      </c>
      <c r="E24" s="46">
        <v>34778</v>
      </c>
      <c r="F24" s="47">
        <v>34790</v>
      </c>
      <c r="G24" s="45" t="s">
        <v>58</v>
      </c>
      <c r="H24" s="40">
        <v>10000</v>
      </c>
      <c r="I24" s="118">
        <f>H24*1/4</f>
        <v>2500</v>
      </c>
      <c r="J24" s="122">
        <f>H24*1/2</f>
        <v>5000</v>
      </c>
      <c r="K24" s="40">
        <f>H24*1/4</f>
        <v>2500</v>
      </c>
      <c r="L24" s="40">
        <f>SUM(J24:K24)</f>
        <v>7500</v>
      </c>
      <c r="M24" s="24"/>
    </row>
    <row r="25" spans="1:13" ht="60" customHeight="1" thickTop="1" x14ac:dyDescent="0.4">
      <c r="B25" s="43"/>
      <c r="C25" s="109"/>
      <c r="D25" s="37">
        <v>0</v>
      </c>
      <c r="E25" s="44"/>
      <c r="F25" s="44"/>
      <c r="G25" s="43"/>
      <c r="H25" s="54">
        <v>0</v>
      </c>
      <c r="I25" s="119">
        <f t="shared" ref="I25:I30" si="12">H25*1/4</f>
        <v>0</v>
      </c>
      <c r="J25" s="123">
        <f t="shared" ref="J25:J30" si="13">H25*1/2</f>
        <v>0</v>
      </c>
      <c r="K25" s="54">
        <f t="shared" ref="K25:K30" si="14">H25*1/4</f>
        <v>0</v>
      </c>
      <c r="L25" s="54">
        <f t="shared" ref="L25:L30" si="15">SUM(J25:K25)</f>
        <v>0</v>
      </c>
      <c r="M25" s="24"/>
    </row>
    <row r="26" spans="1:13" ht="60" customHeight="1" x14ac:dyDescent="0.4">
      <c r="B26" s="42"/>
      <c r="C26" s="110"/>
      <c r="D26" s="34">
        <v>0</v>
      </c>
      <c r="E26" s="41"/>
      <c r="F26" s="41"/>
      <c r="G26" s="42"/>
      <c r="H26" s="88">
        <v>0</v>
      </c>
      <c r="I26" s="120">
        <f t="shared" si="12"/>
        <v>0</v>
      </c>
      <c r="J26" s="169">
        <f t="shared" si="13"/>
        <v>0</v>
      </c>
      <c r="K26" s="88">
        <f t="shared" si="14"/>
        <v>0</v>
      </c>
      <c r="L26" s="88">
        <f t="shared" si="15"/>
        <v>0</v>
      </c>
      <c r="M26" s="24"/>
    </row>
    <row r="27" spans="1:13" ht="60" customHeight="1" x14ac:dyDescent="0.4">
      <c r="B27" s="43"/>
      <c r="C27" s="109"/>
      <c r="D27" s="37">
        <v>0</v>
      </c>
      <c r="E27" s="44"/>
      <c r="F27" s="44"/>
      <c r="G27" s="43"/>
      <c r="H27" s="167">
        <v>0</v>
      </c>
      <c r="I27" s="168">
        <f t="shared" si="12"/>
        <v>0</v>
      </c>
      <c r="J27" s="170">
        <f t="shared" si="13"/>
        <v>0</v>
      </c>
      <c r="K27" s="167">
        <f t="shared" si="14"/>
        <v>0</v>
      </c>
      <c r="L27" s="167">
        <f t="shared" si="15"/>
        <v>0</v>
      </c>
      <c r="M27" s="24"/>
    </row>
    <row r="28" spans="1:13" ht="60" customHeight="1" x14ac:dyDescent="0.4">
      <c r="B28" s="42"/>
      <c r="C28" s="110"/>
      <c r="D28" s="34">
        <v>0</v>
      </c>
      <c r="E28" s="41"/>
      <c r="F28" s="41"/>
      <c r="G28" s="42"/>
      <c r="H28" s="88">
        <v>0</v>
      </c>
      <c r="I28" s="120">
        <f t="shared" si="12"/>
        <v>0</v>
      </c>
      <c r="J28" s="169">
        <f t="shared" si="13"/>
        <v>0</v>
      </c>
      <c r="K28" s="88">
        <f t="shared" si="14"/>
        <v>0</v>
      </c>
      <c r="L28" s="88">
        <f t="shared" si="15"/>
        <v>0</v>
      </c>
      <c r="M28" s="24"/>
    </row>
    <row r="29" spans="1:13" ht="60" customHeight="1" x14ac:dyDescent="0.4">
      <c r="B29" s="43"/>
      <c r="C29" s="109"/>
      <c r="D29" s="37">
        <v>0</v>
      </c>
      <c r="E29" s="44"/>
      <c r="F29" s="44"/>
      <c r="G29" s="43"/>
      <c r="H29" s="167">
        <v>0</v>
      </c>
      <c r="I29" s="168">
        <f t="shared" si="12"/>
        <v>0</v>
      </c>
      <c r="J29" s="170">
        <f t="shared" si="13"/>
        <v>0</v>
      </c>
      <c r="K29" s="167">
        <f t="shared" si="14"/>
        <v>0</v>
      </c>
      <c r="L29" s="167">
        <f t="shared" si="15"/>
        <v>0</v>
      </c>
      <c r="M29" s="24"/>
    </row>
    <row r="30" spans="1:13" ht="60" customHeight="1" thickBot="1" x14ac:dyDescent="0.45">
      <c r="B30" s="42"/>
      <c r="C30" s="110"/>
      <c r="D30" s="34">
        <v>0</v>
      </c>
      <c r="E30" s="41"/>
      <c r="F30" s="41"/>
      <c r="G30" s="42"/>
      <c r="H30" s="88">
        <v>0</v>
      </c>
      <c r="I30" s="120">
        <f t="shared" si="12"/>
        <v>0</v>
      </c>
      <c r="J30" s="124">
        <f t="shared" si="13"/>
        <v>0</v>
      </c>
      <c r="K30" s="67">
        <f t="shared" si="14"/>
        <v>0</v>
      </c>
      <c r="L30" s="67">
        <f t="shared" si="15"/>
        <v>0</v>
      </c>
      <c r="M30" s="24"/>
    </row>
    <row r="31" spans="1:13" ht="37.15" customHeight="1" thickBot="1" x14ac:dyDescent="0.45">
      <c r="B31" s="176" t="s">
        <v>162</v>
      </c>
      <c r="C31" s="174"/>
      <c r="D31" s="175"/>
      <c r="E31" s="7"/>
      <c r="F31" s="7"/>
      <c r="G31" s="7"/>
      <c r="H31" s="238"/>
      <c r="I31" s="239"/>
      <c r="J31" s="20" t="s">
        <v>10</v>
      </c>
      <c r="K31" s="36">
        <f>SUM(K25:K30)</f>
        <v>0</v>
      </c>
      <c r="L31" s="17">
        <f>SUM(L25:L30)</f>
        <v>0</v>
      </c>
    </row>
    <row r="33" spans="1:12" ht="30" customHeight="1" x14ac:dyDescent="0.4">
      <c r="B33" s="72" t="s">
        <v>105</v>
      </c>
      <c r="C33" s="87"/>
      <c r="D33" s="76" t="s">
        <v>106</v>
      </c>
      <c r="F33" s="87"/>
      <c r="G33" s="87"/>
      <c r="H33" s="87"/>
      <c r="I33" s="87"/>
      <c r="J33" s="87"/>
      <c r="K33" s="87"/>
      <c r="L33" s="87"/>
    </row>
    <row r="34" spans="1:12" ht="48.75" customHeight="1" x14ac:dyDescent="0.4">
      <c r="B34" s="58" t="s">
        <v>127</v>
      </c>
      <c r="C34" s="58" t="s">
        <v>128</v>
      </c>
      <c r="D34" s="63" t="s">
        <v>132</v>
      </c>
      <c r="E34" s="63" t="s">
        <v>129</v>
      </c>
      <c r="F34" s="63" t="s">
        <v>130</v>
      </c>
      <c r="G34" s="58" t="s">
        <v>120</v>
      </c>
      <c r="H34" s="63" t="s">
        <v>80</v>
      </c>
      <c r="I34" s="104" t="s">
        <v>81</v>
      </c>
      <c r="J34" s="121" t="s">
        <v>66</v>
      </c>
      <c r="K34" s="58" t="s">
        <v>67</v>
      </c>
      <c r="L34" s="58" t="s">
        <v>68</v>
      </c>
    </row>
    <row r="35" spans="1:12" ht="60" customHeight="1" thickBot="1" x14ac:dyDescent="0.45">
      <c r="A35" s="89" t="s">
        <v>107</v>
      </c>
      <c r="B35" s="111" t="s">
        <v>50</v>
      </c>
      <c r="C35" s="129" t="s">
        <v>140</v>
      </c>
      <c r="D35" s="39">
        <v>1000</v>
      </c>
      <c r="E35" s="46">
        <v>34778</v>
      </c>
      <c r="F35" s="47">
        <v>34790</v>
      </c>
      <c r="G35" s="112" t="s">
        <v>108</v>
      </c>
      <c r="H35" s="40">
        <v>10000</v>
      </c>
      <c r="I35" s="118">
        <f>IF(H35&gt;=800,H35*1/4,H35)</f>
        <v>2500</v>
      </c>
      <c r="J35" s="122">
        <f t="shared" ref="J35:J41" si="16">IF(H35&gt;=800,H35*1/2,0)</f>
        <v>5000</v>
      </c>
      <c r="K35" s="40">
        <f t="shared" ref="K35:K41" si="17">IF(H35&gt;=800,H35*1/4,0)</f>
        <v>2500</v>
      </c>
      <c r="L35" s="40">
        <f>SUM(J35:K35)</f>
        <v>7500</v>
      </c>
    </row>
    <row r="36" spans="1:12" ht="60" customHeight="1" thickTop="1" x14ac:dyDescent="0.4">
      <c r="B36" s="125"/>
      <c r="C36" s="127"/>
      <c r="D36" s="37"/>
      <c r="E36" s="44"/>
      <c r="F36" s="44"/>
      <c r="G36" s="125"/>
      <c r="H36" s="19">
        <v>0</v>
      </c>
      <c r="I36" s="119">
        <f t="shared" ref="I36:I41" si="18">IF(H36&gt;=800,H36*1/4,H36)</f>
        <v>0</v>
      </c>
      <c r="J36" s="123">
        <f t="shared" si="16"/>
        <v>0</v>
      </c>
      <c r="K36" s="54">
        <f t="shared" si="17"/>
        <v>0</v>
      </c>
      <c r="L36" s="54">
        <f t="shared" ref="L36:L41" si="19">SUM(J36:K36)</f>
        <v>0</v>
      </c>
    </row>
    <row r="37" spans="1:12" ht="60" customHeight="1" x14ac:dyDescent="0.4">
      <c r="B37" s="126"/>
      <c r="C37" s="128"/>
      <c r="D37" s="34"/>
      <c r="E37" s="41"/>
      <c r="F37" s="41"/>
      <c r="G37" s="126"/>
      <c r="H37" s="10">
        <v>0</v>
      </c>
      <c r="I37" s="120">
        <f t="shared" si="18"/>
        <v>0</v>
      </c>
      <c r="J37" s="169">
        <f t="shared" si="16"/>
        <v>0</v>
      </c>
      <c r="K37" s="88">
        <f t="shared" si="17"/>
        <v>0</v>
      </c>
      <c r="L37" s="88">
        <f t="shared" si="19"/>
        <v>0</v>
      </c>
    </row>
    <row r="38" spans="1:12" ht="60" customHeight="1" x14ac:dyDescent="0.4">
      <c r="B38" s="126"/>
      <c r="C38" s="128"/>
      <c r="D38" s="34"/>
      <c r="E38" s="41"/>
      <c r="F38" s="41"/>
      <c r="G38" s="126"/>
      <c r="H38" s="10">
        <v>0</v>
      </c>
      <c r="I38" s="120">
        <f t="shared" si="18"/>
        <v>0</v>
      </c>
      <c r="J38" s="169">
        <f t="shared" si="16"/>
        <v>0</v>
      </c>
      <c r="K38" s="88">
        <f t="shared" si="17"/>
        <v>0</v>
      </c>
      <c r="L38" s="88">
        <f t="shared" si="19"/>
        <v>0</v>
      </c>
    </row>
    <row r="39" spans="1:12" ht="60" customHeight="1" x14ac:dyDescent="0.4">
      <c r="B39" s="126"/>
      <c r="C39" s="128"/>
      <c r="D39" s="34"/>
      <c r="E39" s="41"/>
      <c r="F39" s="41"/>
      <c r="G39" s="126"/>
      <c r="H39" s="10">
        <v>0</v>
      </c>
      <c r="I39" s="120">
        <f t="shared" si="18"/>
        <v>0</v>
      </c>
      <c r="J39" s="169">
        <f t="shared" si="16"/>
        <v>0</v>
      </c>
      <c r="K39" s="88">
        <f t="shared" si="17"/>
        <v>0</v>
      </c>
      <c r="L39" s="88">
        <f t="shared" si="19"/>
        <v>0</v>
      </c>
    </row>
    <row r="40" spans="1:12" ht="60" customHeight="1" x14ac:dyDescent="0.4">
      <c r="B40" s="126"/>
      <c r="C40" s="128"/>
      <c r="D40" s="34"/>
      <c r="E40" s="41"/>
      <c r="F40" s="41"/>
      <c r="G40" s="126"/>
      <c r="H40" s="10">
        <v>0</v>
      </c>
      <c r="I40" s="120">
        <f t="shared" ref="I40" si="20">IF(H40&gt;=800,H40*1/4,H40)</f>
        <v>0</v>
      </c>
      <c r="J40" s="169">
        <f t="shared" si="16"/>
        <v>0</v>
      </c>
      <c r="K40" s="88">
        <f t="shared" si="17"/>
        <v>0</v>
      </c>
      <c r="L40" s="88">
        <f t="shared" ref="L40" si="21">SUM(J40:K40)</f>
        <v>0</v>
      </c>
    </row>
    <row r="41" spans="1:12" ht="60" customHeight="1" thickBot="1" x14ac:dyDescent="0.45">
      <c r="B41" s="126"/>
      <c r="C41" s="128"/>
      <c r="D41" s="34"/>
      <c r="E41" s="41"/>
      <c r="F41" s="41"/>
      <c r="G41" s="126"/>
      <c r="H41" s="10">
        <v>0</v>
      </c>
      <c r="I41" s="120">
        <f t="shared" si="18"/>
        <v>0</v>
      </c>
      <c r="J41" s="124">
        <f t="shared" si="16"/>
        <v>0</v>
      </c>
      <c r="K41" s="167">
        <f t="shared" si="17"/>
        <v>0</v>
      </c>
      <c r="L41" s="167">
        <f t="shared" si="19"/>
        <v>0</v>
      </c>
    </row>
    <row r="42" spans="1:12" ht="37.9" customHeight="1" thickBot="1" x14ac:dyDescent="0.45">
      <c r="B42" s="176" t="s">
        <v>162</v>
      </c>
      <c r="C42" s="174"/>
      <c r="D42" s="175"/>
      <c r="E42" s="87"/>
      <c r="F42" s="87"/>
      <c r="G42" s="87"/>
      <c r="H42" s="130" t="s">
        <v>138</v>
      </c>
      <c r="I42" s="87"/>
      <c r="J42" s="20" t="s">
        <v>10</v>
      </c>
      <c r="K42" s="36">
        <f>SUM(K36:K41)</f>
        <v>0</v>
      </c>
      <c r="L42" s="17">
        <f>SUM(L36:L41)</f>
        <v>0</v>
      </c>
    </row>
    <row r="43" spans="1:12" x14ac:dyDescent="0.4">
      <c r="B43" s="87"/>
      <c r="C43" s="87"/>
      <c r="D43" s="87"/>
      <c r="E43" s="87"/>
      <c r="F43" s="87"/>
      <c r="G43" s="87"/>
      <c r="H43" s="87"/>
      <c r="I43" s="87"/>
      <c r="J43" s="87"/>
      <c r="K43" s="87"/>
      <c r="L43" s="87"/>
    </row>
  </sheetData>
  <mergeCells count="2">
    <mergeCell ref="H21:I21"/>
    <mergeCell ref="H31:I31"/>
  </mergeCells>
  <phoneticPr fontId="2"/>
  <pageMargins left="0.70866141732283472" right="0.70866141732283472" top="0.74803149606299213" bottom="0.74803149606299213" header="0.31496062992125984" footer="0.31496062992125984"/>
  <pageSetup paperSize="9" scale="2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リスト!$B$31:$B$35</xm:f>
          </x14:formula1>
          <xm:sqref>B3:B9</xm:sqref>
        </x14:dataValidation>
        <x14:dataValidation type="list" allowBlank="1" showInputMessage="1" showErrorMessage="1">
          <x14:formula1>
            <xm:f>リスト!$B$38:$B$42</xm:f>
          </x14:formula1>
          <xm:sqref>B14:B20</xm:sqref>
        </x14:dataValidation>
        <x14:dataValidation type="list" allowBlank="1" showInputMessage="1" showErrorMessage="1">
          <x14:formula1>
            <xm:f>リスト!$B$60:$B$64</xm:f>
          </x14:formula1>
          <xm:sqref>B35:B41</xm:sqref>
        </x14:dataValidation>
        <x14:dataValidation type="list" allowBlank="1" showInputMessage="1" showErrorMessage="1">
          <x14:formula1>
            <xm:f>リスト!$B$45:$B$57</xm:f>
          </x14:formula1>
          <xm:sqref>B24:B30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view="pageBreakPreview" zoomScale="80" zoomScaleNormal="100" zoomScaleSheetLayoutView="80" workbookViewId="0">
      <selection activeCell="L7" sqref="L7"/>
    </sheetView>
  </sheetViews>
  <sheetFormatPr defaultRowHeight="18.75" x14ac:dyDescent="0.4"/>
  <cols>
    <col min="1" max="1" width="3.75" customWidth="1"/>
    <col min="2" max="2" width="49" customWidth="1"/>
    <col min="3" max="3" width="41.375" customWidth="1"/>
    <col min="4" max="4" width="13.125" customWidth="1"/>
    <col min="5" max="5" width="13.625" customWidth="1"/>
    <col min="6" max="6" width="12.625" customWidth="1"/>
    <col min="7" max="7" width="58.625" customWidth="1"/>
    <col min="8" max="10" width="16.25" customWidth="1"/>
    <col min="11" max="12" width="16.375" customWidth="1"/>
  </cols>
  <sheetData>
    <row r="1" spans="1:13" ht="30" customHeight="1" x14ac:dyDescent="0.4">
      <c r="B1" s="72" t="s">
        <v>163</v>
      </c>
    </row>
    <row r="2" spans="1:13" ht="48.75" customHeight="1" x14ac:dyDescent="0.4">
      <c r="B2" s="58" t="s">
        <v>127</v>
      </c>
      <c r="C2" s="58" t="s">
        <v>128</v>
      </c>
      <c r="D2" s="63" t="s">
        <v>132</v>
      </c>
      <c r="E2" s="63" t="s">
        <v>129</v>
      </c>
      <c r="F2" s="63" t="s">
        <v>130</v>
      </c>
      <c r="G2" s="58" t="s">
        <v>120</v>
      </c>
      <c r="H2" s="63" t="s">
        <v>80</v>
      </c>
      <c r="I2" s="104" t="s">
        <v>81</v>
      </c>
      <c r="J2" s="121" t="s">
        <v>66</v>
      </c>
      <c r="K2" s="58" t="s">
        <v>67</v>
      </c>
      <c r="L2" s="58" t="s">
        <v>68</v>
      </c>
    </row>
    <row r="3" spans="1:13" ht="60" customHeight="1" thickBot="1" x14ac:dyDescent="0.45">
      <c r="A3" s="12" t="s">
        <v>11</v>
      </c>
      <c r="B3" s="45" t="s">
        <v>135</v>
      </c>
      <c r="C3" s="38" t="s">
        <v>54</v>
      </c>
      <c r="D3" s="39">
        <v>750</v>
      </c>
      <c r="E3" s="46">
        <v>34778</v>
      </c>
      <c r="F3" s="46">
        <v>34790</v>
      </c>
      <c r="G3" s="45" t="s">
        <v>57</v>
      </c>
      <c r="H3" s="40">
        <v>54540</v>
      </c>
      <c r="I3" s="118">
        <f t="shared" ref="I3:I9" si="0">IF(H3&gt;61600,H3-J3-K3,IF(H3&gt;=800,H3*1/4,IF(H3&lt;800,H3)))</f>
        <v>13635</v>
      </c>
      <c r="J3" s="118">
        <f t="shared" ref="J3:J9" si="1">IF(H3&gt;61600,61600*1/2,IF(H3&gt;=800,H3*1/2,IF(H3&lt;800,0)))</f>
        <v>27270</v>
      </c>
      <c r="K3" s="118">
        <f t="shared" ref="K3:K9" si="2">IF(H3&gt;61600,61600*1/4,IF(H3&gt;=800,H3*1/4,IF(H3&lt;800,0)))</f>
        <v>13635</v>
      </c>
      <c r="L3" s="40">
        <f>SUM(J3:K3)</f>
        <v>40905</v>
      </c>
      <c r="M3" s="24"/>
    </row>
    <row r="4" spans="1:13" ht="60" customHeight="1" thickTop="1" x14ac:dyDescent="0.4">
      <c r="B4" s="43"/>
      <c r="C4" s="109"/>
      <c r="D4" s="113">
        <v>0</v>
      </c>
      <c r="E4" s="114"/>
      <c r="F4" s="115"/>
      <c r="G4" s="43"/>
      <c r="H4" s="54">
        <v>0</v>
      </c>
      <c r="I4" s="119">
        <f t="shared" si="0"/>
        <v>0</v>
      </c>
      <c r="J4" s="123">
        <f t="shared" si="1"/>
        <v>0</v>
      </c>
      <c r="K4" s="54">
        <f t="shared" si="2"/>
        <v>0</v>
      </c>
      <c r="L4" s="54">
        <f t="shared" ref="L4:L9" si="3">SUM(J4:K4)</f>
        <v>0</v>
      </c>
      <c r="M4" s="24"/>
    </row>
    <row r="5" spans="1:13" ht="60" customHeight="1" x14ac:dyDescent="0.4">
      <c r="B5" s="42"/>
      <c r="C5" s="110"/>
      <c r="D5" s="116">
        <v>0</v>
      </c>
      <c r="E5" s="117"/>
      <c r="F5" s="117"/>
      <c r="G5" s="42"/>
      <c r="H5" s="88">
        <v>0</v>
      </c>
      <c r="I5" s="120">
        <f t="shared" si="0"/>
        <v>0</v>
      </c>
      <c r="J5" s="169">
        <f t="shared" si="1"/>
        <v>0</v>
      </c>
      <c r="K5" s="88">
        <f t="shared" si="2"/>
        <v>0</v>
      </c>
      <c r="L5" s="88">
        <f t="shared" si="3"/>
        <v>0</v>
      </c>
      <c r="M5" s="24"/>
    </row>
    <row r="6" spans="1:13" ht="60" customHeight="1" x14ac:dyDescent="0.4">
      <c r="B6" s="42"/>
      <c r="C6" s="110"/>
      <c r="D6" s="116">
        <v>0</v>
      </c>
      <c r="E6" s="117"/>
      <c r="F6" s="117"/>
      <c r="G6" s="42"/>
      <c r="H6" s="88">
        <v>0</v>
      </c>
      <c r="I6" s="120">
        <f t="shared" si="0"/>
        <v>0</v>
      </c>
      <c r="J6" s="169">
        <f t="shared" si="1"/>
        <v>0</v>
      </c>
      <c r="K6" s="88">
        <f t="shared" si="2"/>
        <v>0</v>
      </c>
      <c r="L6" s="88">
        <f t="shared" si="3"/>
        <v>0</v>
      </c>
      <c r="M6" s="24"/>
    </row>
    <row r="7" spans="1:13" ht="60" customHeight="1" x14ac:dyDescent="0.4">
      <c r="B7" s="43"/>
      <c r="C7" s="109"/>
      <c r="D7" s="113">
        <v>0</v>
      </c>
      <c r="E7" s="114"/>
      <c r="F7" s="115"/>
      <c r="G7" s="43"/>
      <c r="H7" s="167">
        <v>0</v>
      </c>
      <c r="I7" s="168">
        <f t="shared" si="0"/>
        <v>0</v>
      </c>
      <c r="J7" s="170">
        <f t="shared" si="1"/>
        <v>0</v>
      </c>
      <c r="K7" s="167">
        <f t="shared" si="2"/>
        <v>0</v>
      </c>
      <c r="L7" s="167">
        <f t="shared" si="3"/>
        <v>0</v>
      </c>
      <c r="M7" s="24"/>
    </row>
    <row r="8" spans="1:13" ht="60" customHeight="1" x14ac:dyDescent="0.4">
      <c r="B8" s="42"/>
      <c r="C8" s="110"/>
      <c r="D8" s="116">
        <v>0</v>
      </c>
      <c r="E8" s="117"/>
      <c r="F8" s="117"/>
      <c r="G8" s="42"/>
      <c r="H8" s="88">
        <v>0</v>
      </c>
      <c r="I8" s="120">
        <f t="shared" si="0"/>
        <v>0</v>
      </c>
      <c r="J8" s="169">
        <f t="shared" si="1"/>
        <v>0</v>
      </c>
      <c r="K8" s="88">
        <f t="shared" si="2"/>
        <v>0</v>
      </c>
      <c r="L8" s="88">
        <f t="shared" si="3"/>
        <v>0</v>
      </c>
      <c r="M8" s="24"/>
    </row>
    <row r="9" spans="1:13" ht="60" customHeight="1" thickBot="1" x14ac:dyDescent="0.45">
      <c r="B9" s="42"/>
      <c r="C9" s="110"/>
      <c r="D9" s="116">
        <v>0</v>
      </c>
      <c r="E9" s="117"/>
      <c r="F9" s="117"/>
      <c r="G9" s="42"/>
      <c r="H9" s="88">
        <v>0</v>
      </c>
      <c r="I9" s="120">
        <f t="shared" si="0"/>
        <v>0</v>
      </c>
      <c r="J9" s="124">
        <f t="shared" si="1"/>
        <v>0</v>
      </c>
      <c r="K9" s="67">
        <f t="shared" si="2"/>
        <v>0</v>
      </c>
      <c r="L9" s="67">
        <f t="shared" si="3"/>
        <v>0</v>
      </c>
      <c r="M9" s="24"/>
    </row>
    <row r="10" spans="1:13" ht="37.5" customHeight="1" thickBot="1" x14ac:dyDescent="0.45">
      <c r="B10" s="176" t="s">
        <v>162</v>
      </c>
      <c r="C10" s="174"/>
      <c r="D10" s="179"/>
      <c r="E10" s="7"/>
      <c r="F10" s="7"/>
      <c r="G10" s="7"/>
      <c r="H10" s="238" t="s">
        <v>177</v>
      </c>
      <c r="I10" s="239"/>
      <c r="J10" s="57" t="s">
        <v>10</v>
      </c>
      <c r="K10" s="36">
        <f>SUM(K7:K9)</f>
        <v>0</v>
      </c>
      <c r="L10" s="17">
        <f>SUM(L7:L9)</f>
        <v>0</v>
      </c>
    </row>
    <row r="12" spans="1:13" x14ac:dyDescent="0.4">
      <c r="B12" s="87"/>
      <c r="C12" s="87"/>
      <c r="D12" s="87"/>
      <c r="E12" s="87"/>
      <c r="F12" s="87"/>
      <c r="G12" s="87"/>
      <c r="H12" s="87"/>
      <c r="I12" s="87"/>
      <c r="J12" s="87"/>
    </row>
  </sheetData>
  <mergeCells count="1">
    <mergeCell ref="H10:I10"/>
  </mergeCells>
  <phoneticPr fontId="2"/>
  <pageMargins left="0.70866141732283472" right="0.70866141732283472" top="0.74803149606299213" bottom="0.74803149606299213" header="0.31496062992125984" footer="0.31496062992125984"/>
  <pageSetup paperSize="9" scale="4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リスト!$B$31:$B$35</xm:f>
          </x14:formula1>
          <xm:sqref>B3:B9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補助活用意向調査</vt:lpstr>
      <vt:lpstr>リスト</vt:lpstr>
      <vt:lpstr>2-1　スプリンクラー</vt:lpstr>
      <vt:lpstr>2-2　GH等防災改修等</vt:lpstr>
      <vt:lpstr>2-3・2-4・2-5　自家発電、給水設備、水害対策</vt:lpstr>
      <vt:lpstr>2-6　大規模修繕（連携推進）</vt:lpstr>
      <vt:lpstr>'2-1　スプリンクラー'!Print_Area</vt:lpstr>
      <vt:lpstr>'2-2　GH等防災改修等'!Print_Area</vt:lpstr>
      <vt:lpstr>'2-3・2-4・2-5　自家発電、給水設備、水害対策'!Print_Area</vt:lpstr>
      <vt:lpstr>'2-6　大規模修繕（連携推進）'!Print_Area</vt:lpstr>
      <vt:lpstr>補助活用意向調査!Print_Area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藤田　貴之</cp:lastModifiedBy>
  <cp:lastPrinted>2025-08-27T06:02:52Z</cp:lastPrinted>
  <dcterms:created xsi:type="dcterms:W3CDTF">2020-09-08T06:54:49Z</dcterms:created>
  <dcterms:modified xsi:type="dcterms:W3CDTF">2025-08-29T09:22:44Z</dcterms:modified>
</cp:coreProperties>
</file>