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三輪引継ぎデータ\8 予算要求関係\R8 予算\R60905 事業者意向調査（R7補助）\"/>
    </mc:Choice>
  </mc:AlternateContent>
  <bookViews>
    <workbookView xWindow="0" yWindow="0" windowWidth="19560" windowHeight="8220" tabRatio="924"/>
  </bookViews>
  <sheets>
    <sheet name="補助活用意向調査" sheetId="1" r:id="rId1"/>
    <sheet name="リスト" sheetId="7" r:id="rId2"/>
    <sheet name="2-1　スプリンクラー" sheetId="15" r:id="rId3"/>
    <sheet name="2-2　GH等防災改修等" sheetId="13" r:id="rId4"/>
    <sheet name="2-3・2-4・2-5　自家発電、給水設備、水害対策" sheetId="14" r:id="rId5"/>
    <sheet name="2-6　大規模修繕（連携推進）" sheetId="16" r:id="rId6"/>
  </sheets>
  <definedNames>
    <definedName name="_xlnm.Print_Area" localSheetId="2">'2-1　スプリンクラー'!$A$1:$M$34</definedName>
    <definedName name="_xlnm.Print_Area" localSheetId="3">'2-2　GH等防災改修等'!$A$1:$J$45</definedName>
    <definedName name="_xlnm.Print_Area" localSheetId="4">'2-3・2-4・2-5　自家発電、給水設備、水害対策'!$A$1:$L$42</definedName>
    <definedName name="_xlnm.Print_Area" localSheetId="5">'2-6　大規模修繕（連携推進）'!$A$1:$L$11</definedName>
    <definedName name="_xlnm.Print_Area" localSheetId="0">補助活用意向調査!$A$1:$I$33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9" i="13" l="1"/>
  <c r="H40" i="13"/>
  <c r="H41" i="13"/>
  <c r="H42" i="13"/>
  <c r="H43" i="13"/>
  <c r="H44" i="13"/>
  <c r="H38" i="13"/>
  <c r="G23" i="15"/>
  <c r="K9" i="16" l="1"/>
  <c r="K8" i="16"/>
  <c r="K7" i="16"/>
  <c r="K6" i="16"/>
  <c r="K5" i="16"/>
  <c r="K4" i="16"/>
  <c r="J9" i="16"/>
  <c r="J8" i="16"/>
  <c r="J7" i="16"/>
  <c r="J6" i="16"/>
  <c r="J5" i="16"/>
  <c r="J4" i="16"/>
  <c r="I9" i="16"/>
  <c r="I8" i="16"/>
  <c r="I7" i="16"/>
  <c r="I6" i="16"/>
  <c r="I5" i="16"/>
  <c r="I4" i="16"/>
  <c r="J27" i="13"/>
  <c r="H33" i="13"/>
  <c r="H17" i="13"/>
  <c r="H18" i="13"/>
  <c r="H19" i="13"/>
  <c r="H20" i="13"/>
  <c r="H21" i="13"/>
  <c r="H22" i="13"/>
  <c r="H16" i="13"/>
  <c r="H6" i="13"/>
  <c r="H11" i="13"/>
  <c r="H7" i="13"/>
  <c r="H8" i="13"/>
  <c r="H9" i="13"/>
  <c r="H10" i="13"/>
  <c r="H5" i="13"/>
  <c r="K3" i="16"/>
  <c r="J3" i="16"/>
  <c r="I3" i="16"/>
  <c r="L31" i="14" l="1"/>
  <c r="K31" i="14"/>
  <c r="L21" i="14"/>
  <c r="K21" i="14"/>
  <c r="L10" i="14"/>
  <c r="K10" i="14"/>
  <c r="I20" i="14" l="1"/>
  <c r="I19" i="14"/>
  <c r="I18" i="14"/>
  <c r="I17" i="14"/>
  <c r="I16" i="14"/>
  <c r="I15" i="14"/>
  <c r="I14" i="14"/>
  <c r="I9" i="14"/>
  <c r="I8" i="14"/>
  <c r="I7" i="14"/>
  <c r="I6" i="14"/>
  <c r="I5" i="14"/>
  <c r="I4" i="14"/>
  <c r="I3" i="14"/>
  <c r="K30" i="14"/>
  <c r="J30" i="14"/>
  <c r="I30" i="14"/>
  <c r="K29" i="14"/>
  <c r="J29" i="14"/>
  <c r="I29" i="14"/>
  <c r="K28" i="14"/>
  <c r="J28" i="14"/>
  <c r="L28" i="14" s="1"/>
  <c r="I28" i="14"/>
  <c r="K27" i="14"/>
  <c r="L27" i="14" s="1"/>
  <c r="J27" i="14"/>
  <c r="I27" i="14"/>
  <c r="K26" i="14"/>
  <c r="L26" i="14" s="1"/>
  <c r="J26" i="14"/>
  <c r="I26" i="14"/>
  <c r="K25" i="14"/>
  <c r="J25" i="14"/>
  <c r="L25" i="14" s="1"/>
  <c r="I25" i="14"/>
  <c r="K24" i="14"/>
  <c r="J24" i="14"/>
  <c r="I24" i="14"/>
  <c r="K20" i="14"/>
  <c r="J20" i="14"/>
  <c r="K19" i="14"/>
  <c r="J19" i="14"/>
  <c r="K18" i="14"/>
  <c r="J18" i="14"/>
  <c r="K17" i="14"/>
  <c r="J17" i="14"/>
  <c r="K16" i="14"/>
  <c r="J16" i="14"/>
  <c r="K15" i="14"/>
  <c r="J15" i="14"/>
  <c r="K14" i="14"/>
  <c r="J14" i="14"/>
  <c r="L30" i="14"/>
  <c r="K9" i="14"/>
  <c r="J9" i="14"/>
  <c r="K8" i="14"/>
  <c r="J8" i="14"/>
  <c r="K7" i="14"/>
  <c r="J7" i="14"/>
  <c r="K6" i="14"/>
  <c r="J6" i="14"/>
  <c r="K5" i="14"/>
  <c r="J5" i="14"/>
  <c r="K4" i="14"/>
  <c r="J4" i="14"/>
  <c r="K3" i="14"/>
  <c r="J3" i="14"/>
  <c r="L24" i="14" l="1"/>
  <c r="L29" i="14"/>
  <c r="L6" i="16"/>
  <c r="L8" i="16"/>
  <c r="L9" i="16"/>
  <c r="L5" i="16"/>
  <c r="L7" i="16"/>
  <c r="L4" i="16"/>
  <c r="L3" i="16"/>
  <c r="K10" i="16"/>
  <c r="K38" i="14"/>
  <c r="J38" i="14"/>
  <c r="L38" i="14" s="1"/>
  <c r="I38" i="14"/>
  <c r="K37" i="14"/>
  <c r="J37" i="14"/>
  <c r="L37" i="14" s="1"/>
  <c r="I37" i="14"/>
  <c r="K39" i="14"/>
  <c r="J39" i="14"/>
  <c r="L39" i="14" s="1"/>
  <c r="I39" i="14"/>
  <c r="K40" i="14"/>
  <c r="J40" i="14"/>
  <c r="L40" i="14" s="1"/>
  <c r="I40" i="14"/>
  <c r="L17" i="14"/>
  <c r="L16" i="14"/>
  <c r="L18" i="14"/>
  <c r="L6" i="14"/>
  <c r="L5" i="14"/>
  <c r="L4" i="14"/>
  <c r="L8" i="14"/>
  <c r="J41" i="13"/>
  <c r="J42" i="13"/>
  <c r="J40" i="13"/>
  <c r="J43" i="13"/>
  <c r="H30" i="13"/>
  <c r="J30" i="13" s="1"/>
  <c r="H31" i="13"/>
  <c r="J31" i="13" s="1"/>
  <c r="H29" i="13"/>
  <c r="J29" i="13" s="1"/>
  <c r="H32" i="13"/>
  <c r="J32" i="13" s="1"/>
  <c r="J19" i="13"/>
  <c r="J20" i="13"/>
  <c r="J18" i="13"/>
  <c r="J21" i="13"/>
  <c r="J10" i="13"/>
  <c r="J9" i="13"/>
  <c r="J8" i="13"/>
  <c r="J7" i="13"/>
  <c r="J6" i="13"/>
  <c r="G29" i="15"/>
  <c r="G30" i="15"/>
  <c r="G31" i="15"/>
  <c r="G32" i="15"/>
  <c r="G18" i="15"/>
  <c r="G19" i="15"/>
  <c r="G20" i="15"/>
  <c r="G21" i="15"/>
  <c r="L9" i="15"/>
  <c r="M9" i="15"/>
  <c r="G9" i="15"/>
  <c r="M7" i="15"/>
  <c r="M8" i="15"/>
  <c r="M10" i="15"/>
  <c r="L7" i="15"/>
  <c r="L8" i="15"/>
  <c r="L10" i="15"/>
  <c r="G7" i="15"/>
  <c r="G8" i="15"/>
  <c r="G10" i="15"/>
  <c r="L10" i="16" l="1"/>
  <c r="L15" i="14"/>
  <c r="J35" i="14"/>
  <c r="K35" i="14"/>
  <c r="K41" i="14"/>
  <c r="J41" i="14"/>
  <c r="K36" i="14"/>
  <c r="J36" i="14"/>
  <c r="L7" i="14"/>
  <c r="J39" i="13" l="1"/>
  <c r="H28" i="13"/>
  <c r="H27" i="13"/>
  <c r="G33" i="15"/>
  <c r="G28" i="15"/>
  <c r="G22" i="15"/>
  <c r="G17" i="15"/>
  <c r="M11" i="15"/>
  <c r="G5" i="15"/>
  <c r="G6" i="15"/>
  <c r="M6" i="15" s="1"/>
  <c r="I41" i="14" l="1"/>
  <c r="I36" i="14"/>
  <c r="L9" i="14" l="1"/>
  <c r="I35" i="14"/>
  <c r="L3" i="14" l="1"/>
  <c r="L20" i="14"/>
  <c r="L19" i="14"/>
  <c r="L41" i="14"/>
  <c r="K42" i="14"/>
  <c r="L35" i="14"/>
  <c r="J44" i="13"/>
  <c r="J38" i="13"/>
  <c r="J45" i="13" l="1"/>
  <c r="L36" i="14"/>
  <c r="L42" i="14" s="1"/>
  <c r="J11" i="13"/>
  <c r="J5" i="13"/>
  <c r="J16" i="13"/>
  <c r="J17" i="13"/>
  <c r="J22" i="13"/>
  <c r="G27" i="15" l="1"/>
  <c r="G16" i="15"/>
  <c r="L11" i="15"/>
  <c r="G11" i="15"/>
  <c r="L6" i="15"/>
  <c r="L5" i="15"/>
  <c r="M5" i="15" s="1"/>
  <c r="G34" i="15" l="1"/>
  <c r="M12" i="15"/>
  <c r="J28" i="13" l="1"/>
  <c r="J33" i="13"/>
  <c r="L14" i="14" l="1"/>
  <c r="J12" i="13"/>
  <c r="J23" i="13"/>
  <c r="J34" i="13"/>
</calcChain>
</file>

<file path=xl/sharedStrings.xml><?xml version="1.0" encoding="utf-8"?>
<sst xmlns="http://schemas.openxmlformats.org/spreadsheetml/2006/main" count="336" uniqueCount="178">
  <si>
    <t>法人名</t>
    <rPh sb="0" eb="2">
      <t>ホウジン</t>
    </rPh>
    <rPh sb="2" eb="3">
      <t>メイ</t>
    </rPh>
    <phoneticPr fontId="1"/>
  </si>
  <si>
    <t>担当者名</t>
    <rPh sb="0" eb="2">
      <t>タントウ</t>
    </rPh>
    <rPh sb="2" eb="3">
      <t>シャ</t>
    </rPh>
    <rPh sb="3" eb="4">
      <t>メイ</t>
    </rPh>
    <phoneticPr fontId="1"/>
  </si>
  <si>
    <t>電話番号</t>
    <rPh sb="0" eb="2">
      <t>デンワ</t>
    </rPh>
    <rPh sb="2" eb="4">
      <t>バンゴウ</t>
    </rPh>
    <phoneticPr fontId="1"/>
  </si>
  <si>
    <t>ＦＡＸ番号</t>
    <rPh sb="3" eb="5">
      <t>バンゴウ</t>
    </rPh>
    <phoneticPr fontId="1"/>
  </si>
  <si>
    <t>メールアドレス</t>
  </si>
  <si>
    <t>回答者について</t>
    <rPh sb="0" eb="3">
      <t>カイトウシャ</t>
    </rPh>
    <phoneticPr fontId="2"/>
  </si>
  <si>
    <t>№</t>
    <phoneticPr fontId="2"/>
  </si>
  <si>
    <t>事業名</t>
    <rPh sb="0" eb="3">
      <t>ジギョウメイ</t>
    </rPh>
    <phoneticPr fontId="2"/>
  </si>
  <si>
    <t>　</t>
  </si>
  <si>
    <t>実施意向</t>
    <rPh sb="0" eb="2">
      <t>ジッシ</t>
    </rPh>
    <rPh sb="2" eb="4">
      <t>イコウ</t>
    </rPh>
    <phoneticPr fontId="2"/>
  </si>
  <si>
    <t>合計</t>
    <rPh sb="0" eb="2">
      <t>ゴウケイ</t>
    </rPh>
    <phoneticPr fontId="2"/>
  </si>
  <si>
    <t>例</t>
    <rPh sb="0" eb="1">
      <t>レイ</t>
    </rPh>
    <phoneticPr fontId="2"/>
  </si>
  <si>
    <t>所要額調査
シート</t>
    <rPh sb="0" eb="2">
      <t>ショヨウ</t>
    </rPh>
    <rPh sb="2" eb="3">
      <t>ガク</t>
    </rPh>
    <rPh sb="3" eb="5">
      <t>チョウサ</t>
    </rPh>
    <phoneticPr fontId="2"/>
  </si>
  <si>
    <t>②</t>
    <phoneticPr fontId="2"/>
  </si>
  <si>
    <t>既存高齢者施設のスプリンクラー設備等整備事業</t>
    <rPh sb="0" eb="2">
      <t>キソン</t>
    </rPh>
    <rPh sb="2" eb="5">
      <t>コウレイシャ</t>
    </rPh>
    <rPh sb="5" eb="7">
      <t>シセツ</t>
    </rPh>
    <rPh sb="15" eb="17">
      <t>セツビ</t>
    </rPh>
    <rPh sb="17" eb="18">
      <t>トウ</t>
    </rPh>
    <rPh sb="18" eb="22">
      <t>セイビジギョウ</t>
    </rPh>
    <phoneticPr fontId="2"/>
  </si>
  <si>
    <t>耐震化整備</t>
    <rPh sb="0" eb="3">
      <t>タイシンカ</t>
    </rPh>
    <rPh sb="3" eb="5">
      <t>セイビ</t>
    </rPh>
    <phoneticPr fontId="2"/>
  </si>
  <si>
    <t>大規模修繕等</t>
    <rPh sb="0" eb="6">
      <t>ダイキボ</t>
    </rPh>
    <phoneticPr fontId="2"/>
  </si>
  <si>
    <t>非常用自家発電設備整備</t>
    <rPh sb="0" eb="3">
      <t>ヒジョウヨウ</t>
    </rPh>
    <rPh sb="3" eb="7">
      <t>ジカハツデン</t>
    </rPh>
    <rPh sb="7" eb="9">
      <t>セツビ</t>
    </rPh>
    <rPh sb="9" eb="11">
      <t>セイビ</t>
    </rPh>
    <phoneticPr fontId="2"/>
  </si>
  <si>
    <t>①</t>
    <phoneticPr fontId="2"/>
  </si>
  <si>
    <t>②</t>
    <phoneticPr fontId="2"/>
  </si>
  <si>
    <t>③</t>
    <phoneticPr fontId="2"/>
  </si>
  <si>
    <t>補助上限単価</t>
    <rPh sb="0" eb="2">
      <t>ホジョ</t>
    </rPh>
    <rPh sb="2" eb="4">
      <t>ジョウゲン</t>
    </rPh>
    <rPh sb="4" eb="6">
      <t>タンカ</t>
    </rPh>
    <phoneticPr fontId="2"/>
  </si>
  <si>
    <t>有料老人ホーム○○</t>
    <rPh sb="0" eb="7">
      <t>ユウ</t>
    </rPh>
    <phoneticPr fontId="2"/>
  </si>
  <si>
    <t>合計</t>
    <rPh sb="0" eb="2">
      <t>ゴウ</t>
    </rPh>
    <phoneticPr fontId="2"/>
  </si>
  <si>
    <t>補助単価</t>
    <rPh sb="0" eb="4">
      <t>ホジョ</t>
    </rPh>
    <phoneticPr fontId="2"/>
  </si>
  <si>
    <t>合計</t>
    <rPh sb="0" eb="2">
      <t>ゴウケ</t>
    </rPh>
    <phoneticPr fontId="2"/>
  </si>
  <si>
    <t>②自動火災報知設備（300㎡未満）</t>
    <rPh sb="1" eb="3">
      <t>ジドウ</t>
    </rPh>
    <rPh sb="3" eb="5">
      <t>カサイ</t>
    </rPh>
    <rPh sb="5" eb="7">
      <t>ホウチ</t>
    </rPh>
    <rPh sb="7" eb="9">
      <t>セツビ</t>
    </rPh>
    <rPh sb="14" eb="16">
      <t>ミマン</t>
    </rPh>
    <phoneticPr fontId="2"/>
  </si>
  <si>
    <t>③消防機関へ通報する火災報知設備（500㎡未満）</t>
    <rPh sb="1" eb="3">
      <t>ショウボウ</t>
    </rPh>
    <rPh sb="3" eb="5">
      <t>キカン</t>
    </rPh>
    <rPh sb="6" eb="8">
      <t>ツウホウ</t>
    </rPh>
    <rPh sb="10" eb="12">
      <t>カサイ</t>
    </rPh>
    <rPh sb="12" eb="14">
      <t>ホウチ</t>
    </rPh>
    <rPh sb="14" eb="16">
      <t>セツビ</t>
    </rPh>
    <rPh sb="21" eb="23">
      <t>ミマン</t>
    </rPh>
    <phoneticPr fontId="2"/>
  </si>
  <si>
    <t>①</t>
    <phoneticPr fontId="2"/>
  </si>
  <si>
    <t>③</t>
    <phoneticPr fontId="2"/>
  </si>
  <si>
    <t>a</t>
    <phoneticPr fontId="2"/>
  </si>
  <si>
    <t>b</t>
    <phoneticPr fontId="2"/>
  </si>
  <si>
    <t>スプリンクラー設備（1,000㎡未満）</t>
    <rPh sb="7" eb="9">
      <t>セツ</t>
    </rPh>
    <rPh sb="16" eb="18">
      <t>ミ</t>
    </rPh>
    <phoneticPr fontId="2"/>
  </si>
  <si>
    <t>スプリンクラー設備（1,000㎡未満）＋消火ポンプユニット等の設置</t>
    <rPh sb="7" eb="9">
      <t>セツ</t>
    </rPh>
    <rPh sb="16" eb="18">
      <t>ミ</t>
    </rPh>
    <rPh sb="20" eb="29">
      <t>ショウカ</t>
    </rPh>
    <rPh sb="29" eb="30">
      <t>トウ</t>
    </rPh>
    <rPh sb="31" eb="33">
      <t>セ</t>
    </rPh>
    <phoneticPr fontId="2"/>
  </si>
  <si>
    <t>消防機関へ通報する火災報知設備（500㎡未満）</t>
    <rPh sb="0" eb="5">
      <t>ショウボウ</t>
    </rPh>
    <rPh sb="5" eb="9">
      <t>ツウホ</t>
    </rPh>
    <rPh sb="9" eb="15">
      <t>カ</t>
    </rPh>
    <rPh sb="20" eb="22">
      <t>ミ</t>
    </rPh>
    <phoneticPr fontId="2"/>
  </si>
  <si>
    <t>自動火災報知設備（300㎡未満）</t>
    <rPh sb="0" eb="8">
      <t>ジドウカサ</t>
    </rPh>
    <rPh sb="13" eb="15">
      <t>ミマ</t>
    </rPh>
    <phoneticPr fontId="2"/>
  </si>
  <si>
    <t>認知症対応型通所介護事業所</t>
    <rPh sb="0" eb="2">
      <t>ニンチ</t>
    </rPh>
    <rPh sb="2" eb="3">
      <t>ショウ</t>
    </rPh>
    <rPh sb="3" eb="6">
      <t>タイオウ</t>
    </rPh>
    <rPh sb="6" eb="10">
      <t>ツウ</t>
    </rPh>
    <rPh sb="10" eb="13">
      <t>ジ</t>
    </rPh>
    <phoneticPr fontId="2"/>
  </si>
  <si>
    <t>認知症高齢者グループホーム</t>
    <rPh sb="0" eb="2">
      <t>ニンチ</t>
    </rPh>
    <rPh sb="2" eb="3">
      <t>ショウ</t>
    </rPh>
    <rPh sb="3" eb="6">
      <t>コウ</t>
    </rPh>
    <phoneticPr fontId="2"/>
  </si>
  <si>
    <t>小規模多機能型居宅介護事業所</t>
    <rPh sb="0" eb="11">
      <t>ショウキボ</t>
    </rPh>
    <rPh sb="11" eb="14">
      <t>ジ</t>
    </rPh>
    <phoneticPr fontId="2"/>
  </si>
  <si>
    <t>看護小規模多機能型居宅介護事業所</t>
    <rPh sb="0" eb="13">
      <t>カンゴ</t>
    </rPh>
    <rPh sb="13" eb="16">
      <t>ジ</t>
    </rPh>
    <phoneticPr fontId="2"/>
  </si>
  <si>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2"/>
  </si>
  <si>
    <t>地域包括支援センター</t>
    <rPh sb="0" eb="2">
      <t>チイキ</t>
    </rPh>
    <rPh sb="2" eb="4">
      <t>ホウカツ</t>
    </rPh>
    <rPh sb="4" eb="6">
      <t>シエン</t>
    </rPh>
    <phoneticPr fontId="2"/>
  </si>
  <si>
    <t>合計</t>
    <rPh sb="0" eb="2">
      <t>ゴウ</t>
    </rPh>
    <phoneticPr fontId="2"/>
  </si>
  <si>
    <t>小規模介護医療院</t>
    <rPh sb="0" eb="3">
      <t>ショウキボ</t>
    </rPh>
    <rPh sb="3" eb="8">
      <t>カイゴイリョ</t>
    </rPh>
    <phoneticPr fontId="2"/>
  </si>
  <si>
    <t>介護老人保健施設</t>
    <rPh sb="0" eb="8">
      <t>カイゴロウ</t>
    </rPh>
    <phoneticPr fontId="2"/>
  </si>
  <si>
    <t>介護医療院</t>
    <rPh sb="0" eb="5">
      <t>カイゴイ</t>
    </rPh>
    <phoneticPr fontId="2"/>
  </si>
  <si>
    <t>軽費老人ホーム（ケアハウス・A型・B型）</t>
    <rPh sb="0" eb="7">
      <t>ケイヒ</t>
    </rPh>
    <rPh sb="15" eb="16">
      <t>ガタ</t>
    </rPh>
    <rPh sb="18" eb="19">
      <t>ガタ</t>
    </rPh>
    <phoneticPr fontId="2"/>
  </si>
  <si>
    <t>有料老人ホーム</t>
    <rPh sb="0" eb="7">
      <t>ユウリョ</t>
    </rPh>
    <phoneticPr fontId="2"/>
  </si>
  <si>
    <t>小規模多機能型居宅介護事業所</t>
    <rPh sb="0" eb="3">
      <t>ショウキ</t>
    </rPh>
    <rPh sb="3" eb="14">
      <t>タ</t>
    </rPh>
    <phoneticPr fontId="2"/>
  </si>
  <si>
    <t>看護小規模多機能型居宅介護事業所</t>
    <rPh sb="0" eb="13">
      <t>カン</t>
    </rPh>
    <rPh sb="13" eb="16">
      <t>ジ</t>
    </rPh>
    <phoneticPr fontId="2"/>
  </si>
  <si>
    <t>軽費老人ホーム（ケアハウス・A型・B型）</t>
    <rPh sb="0" eb="7">
      <t>ケイヒ</t>
    </rPh>
    <rPh sb="15" eb="16">
      <t>ガ</t>
    </rPh>
    <rPh sb="18" eb="19">
      <t>ガタ</t>
    </rPh>
    <phoneticPr fontId="2"/>
  </si>
  <si>
    <t>養護老人ホーム</t>
    <rPh sb="0" eb="7">
      <t>ヨウ</t>
    </rPh>
    <phoneticPr fontId="2"/>
  </si>
  <si>
    <t>ケアハウス○○</t>
    <phoneticPr fontId="2"/>
  </si>
  <si>
    <t>特別養護老人ホーム○○</t>
    <rPh sb="0" eb="9">
      <t>トク</t>
    </rPh>
    <phoneticPr fontId="2"/>
  </si>
  <si>
    <t>特別養護老人ホーム○○</t>
    <rPh sb="0" eb="9">
      <t>ト</t>
    </rPh>
    <phoneticPr fontId="2"/>
  </si>
  <si>
    <t>グループホーム○○</t>
    <phoneticPr fontId="2"/>
  </si>
  <si>
    <t>災害時における避難や関係機関との連絡調整及び情報収集のための電源を確保するため非常用自家発電設備を整備する。</t>
    <rPh sb="0" eb="3">
      <t>サイガイ</t>
    </rPh>
    <rPh sb="7" eb="9">
      <t>ヒナン</t>
    </rPh>
    <rPh sb="10" eb="12">
      <t>カンケイ</t>
    </rPh>
    <rPh sb="12" eb="14">
      <t>キカン</t>
    </rPh>
    <rPh sb="16" eb="18">
      <t>レンラク</t>
    </rPh>
    <rPh sb="18" eb="20">
      <t>チョウセイ</t>
    </rPh>
    <rPh sb="20" eb="21">
      <t>オヨ</t>
    </rPh>
    <rPh sb="22" eb="24">
      <t>ジョウホウ</t>
    </rPh>
    <rPh sb="24" eb="26">
      <t>シュウシュウ</t>
    </rPh>
    <rPh sb="30" eb="32">
      <t>デンゲン</t>
    </rPh>
    <rPh sb="33" eb="35">
      <t>カクホ</t>
    </rPh>
    <rPh sb="39" eb="48">
      <t>ヒジョウ</t>
    </rPh>
    <rPh sb="49" eb="51">
      <t>セイ</t>
    </rPh>
    <phoneticPr fontId="2"/>
  </si>
  <si>
    <t>災害時における避難や関係機関との連絡調整及び情報収集のための電源を確保するため非常用自家発電設備を整備する。</t>
    <phoneticPr fontId="2"/>
  </si>
  <si>
    <t>災害時における長時間の断水でも水を利用できるよう、
施設屋外に受水槽及び地下水利用のための監視装置、滅菌処理装置、ろ過装置等を設置する。</t>
    <rPh sb="0" eb="3">
      <t>サイ</t>
    </rPh>
    <rPh sb="7" eb="10">
      <t>チョウジカ</t>
    </rPh>
    <rPh sb="11" eb="13">
      <t>ダンスイ</t>
    </rPh>
    <rPh sb="15" eb="16">
      <t>ミズ</t>
    </rPh>
    <rPh sb="17" eb="19">
      <t>リヨウ</t>
    </rPh>
    <rPh sb="26" eb="28">
      <t>シセツ</t>
    </rPh>
    <rPh sb="28" eb="30">
      <t>オクガイ</t>
    </rPh>
    <rPh sb="31" eb="34">
      <t>ジュス</t>
    </rPh>
    <rPh sb="34" eb="36">
      <t>オヨ</t>
    </rPh>
    <rPh sb="36" eb="39">
      <t>チカスイ</t>
    </rPh>
    <rPh sb="39" eb="41">
      <t>リヨウ</t>
    </rPh>
    <rPh sb="45" eb="49">
      <t>カンシソウチ</t>
    </rPh>
    <rPh sb="50" eb="54">
      <t>メッキン</t>
    </rPh>
    <rPh sb="54" eb="56">
      <t>ソウチ</t>
    </rPh>
    <rPh sb="58" eb="59">
      <t>カ</t>
    </rPh>
    <rPh sb="59" eb="61">
      <t>ソウチ</t>
    </rPh>
    <rPh sb="61" eb="62">
      <t>トウ</t>
    </rPh>
    <rPh sb="63" eb="65">
      <t>セッチ</t>
    </rPh>
    <phoneticPr fontId="2"/>
  </si>
  <si>
    <t>強度の弱い柱の部分にフレームを継ぎ足し、強度を上げる工事を行う。</t>
    <rPh sb="0" eb="2">
      <t>キョウド</t>
    </rPh>
    <rPh sb="3" eb="4">
      <t>ヨワ</t>
    </rPh>
    <rPh sb="5" eb="6">
      <t>ハシラ</t>
    </rPh>
    <rPh sb="7" eb="9">
      <t>ブブン</t>
    </rPh>
    <rPh sb="15" eb="16">
      <t>ツ</t>
    </rPh>
    <rPh sb="17" eb="18">
      <t>タ</t>
    </rPh>
    <rPh sb="20" eb="22">
      <t>キョウド</t>
    </rPh>
    <rPh sb="23" eb="24">
      <t>ア</t>
    </rPh>
    <rPh sb="26" eb="28">
      <t>コウジ</t>
    </rPh>
    <rPh sb="29" eb="30">
      <t>オコナ</t>
    </rPh>
    <phoneticPr fontId="2"/>
  </si>
  <si>
    <t>所要見込額
（自動計算）</t>
    <rPh sb="0" eb="5">
      <t>ショヨウ</t>
    </rPh>
    <rPh sb="7" eb="11">
      <t>ジ</t>
    </rPh>
    <phoneticPr fontId="2"/>
  </si>
  <si>
    <t>消火ポンプユニット
補助額(自動計算）</t>
    <rPh sb="0" eb="5">
      <t>ショウ</t>
    </rPh>
    <rPh sb="10" eb="12">
      <t>ホジョ</t>
    </rPh>
    <rPh sb="12" eb="13">
      <t>ガク</t>
    </rPh>
    <rPh sb="14" eb="18">
      <t>ジドウ</t>
    </rPh>
    <phoneticPr fontId="2"/>
  </si>
  <si>
    <t>所要見込額
（自動計算）</t>
    <rPh sb="0" eb="5">
      <t>ショヨ</t>
    </rPh>
    <rPh sb="7" eb="11">
      <t>ジ</t>
    </rPh>
    <phoneticPr fontId="2"/>
  </si>
  <si>
    <t>交付基準単価
（1㎡あたり）
（自動計算）</t>
    <rPh sb="0" eb="2">
      <t>コウフ</t>
    </rPh>
    <rPh sb="2" eb="4">
      <t>キジュン</t>
    </rPh>
    <rPh sb="4" eb="6">
      <t>タンカ</t>
    </rPh>
    <rPh sb="16" eb="20">
      <t>ジ</t>
    </rPh>
    <phoneticPr fontId="2"/>
  </si>
  <si>
    <t>所要見込額
（自動計算）</t>
    <rPh sb="0" eb="5">
      <t>ショヨウ</t>
    </rPh>
    <rPh sb="7" eb="11">
      <t>ジドウケイサン</t>
    </rPh>
    <phoneticPr fontId="2"/>
  </si>
  <si>
    <t>補助単価
（自動入力）</t>
    <rPh sb="0" eb="4">
      <t>ホジョ</t>
    </rPh>
    <rPh sb="6" eb="8">
      <t>ジドウ</t>
    </rPh>
    <rPh sb="8" eb="10">
      <t>ニュウリョク</t>
    </rPh>
    <phoneticPr fontId="2"/>
  </si>
  <si>
    <t>国補助額
（自動計算）</t>
    <rPh sb="0" eb="1">
      <t>クニ</t>
    </rPh>
    <rPh sb="1" eb="4">
      <t>ホジョガク</t>
    </rPh>
    <rPh sb="6" eb="10">
      <t>ジドウケイサン</t>
    </rPh>
    <phoneticPr fontId="2"/>
  </si>
  <si>
    <t>市補助額
（自動計算）</t>
    <rPh sb="0" eb="1">
      <t>シ</t>
    </rPh>
    <rPh sb="1" eb="4">
      <t>ホジョガク</t>
    </rPh>
    <rPh sb="6" eb="10">
      <t>ジド</t>
    </rPh>
    <phoneticPr fontId="2"/>
  </si>
  <si>
    <t>補助金
所要見込額計
（自動計算）</t>
    <rPh sb="0" eb="3">
      <t>ホジョキン</t>
    </rPh>
    <rPh sb="4" eb="9">
      <t>ショヨウミ</t>
    </rPh>
    <rPh sb="9" eb="10">
      <t>ケイ</t>
    </rPh>
    <rPh sb="12" eb="16">
      <t>ジ</t>
    </rPh>
    <phoneticPr fontId="2"/>
  </si>
  <si>
    <t>①耐震化整備</t>
    <rPh sb="1" eb="4">
      <t>タイシンカ</t>
    </rPh>
    <rPh sb="4" eb="6">
      <t>セイビ</t>
    </rPh>
    <phoneticPr fontId="2"/>
  </si>
  <si>
    <t>②大規模修繕等</t>
    <rPh sb="1" eb="6">
      <t>ダイ</t>
    </rPh>
    <rPh sb="6" eb="7">
      <t>トウ</t>
    </rPh>
    <phoneticPr fontId="2"/>
  </si>
  <si>
    <t>下記の事業のうち実施意向がある事業の実施意向欄に○をつけ、所要額調査シートの該当欄に入力してください。</t>
    <rPh sb="0" eb="2">
      <t>カキ</t>
    </rPh>
    <rPh sb="3" eb="5">
      <t>ジギョウ</t>
    </rPh>
    <rPh sb="8" eb="10">
      <t>ジッシ</t>
    </rPh>
    <rPh sb="10" eb="12">
      <t>イコウ</t>
    </rPh>
    <rPh sb="15" eb="17">
      <t>ジギョウ</t>
    </rPh>
    <rPh sb="18" eb="20">
      <t>ジッシ</t>
    </rPh>
    <rPh sb="20" eb="22">
      <t>イコウ</t>
    </rPh>
    <rPh sb="22" eb="23">
      <t>ラン</t>
    </rPh>
    <rPh sb="29" eb="32">
      <t>ショヨウガ</t>
    </rPh>
    <rPh sb="32" eb="34">
      <t>チョウサ</t>
    </rPh>
    <rPh sb="38" eb="40">
      <t>ガイトウ</t>
    </rPh>
    <rPh sb="40" eb="41">
      <t>ラン</t>
    </rPh>
    <rPh sb="42" eb="44">
      <t>ニュウ</t>
    </rPh>
    <phoneticPr fontId="2"/>
  </si>
  <si>
    <t>地域介護・福祉空間整備等
施設整備交付金（国補助）</t>
    <rPh sb="0" eb="4">
      <t>チイキカイゴ</t>
    </rPh>
    <rPh sb="5" eb="9">
      <t>フクシクウ</t>
    </rPh>
    <rPh sb="9" eb="12">
      <t>セイビトウ</t>
    </rPh>
    <rPh sb="13" eb="15">
      <t>シセツ</t>
    </rPh>
    <rPh sb="15" eb="17">
      <t>セイビ</t>
    </rPh>
    <rPh sb="17" eb="20">
      <t>コウ</t>
    </rPh>
    <rPh sb="21" eb="24">
      <t>クニ</t>
    </rPh>
    <phoneticPr fontId="2"/>
  </si>
  <si>
    <t>施設面積
（直接入力）</t>
    <rPh sb="0" eb="2">
      <t>シセツ</t>
    </rPh>
    <rPh sb="2" eb="4">
      <t>メンセ</t>
    </rPh>
    <rPh sb="6" eb="10">
      <t>チョクセツニュウリョク</t>
    </rPh>
    <phoneticPr fontId="2"/>
  </si>
  <si>
    <t>想定される工事費
（概算）
（直接入力）</t>
    <rPh sb="0" eb="2">
      <t>ソウテイ</t>
    </rPh>
    <rPh sb="5" eb="7">
      <t>コウジ</t>
    </rPh>
    <rPh sb="7" eb="8">
      <t>ヒ</t>
    </rPh>
    <rPh sb="10" eb="12">
      <t>ガイサン</t>
    </rPh>
    <rPh sb="15" eb="19">
      <t>チョクセツニュウリョク</t>
    </rPh>
    <phoneticPr fontId="2"/>
  </si>
  <si>
    <t>工事面積
（直接入力）</t>
    <rPh sb="0" eb="2">
      <t>コウジ</t>
    </rPh>
    <rPh sb="2" eb="4">
      <t>メンセキ</t>
    </rPh>
    <rPh sb="6" eb="10">
      <t>チョクセツニュウリョク</t>
    </rPh>
    <phoneticPr fontId="2"/>
  </si>
  <si>
    <t>補助対象面積
（直接入力）</t>
    <rPh sb="0" eb="2">
      <t>ホジョ</t>
    </rPh>
    <rPh sb="2" eb="4">
      <t>タイショウ</t>
    </rPh>
    <rPh sb="4" eb="6">
      <t>メンセキ</t>
    </rPh>
    <rPh sb="8" eb="12">
      <t>チョクセツニュウリョク</t>
    </rPh>
    <phoneticPr fontId="2"/>
  </si>
  <si>
    <t>消火ポンプユニット
必要額
（直接入力）</t>
    <rPh sb="0" eb="5">
      <t>ショウカ</t>
    </rPh>
    <rPh sb="10" eb="12">
      <t>ヒツヨウ</t>
    </rPh>
    <rPh sb="12" eb="13">
      <t>ガク</t>
    </rPh>
    <rPh sb="15" eb="19">
      <t>チョクセツニュウリョク</t>
    </rPh>
    <phoneticPr fontId="2"/>
  </si>
  <si>
    <t>例</t>
    <rPh sb="0" eb="1">
      <t>レイ</t>
    </rPh>
    <phoneticPr fontId="2"/>
  </si>
  <si>
    <t>有料老人ホーム○○</t>
    <rPh sb="0" eb="2">
      <t>ユウリョウ</t>
    </rPh>
    <rPh sb="2" eb="7">
      <t>ロウジ</t>
    </rPh>
    <phoneticPr fontId="2"/>
  </si>
  <si>
    <t>想定される工事費
（概算）
（直接入力）</t>
    <rPh sb="0" eb="5">
      <t>ソウ</t>
    </rPh>
    <rPh sb="5" eb="8">
      <t>コウジヒ</t>
    </rPh>
    <rPh sb="10" eb="12">
      <t>ガイサン</t>
    </rPh>
    <rPh sb="15" eb="19">
      <t>チョクセツニュウリョク</t>
    </rPh>
    <phoneticPr fontId="2"/>
  </si>
  <si>
    <t>事業者
負担見込額
（自動計算）</t>
    <rPh sb="0" eb="3">
      <t>ジギョウシャ</t>
    </rPh>
    <rPh sb="4" eb="6">
      <t>フタン</t>
    </rPh>
    <rPh sb="6" eb="9">
      <t>ミコ</t>
    </rPh>
    <rPh sb="11" eb="15">
      <t>ジドウケイサン</t>
    </rPh>
    <phoneticPr fontId="2"/>
  </si>
  <si>
    <t>通所介護事業所（宿泊を伴うものに限る）</t>
    <rPh sb="0" eb="4">
      <t>ツウショ</t>
    </rPh>
    <rPh sb="4" eb="7">
      <t>ジギョウショ</t>
    </rPh>
    <rPh sb="8" eb="10">
      <t>シュクハク</t>
    </rPh>
    <rPh sb="11" eb="12">
      <t>トモナ</t>
    </rPh>
    <rPh sb="16" eb="17">
      <t>カギ</t>
    </rPh>
    <phoneticPr fontId="2"/>
  </si>
  <si>
    <t>地域密着型通所介護事業所（宿泊を伴うものに限る）</t>
    <rPh sb="0" eb="5">
      <t>チイキミ</t>
    </rPh>
    <rPh sb="5" eb="9">
      <t>ツウ</t>
    </rPh>
    <rPh sb="9" eb="12">
      <t>ジ</t>
    </rPh>
    <rPh sb="13" eb="15">
      <t>シュクハク</t>
    </rPh>
    <rPh sb="16" eb="17">
      <t>トモナ</t>
    </rPh>
    <rPh sb="21" eb="22">
      <t>カギ</t>
    </rPh>
    <phoneticPr fontId="2"/>
  </si>
  <si>
    <t>生活支援ハウス</t>
    <rPh sb="0" eb="4">
      <t>セイカツシエン</t>
    </rPh>
    <phoneticPr fontId="2"/>
  </si>
  <si>
    <t>認知症対応型通所介護事業所（宿泊を伴うものに限る）</t>
    <rPh sb="0" eb="3">
      <t>ニンチショウ</t>
    </rPh>
    <rPh sb="3" eb="6">
      <t>タイオウガタ</t>
    </rPh>
    <rPh sb="6" eb="8">
      <t>ツウショ</t>
    </rPh>
    <rPh sb="8" eb="10">
      <t>カイゴ</t>
    </rPh>
    <rPh sb="10" eb="13">
      <t>ジギョウショ</t>
    </rPh>
    <rPh sb="14" eb="16">
      <t>シュクハク</t>
    </rPh>
    <rPh sb="17" eb="18">
      <t>トモナ</t>
    </rPh>
    <rPh sb="22" eb="23">
      <t>カギ</t>
    </rPh>
    <phoneticPr fontId="2"/>
  </si>
  <si>
    <t>生活支援ハウス</t>
    <rPh sb="0" eb="4">
      <t>セイカツシ</t>
    </rPh>
    <phoneticPr fontId="2"/>
  </si>
  <si>
    <t>地域密着型特別養護老人ホーム</t>
    <rPh sb="0" eb="5">
      <t>チイ</t>
    </rPh>
    <rPh sb="5" eb="14">
      <t>トク</t>
    </rPh>
    <phoneticPr fontId="2"/>
  </si>
  <si>
    <t>◎補助事業対象施設リスト</t>
    <rPh sb="1" eb="3">
      <t>ホジョ</t>
    </rPh>
    <rPh sb="3" eb="5">
      <t>ジギョウ</t>
    </rPh>
    <rPh sb="5" eb="7">
      <t>タイショウ</t>
    </rPh>
    <rPh sb="7" eb="9">
      <t>シセツ</t>
    </rPh>
    <phoneticPr fontId="2"/>
  </si>
  <si>
    <t>2-1①</t>
    <phoneticPr fontId="2"/>
  </si>
  <si>
    <t>2-2②</t>
    <phoneticPr fontId="2"/>
  </si>
  <si>
    <t>2-1②</t>
    <phoneticPr fontId="2"/>
  </si>
  <si>
    <t>2-1③</t>
    <phoneticPr fontId="2"/>
  </si>
  <si>
    <t>2-2①</t>
    <phoneticPr fontId="2"/>
  </si>
  <si>
    <t>2-2③</t>
    <phoneticPr fontId="2"/>
  </si>
  <si>
    <t>2-3</t>
    <phoneticPr fontId="2"/>
  </si>
  <si>
    <t>2-1.スプリンクラー設備等整備</t>
    <rPh sb="11" eb="14">
      <t>セ</t>
    </rPh>
    <rPh sb="14" eb="16">
      <t>セイビ</t>
    </rPh>
    <phoneticPr fontId="2"/>
  </si>
  <si>
    <t>2－3　（国補助）高齢者施設等の非常用自家発電設備整備</t>
    <rPh sb="5" eb="8">
      <t>クニ</t>
    </rPh>
    <rPh sb="9" eb="12">
      <t>コウ</t>
    </rPh>
    <rPh sb="12" eb="14">
      <t>シセ</t>
    </rPh>
    <rPh sb="14" eb="15">
      <t>トウ</t>
    </rPh>
    <rPh sb="16" eb="27">
      <t>ヒジ</t>
    </rPh>
    <phoneticPr fontId="2"/>
  </si>
  <si>
    <t>※小規模施設は「2-2③」に記入</t>
    <rPh sb="1" eb="4">
      <t>ショウキボ</t>
    </rPh>
    <rPh sb="4" eb="6">
      <t>シセツ</t>
    </rPh>
    <rPh sb="14" eb="16">
      <t>キニュウ</t>
    </rPh>
    <phoneticPr fontId="2"/>
  </si>
  <si>
    <t>1</t>
    <phoneticPr fontId="2"/>
  </si>
  <si>
    <t>2</t>
    <phoneticPr fontId="2"/>
  </si>
  <si>
    <t>3</t>
    <phoneticPr fontId="2"/>
  </si>
  <si>
    <t>4</t>
    <phoneticPr fontId="2"/>
  </si>
  <si>
    <t>③非常用自家発電設備整備事業（小規模施設）　※大規模施設は「2-3」に記入</t>
    <rPh sb="1" eb="12">
      <t>ヒジョウヨウジカハツデンセツビセイビ</t>
    </rPh>
    <rPh sb="12" eb="14">
      <t>ジギョウ</t>
    </rPh>
    <rPh sb="15" eb="18">
      <t>ショウキボ</t>
    </rPh>
    <rPh sb="18" eb="20">
      <t>シセツ</t>
    </rPh>
    <rPh sb="23" eb="26">
      <t>ダイキボ</t>
    </rPh>
    <rPh sb="26" eb="28">
      <t>シセツ</t>
    </rPh>
    <rPh sb="35" eb="37">
      <t>キニュウ</t>
    </rPh>
    <phoneticPr fontId="2"/>
  </si>
  <si>
    <t>施設の出入り口からの浸水や土砂流入を防ぐための止水板等の設置工事を行う。</t>
    <rPh sb="0" eb="2">
      <t>シセツ</t>
    </rPh>
    <rPh sb="3" eb="4">
      <t>デ</t>
    </rPh>
    <rPh sb="4" eb="5">
      <t>イ</t>
    </rPh>
    <rPh sb="6" eb="7">
      <t>グチ</t>
    </rPh>
    <rPh sb="10" eb="12">
      <t>シンスイ</t>
    </rPh>
    <rPh sb="13" eb="15">
      <t>ドシャ</t>
    </rPh>
    <rPh sb="15" eb="17">
      <t>リュウニュウ</t>
    </rPh>
    <rPh sb="18" eb="19">
      <t>フセ</t>
    </rPh>
    <rPh sb="23" eb="25">
      <t>シスイ</t>
    </rPh>
    <rPh sb="25" eb="26">
      <t>イタ</t>
    </rPh>
    <rPh sb="26" eb="27">
      <t>トウ</t>
    </rPh>
    <rPh sb="28" eb="30">
      <t>セッチ</t>
    </rPh>
    <rPh sb="30" eb="32">
      <t>コウジ</t>
    </rPh>
    <rPh sb="33" eb="34">
      <t>オコナ</t>
    </rPh>
    <phoneticPr fontId="2"/>
  </si>
  <si>
    <t>2-5　（国補助）高齢者施設等の水害対策強化事業</t>
    <rPh sb="5" eb="6">
      <t>クニ</t>
    </rPh>
    <rPh sb="6" eb="8">
      <t>ホジョ</t>
    </rPh>
    <phoneticPr fontId="2"/>
  </si>
  <si>
    <t>※小規模施設は「2-2④」に記入</t>
    <rPh sb="1" eb="4">
      <t>ショウキボ</t>
    </rPh>
    <rPh sb="4" eb="6">
      <t>シセツ</t>
    </rPh>
    <rPh sb="14" eb="16">
      <t>キニュウ</t>
    </rPh>
    <phoneticPr fontId="2"/>
  </si>
  <si>
    <t>例</t>
    <rPh sb="0" eb="1">
      <t>レイ</t>
    </rPh>
    <phoneticPr fontId="2"/>
  </si>
  <si>
    <t>高齢者施設等の水害対策のためのスロープや避難スペースを設置する。</t>
    <rPh sb="0" eb="2">
      <t>コウレイ</t>
    </rPh>
    <rPh sb="2" eb="3">
      <t>シャ</t>
    </rPh>
    <rPh sb="3" eb="5">
      <t>シセツ</t>
    </rPh>
    <rPh sb="5" eb="6">
      <t>トウ</t>
    </rPh>
    <rPh sb="7" eb="9">
      <t>スイガイ</t>
    </rPh>
    <rPh sb="9" eb="11">
      <t>タイサク</t>
    </rPh>
    <rPh sb="20" eb="22">
      <t>ヒナン</t>
    </rPh>
    <rPh sb="27" eb="29">
      <t>セッチ</t>
    </rPh>
    <phoneticPr fontId="2"/>
  </si>
  <si>
    <t>2－１　（国補助）既存高齢者施設のスプリンクラー設備等整備事業</t>
    <rPh sb="5" eb="6">
      <t>クニ</t>
    </rPh>
    <rPh sb="6" eb="8">
      <t>ホジョ</t>
    </rPh>
    <rPh sb="9" eb="11">
      <t>キソン</t>
    </rPh>
    <rPh sb="11" eb="14">
      <t>コウレイシャ</t>
    </rPh>
    <rPh sb="14" eb="16">
      <t>シセツ</t>
    </rPh>
    <rPh sb="24" eb="27">
      <t>セツビナド</t>
    </rPh>
    <rPh sb="27" eb="29">
      <t>セイビ</t>
    </rPh>
    <rPh sb="29" eb="31">
      <t>ジギョウ</t>
    </rPh>
    <phoneticPr fontId="2"/>
  </si>
  <si>
    <t>必要</t>
    <phoneticPr fontId="2"/>
  </si>
  <si>
    <t>消火ポンプユニットの設置
（選択）</t>
    <rPh sb="0" eb="2">
      <t>ショウカ</t>
    </rPh>
    <rPh sb="10" eb="12">
      <t>セッチ</t>
    </rPh>
    <rPh sb="14" eb="16">
      <t>センタク</t>
    </rPh>
    <phoneticPr fontId="2"/>
  </si>
  <si>
    <t>施設種別
（選択）</t>
    <rPh sb="0" eb="2">
      <t>シセツ</t>
    </rPh>
    <rPh sb="2" eb="4">
      <t>シュ</t>
    </rPh>
    <rPh sb="6" eb="8">
      <t>セン</t>
    </rPh>
    <phoneticPr fontId="2"/>
  </si>
  <si>
    <t>施設種別
（選択）</t>
    <rPh sb="0" eb="2">
      <t>シセ</t>
    </rPh>
    <rPh sb="2" eb="4">
      <t>シュベ</t>
    </rPh>
    <rPh sb="6" eb="8">
      <t>セン</t>
    </rPh>
    <phoneticPr fontId="2"/>
  </si>
  <si>
    <t>施設種別
（種別）</t>
    <rPh sb="0" eb="2">
      <t>シセ</t>
    </rPh>
    <rPh sb="2" eb="4">
      <t>シュ</t>
    </rPh>
    <rPh sb="6" eb="8">
      <t>シュ</t>
    </rPh>
    <phoneticPr fontId="2"/>
  </si>
  <si>
    <t>小規模ケアハウス</t>
    <rPh sb="0" eb="3">
      <t>ショウキボ</t>
    </rPh>
    <phoneticPr fontId="2"/>
  </si>
  <si>
    <t>施設種別
（選択）</t>
    <rPh sb="0" eb="2">
      <t>シセ</t>
    </rPh>
    <rPh sb="2" eb="4">
      <t>シュ</t>
    </rPh>
    <rPh sb="6" eb="8">
      <t>セ</t>
    </rPh>
    <phoneticPr fontId="2"/>
  </si>
  <si>
    <t>施設名
（直接入力）</t>
    <rPh sb="0" eb="2">
      <t>シセ</t>
    </rPh>
    <rPh sb="2" eb="3">
      <t>メイ</t>
    </rPh>
    <rPh sb="5" eb="7">
      <t>チョクセツ</t>
    </rPh>
    <rPh sb="7" eb="9">
      <t>ニュウリョク</t>
    </rPh>
    <phoneticPr fontId="2"/>
  </si>
  <si>
    <t>建物
竣工年月日
（直接入力）</t>
    <rPh sb="0" eb="2">
      <t>タテモ</t>
    </rPh>
    <rPh sb="3" eb="5">
      <t>シュンコウ</t>
    </rPh>
    <rPh sb="5" eb="8">
      <t>ネンガ</t>
    </rPh>
    <rPh sb="10" eb="14">
      <t>チョクセツニュウリョク</t>
    </rPh>
    <phoneticPr fontId="2"/>
  </si>
  <si>
    <t>④水害対策強化事業（小規模施設）　※大規模施設は「2-5」に記入</t>
    <rPh sb="1" eb="3">
      <t>スイガイ</t>
    </rPh>
    <rPh sb="3" eb="5">
      <t>タイサク</t>
    </rPh>
    <rPh sb="5" eb="7">
      <t>キョウカ</t>
    </rPh>
    <rPh sb="7" eb="9">
      <t>ジギョウ</t>
    </rPh>
    <rPh sb="10" eb="13">
      <t>ショウキボ</t>
    </rPh>
    <rPh sb="13" eb="15">
      <t>シセツ</t>
    </rPh>
    <rPh sb="18" eb="21">
      <t>ダイキボ</t>
    </rPh>
    <rPh sb="21" eb="23">
      <t>シセツ</t>
    </rPh>
    <rPh sb="30" eb="32">
      <t>キニュウ</t>
    </rPh>
    <phoneticPr fontId="2"/>
  </si>
  <si>
    <t>事業内容　※具体的に
（直接入力）</t>
    <rPh sb="0" eb="4">
      <t>ジギョウナイヨ</t>
    </rPh>
    <rPh sb="6" eb="9">
      <t>グタイテキ</t>
    </rPh>
    <rPh sb="12" eb="16">
      <t>チョクセツニュウリョク</t>
    </rPh>
    <phoneticPr fontId="2"/>
  </si>
  <si>
    <t>事業内容
（直接入力）
※どんな不具合・故障があるのか具体的に</t>
    <rPh sb="0" eb="4">
      <t>ジギョウナイヨ</t>
    </rPh>
    <rPh sb="6" eb="10">
      <t>チョクセツニュウリョク</t>
    </rPh>
    <rPh sb="16" eb="19">
      <t>フグアイ</t>
    </rPh>
    <rPh sb="20" eb="22">
      <t>コショウ</t>
    </rPh>
    <rPh sb="27" eb="30">
      <t>グタイテキ</t>
    </rPh>
    <phoneticPr fontId="2"/>
  </si>
  <si>
    <t>①頻繁に給湯温度が不安定になる給湯器の更新
②漏水が発生している浴槽の更新
③雨漏りが発生している屋上防水の更新</t>
    <rPh sb="1" eb="3">
      <t>ヒンパン</t>
    </rPh>
    <rPh sb="4" eb="6">
      <t>キュウトウ</t>
    </rPh>
    <rPh sb="6" eb="8">
      <t>オンド</t>
    </rPh>
    <rPh sb="9" eb="12">
      <t>フアンテイ</t>
    </rPh>
    <rPh sb="15" eb="18">
      <t>キュウトウキ</t>
    </rPh>
    <rPh sb="19" eb="21">
      <t>コウシン</t>
    </rPh>
    <rPh sb="23" eb="25">
      <t>ロウスイ</t>
    </rPh>
    <rPh sb="26" eb="28">
      <t>ハッセイ</t>
    </rPh>
    <rPh sb="32" eb="34">
      <t>ヨクソウ</t>
    </rPh>
    <rPh sb="35" eb="37">
      <t>コウシン</t>
    </rPh>
    <rPh sb="39" eb="41">
      <t>アマモ</t>
    </rPh>
    <rPh sb="43" eb="45">
      <t>ハッセイ</t>
    </rPh>
    <rPh sb="49" eb="51">
      <t>オクジョウ</t>
    </rPh>
    <rPh sb="51" eb="53">
      <t>ボウスイ</t>
    </rPh>
    <rPh sb="54" eb="56">
      <t>コウシン</t>
    </rPh>
    <phoneticPr fontId="2"/>
  </si>
  <si>
    <t>施設
開設年月日
（直接入力）</t>
    <rPh sb="0" eb="2">
      <t>シセツ</t>
    </rPh>
    <rPh sb="3" eb="5">
      <t>カイセ</t>
    </rPh>
    <rPh sb="5" eb="8">
      <t>ネンガ</t>
    </rPh>
    <rPh sb="10" eb="14">
      <t>チョクセツニュウリョク</t>
    </rPh>
    <phoneticPr fontId="2"/>
  </si>
  <si>
    <t>例</t>
    <rPh sb="0" eb="1">
      <t>レイ</t>
    </rPh>
    <phoneticPr fontId="2"/>
  </si>
  <si>
    <t>看護小規模多機能〇〇</t>
    <rPh sb="0" eb="2">
      <t>カンゴ</t>
    </rPh>
    <rPh sb="2" eb="5">
      <t>ショウキボ</t>
    </rPh>
    <rPh sb="5" eb="8">
      <t>タキノウ</t>
    </rPh>
    <phoneticPr fontId="2"/>
  </si>
  <si>
    <t>介護医療院〇〇</t>
    <rPh sb="0" eb="2">
      <t>カイゴ</t>
    </rPh>
    <rPh sb="2" eb="4">
      <t>イリョウ</t>
    </rPh>
    <rPh sb="4" eb="5">
      <t>イン</t>
    </rPh>
    <phoneticPr fontId="2"/>
  </si>
  <si>
    <t>施設種別
（選択）</t>
    <rPh sb="0" eb="2">
      <t>シ</t>
    </rPh>
    <rPh sb="2" eb="4">
      <t>シュ</t>
    </rPh>
    <rPh sb="6" eb="8">
      <t>セン</t>
    </rPh>
    <phoneticPr fontId="2"/>
  </si>
  <si>
    <t>施設名
（直接入力）</t>
    <rPh sb="0" eb="2">
      <t>シセ</t>
    </rPh>
    <rPh sb="2" eb="3">
      <t>メイ</t>
    </rPh>
    <rPh sb="5" eb="9">
      <t>チョクセツニュウリョク</t>
    </rPh>
    <phoneticPr fontId="2"/>
  </si>
  <si>
    <t>建物
竣工年月日
（直接入力）</t>
    <rPh sb="0" eb="2">
      <t>タテ</t>
    </rPh>
    <rPh sb="3" eb="5">
      <t>シュンコウ</t>
    </rPh>
    <rPh sb="5" eb="8">
      <t>ネンガッピ</t>
    </rPh>
    <rPh sb="10" eb="14">
      <t>チョクセツニュウリョク</t>
    </rPh>
    <phoneticPr fontId="2"/>
  </si>
  <si>
    <t>施設
開設年月日
（直接入力）</t>
    <rPh sb="0" eb="2">
      <t>シセツ</t>
    </rPh>
    <rPh sb="3" eb="5">
      <t>カ</t>
    </rPh>
    <rPh sb="5" eb="8">
      <t>ネンガ</t>
    </rPh>
    <rPh sb="10" eb="14">
      <t>チョクセツニュウリョク</t>
    </rPh>
    <phoneticPr fontId="2"/>
  </si>
  <si>
    <t>施設名
（直接入力）</t>
    <rPh sb="0" eb="2">
      <t>シセツ</t>
    </rPh>
    <rPh sb="2" eb="3">
      <t>メイ</t>
    </rPh>
    <rPh sb="5" eb="7">
      <t>チョクセツ</t>
    </rPh>
    <rPh sb="7" eb="9">
      <t>ニュウリョク</t>
    </rPh>
    <phoneticPr fontId="2"/>
  </si>
  <si>
    <t>施設
延床面積
（直接入力）</t>
    <rPh sb="0" eb="2">
      <t>シセ</t>
    </rPh>
    <rPh sb="3" eb="7">
      <t>ノベ</t>
    </rPh>
    <rPh sb="9" eb="13">
      <t>チョクセツニュウリョク</t>
    </rPh>
    <phoneticPr fontId="2"/>
  </si>
  <si>
    <t>施設
延床面積
（直接入力）</t>
    <rPh sb="0" eb="2">
      <t>シセ</t>
    </rPh>
    <rPh sb="3" eb="7">
      <t>ノ</t>
    </rPh>
    <rPh sb="9" eb="13">
      <t>チョクセツニュウリョク</t>
    </rPh>
    <phoneticPr fontId="2"/>
  </si>
  <si>
    <t>地域密着型特別養護老人ホーム（ショートステイは除く）※按分必要</t>
    <rPh sb="0" eb="5">
      <t>チイ</t>
    </rPh>
    <rPh sb="5" eb="14">
      <t>トク</t>
    </rPh>
    <rPh sb="23" eb="24">
      <t>ノゾ</t>
    </rPh>
    <rPh sb="27" eb="29">
      <t>アンブン</t>
    </rPh>
    <rPh sb="29" eb="31">
      <t>ヒツヨウ</t>
    </rPh>
    <phoneticPr fontId="2"/>
  </si>
  <si>
    <t>特別養護老人ホーム（ショートステイは除く）※按分必要</t>
    <rPh sb="0" eb="9">
      <t>トクベ</t>
    </rPh>
    <rPh sb="18" eb="19">
      <t>ノゾ</t>
    </rPh>
    <rPh sb="22" eb="24">
      <t>アンブン</t>
    </rPh>
    <rPh sb="24" eb="26">
      <t>ヒツヨウ</t>
    </rPh>
    <phoneticPr fontId="2"/>
  </si>
  <si>
    <t>介護老人保健施設〇〇</t>
    <rPh sb="0" eb="2">
      <t>カイゴ</t>
    </rPh>
    <rPh sb="2" eb="4">
      <t>ロウジン</t>
    </rPh>
    <rPh sb="4" eb="6">
      <t>ホケン</t>
    </rPh>
    <rPh sb="6" eb="8">
      <t>シセツ</t>
    </rPh>
    <phoneticPr fontId="2"/>
  </si>
  <si>
    <t>※補助下限：800千円</t>
    <rPh sb="1" eb="3">
      <t>ホジョ</t>
    </rPh>
    <rPh sb="3" eb="5">
      <t>カゲン</t>
    </rPh>
    <rPh sb="9" eb="11">
      <t>センエン</t>
    </rPh>
    <phoneticPr fontId="2"/>
  </si>
  <si>
    <t>※補助下限：総事業費800千円</t>
    <rPh sb="1" eb="3">
      <t>ホジョ</t>
    </rPh>
    <rPh sb="3" eb="5">
      <t>カゲン</t>
    </rPh>
    <rPh sb="6" eb="7">
      <t>ソウ</t>
    </rPh>
    <rPh sb="7" eb="9">
      <t>ジギョウ</t>
    </rPh>
    <rPh sb="9" eb="10">
      <t>ヒ</t>
    </rPh>
    <rPh sb="13" eb="15">
      <t>センエン</t>
    </rPh>
    <phoneticPr fontId="2"/>
  </si>
  <si>
    <t>※補助下限：総事業費5,000千円</t>
    <rPh sb="1" eb="3">
      <t>ホジョ</t>
    </rPh>
    <rPh sb="3" eb="5">
      <t>カゲン</t>
    </rPh>
    <rPh sb="6" eb="7">
      <t>ソウ</t>
    </rPh>
    <rPh sb="7" eb="9">
      <t>ジギョウ</t>
    </rPh>
    <rPh sb="9" eb="10">
      <t>ヒ</t>
    </rPh>
    <rPh sb="15" eb="17">
      <t>センエン</t>
    </rPh>
    <phoneticPr fontId="2"/>
  </si>
  <si>
    <t>軽費老人ホーム〇〇</t>
    <rPh sb="0" eb="2">
      <t>ケイヒ</t>
    </rPh>
    <rPh sb="2" eb="4">
      <t>ロウジン</t>
    </rPh>
    <phoneticPr fontId="2"/>
  </si>
  <si>
    <t>2-5.水害対策強化事業（広域型施設）</t>
    <rPh sb="4" eb="6">
      <t>スイガイ</t>
    </rPh>
    <rPh sb="6" eb="8">
      <t>タイサク</t>
    </rPh>
    <rPh sb="8" eb="10">
      <t>キョウカ</t>
    </rPh>
    <rPh sb="10" eb="12">
      <t>ジギョウ</t>
    </rPh>
    <rPh sb="13" eb="15">
      <t>コウイキ</t>
    </rPh>
    <rPh sb="15" eb="16">
      <t>ガタ</t>
    </rPh>
    <rPh sb="16" eb="18">
      <t>シセツ</t>
    </rPh>
    <phoneticPr fontId="2"/>
  </si>
  <si>
    <t>2-2.防災改修等施支援（地域密着型施設・29人以下の小規模施設）</t>
    <rPh sb="4" eb="6">
      <t>ボウサイ</t>
    </rPh>
    <rPh sb="6" eb="8">
      <t>カイシュウ</t>
    </rPh>
    <rPh sb="8" eb="9">
      <t>トウ</t>
    </rPh>
    <rPh sb="9" eb="10">
      <t>セ</t>
    </rPh>
    <rPh sb="10" eb="12">
      <t>シエン</t>
    </rPh>
    <rPh sb="13" eb="18">
      <t>チイキミッチャクガタ</t>
    </rPh>
    <rPh sb="18" eb="20">
      <t>シセツ</t>
    </rPh>
    <rPh sb="23" eb="24">
      <t>ニン</t>
    </rPh>
    <rPh sb="24" eb="26">
      <t>イカ</t>
    </rPh>
    <rPh sb="27" eb="30">
      <t>ショウキボ</t>
    </rPh>
    <rPh sb="30" eb="32">
      <t>シセツ</t>
    </rPh>
    <phoneticPr fontId="2"/>
  </si>
  <si>
    <r>
      <t>2－2　（国補助）認知症高齢者グループホーム等防災改修等支援事業　</t>
    </r>
    <r>
      <rPr>
        <u/>
        <sz val="16"/>
        <color theme="1"/>
        <rFont val="HG丸ｺﾞｼｯｸM-PRO"/>
        <family val="3"/>
        <charset val="128"/>
      </rPr>
      <t>※地域密着型施設・29人以下の小規模施設のみ</t>
    </r>
    <rPh sb="5" eb="6">
      <t>クニ</t>
    </rPh>
    <rPh sb="6" eb="8">
      <t>ホジョ</t>
    </rPh>
    <rPh sb="9" eb="15">
      <t>ニンチ</t>
    </rPh>
    <rPh sb="22" eb="23">
      <t>トウ</t>
    </rPh>
    <rPh sb="23" eb="27">
      <t>ボウサ</t>
    </rPh>
    <rPh sb="27" eb="28">
      <t>トウ</t>
    </rPh>
    <rPh sb="28" eb="32">
      <t>シエンジ</t>
    </rPh>
    <rPh sb="34" eb="39">
      <t>チイキミッチャクガタ</t>
    </rPh>
    <rPh sb="39" eb="41">
      <t>シセツ</t>
    </rPh>
    <rPh sb="44" eb="45">
      <t>ニン</t>
    </rPh>
    <rPh sb="45" eb="47">
      <t>イカ</t>
    </rPh>
    <rPh sb="48" eb="51">
      <t>ショウキボ</t>
    </rPh>
    <rPh sb="51" eb="53">
      <t>シセツ</t>
    </rPh>
    <phoneticPr fontId="2"/>
  </si>
  <si>
    <t>5</t>
  </si>
  <si>
    <t>社会福祉連携推進法人等による高齢者施設等の防災改修支援事業</t>
    <phoneticPr fontId="2"/>
  </si>
  <si>
    <t>2-5</t>
  </si>
  <si>
    <t>6</t>
    <phoneticPr fontId="2"/>
  </si>
  <si>
    <t>（国補助）高齢者施設等の水害対策強化事業</t>
    <rPh sb="1" eb="2">
      <t>クニ</t>
    </rPh>
    <rPh sb="2" eb="4">
      <t>ホジョ</t>
    </rPh>
    <rPh sb="5" eb="8">
      <t>コウレイシャ</t>
    </rPh>
    <rPh sb="8" eb="10">
      <t>シセツ</t>
    </rPh>
    <rPh sb="10" eb="11">
      <t>トウ</t>
    </rPh>
    <rPh sb="12" eb="14">
      <t>スイガイ</t>
    </rPh>
    <rPh sb="14" eb="16">
      <t>タイサク</t>
    </rPh>
    <rPh sb="16" eb="18">
      <t>キョウカ</t>
    </rPh>
    <rPh sb="18" eb="20">
      <t>ジギョウ</t>
    </rPh>
    <phoneticPr fontId="2"/>
  </si>
  <si>
    <t>2-6</t>
  </si>
  <si>
    <t>2-3.非常用自家発電設備整備（広域型施設）
2-6.社会福祉連携推進法人等による高齢者施設等の防災改修支援事業</t>
    <rPh sb="4" eb="15">
      <t>ヒジョウ</t>
    </rPh>
    <rPh sb="16" eb="18">
      <t>コウイキ</t>
    </rPh>
    <rPh sb="18" eb="19">
      <t>ガタ</t>
    </rPh>
    <rPh sb="19" eb="21">
      <t>シセツ</t>
    </rPh>
    <phoneticPr fontId="2"/>
  </si>
  <si>
    <t>2－4①　（国補助）給水設備整備※定員30人以上の大規模施設</t>
    <rPh sb="6" eb="9">
      <t>クニ</t>
    </rPh>
    <rPh sb="10" eb="14">
      <t>キュウ</t>
    </rPh>
    <rPh sb="14" eb="16">
      <t>セイビ</t>
    </rPh>
    <rPh sb="17" eb="19">
      <t>テイイン</t>
    </rPh>
    <rPh sb="21" eb="22">
      <t>ニン</t>
    </rPh>
    <rPh sb="22" eb="24">
      <t>イジョウ</t>
    </rPh>
    <rPh sb="25" eb="28">
      <t>ダイキボ</t>
    </rPh>
    <rPh sb="28" eb="30">
      <t>シセツ</t>
    </rPh>
    <phoneticPr fontId="2"/>
  </si>
  <si>
    <t>2-4①.給水設備整備※定員30人以上の大規模施設</t>
    <rPh sb="5" eb="9">
      <t>キュウ</t>
    </rPh>
    <rPh sb="9" eb="11">
      <t>セイビ</t>
    </rPh>
    <rPh sb="12" eb="14">
      <t>テイイン</t>
    </rPh>
    <rPh sb="16" eb="19">
      <t>ニンイジョウ</t>
    </rPh>
    <rPh sb="20" eb="23">
      <t>ダイキボ</t>
    </rPh>
    <rPh sb="23" eb="25">
      <t>シセツ</t>
    </rPh>
    <phoneticPr fontId="2"/>
  </si>
  <si>
    <t>2-4②.給水設備整備※定員29人以下の小規模施設</t>
    <rPh sb="5" eb="9">
      <t>キュウ</t>
    </rPh>
    <rPh sb="9" eb="11">
      <t>セイビ</t>
    </rPh>
    <rPh sb="12" eb="14">
      <t>テイイン</t>
    </rPh>
    <rPh sb="16" eb="17">
      <t>ニン</t>
    </rPh>
    <rPh sb="17" eb="19">
      <t>イカ</t>
    </rPh>
    <rPh sb="20" eb="23">
      <t>ショウキボ</t>
    </rPh>
    <rPh sb="23" eb="25">
      <t>シセツ</t>
    </rPh>
    <phoneticPr fontId="2"/>
  </si>
  <si>
    <t>2－4②　（国補助）給水設備整備※定員29人以下の小規模施設等</t>
    <rPh sb="6" eb="9">
      <t>クニ</t>
    </rPh>
    <rPh sb="10" eb="14">
      <t>キュウ</t>
    </rPh>
    <rPh sb="14" eb="16">
      <t>セイビ</t>
    </rPh>
    <rPh sb="17" eb="19">
      <t>テイイン</t>
    </rPh>
    <rPh sb="21" eb="22">
      <t>ニン</t>
    </rPh>
    <rPh sb="22" eb="24">
      <t>イカ</t>
    </rPh>
    <rPh sb="25" eb="28">
      <t>ショウキボ</t>
    </rPh>
    <rPh sb="28" eb="30">
      <t>シセツ</t>
    </rPh>
    <rPh sb="30" eb="31">
      <t>トウ</t>
    </rPh>
    <phoneticPr fontId="2"/>
  </si>
  <si>
    <t>※補助下限：5,000千円</t>
    <rPh sb="1" eb="3">
      <t>ホジョ</t>
    </rPh>
    <rPh sb="3" eb="5">
      <t>カゲン</t>
    </rPh>
    <rPh sb="11" eb="13">
      <t>センエン</t>
    </rPh>
    <phoneticPr fontId="2"/>
  </si>
  <si>
    <t>給水設備整備事業※定員30人以上の大規模施設</t>
    <rPh sb="0" eb="4">
      <t>キュウスイセツビ</t>
    </rPh>
    <rPh sb="4" eb="6">
      <t>セイビ</t>
    </rPh>
    <rPh sb="6" eb="8">
      <t>ジギョウ</t>
    </rPh>
    <rPh sb="9" eb="11">
      <t>テイイン</t>
    </rPh>
    <rPh sb="13" eb="16">
      <t>ニンイジョウ</t>
    </rPh>
    <rPh sb="17" eb="20">
      <t>ダイキボ</t>
    </rPh>
    <rPh sb="20" eb="22">
      <t>シセツ</t>
    </rPh>
    <phoneticPr fontId="2"/>
  </si>
  <si>
    <t>給水設備整備事業※定員29人以下の小規模施設</t>
    <rPh sb="0" eb="4">
      <t>キュウスイセツビ</t>
    </rPh>
    <rPh sb="4" eb="6">
      <t>セイビ</t>
    </rPh>
    <rPh sb="6" eb="8">
      <t>ジギョウ</t>
    </rPh>
    <rPh sb="9" eb="11">
      <t>テイイン</t>
    </rPh>
    <rPh sb="13" eb="16">
      <t>ニンイカ</t>
    </rPh>
    <rPh sb="17" eb="20">
      <t>ショウキボ</t>
    </rPh>
    <rPh sb="20" eb="22">
      <t>シセツ</t>
    </rPh>
    <phoneticPr fontId="2"/>
  </si>
  <si>
    <t>2-4①</t>
    <phoneticPr fontId="2"/>
  </si>
  <si>
    <t>2-4②</t>
    <phoneticPr fontId="2"/>
  </si>
  <si>
    <t>非常用自家発電設備整備※定員30人以上の大規模施設</t>
    <rPh sb="0" eb="3">
      <t>ヒジョウヨウ</t>
    </rPh>
    <rPh sb="3" eb="7">
      <t>ジカハツデン</t>
    </rPh>
    <rPh sb="7" eb="9">
      <t>セツビ</t>
    </rPh>
    <rPh sb="9" eb="11">
      <t>セイビ</t>
    </rPh>
    <rPh sb="12" eb="14">
      <t>テイイン</t>
    </rPh>
    <rPh sb="16" eb="19">
      <t>ニンイジョウ</t>
    </rPh>
    <rPh sb="20" eb="23">
      <t>ダイキボ</t>
    </rPh>
    <rPh sb="23" eb="25">
      <t>シセツ</t>
    </rPh>
    <phoneticPr fontId="2"/>
  </si>
  <si>
    <t>認知症高齢者グループホーム等防災改修等支援事業※定員29人以下の小規模施設</t>
    <rPh sb="0" eb="6">
      <t>ニンチ</t>
    </rPh>
    <rPh sb="13" eb="14">
      <t>トウ</t>
    </rPh>
    <rPh sb="14" eb="16">
      <t>ボウサイ</t>
    </rPh>
    <rPh sb="16" eb="19">
      <t>カイシュウ</t>
    </rPh>
    <rPh sb="19" eb="23">
      <t>シエン</t>
    </rPh>
    <rPh sb="24" eb="26">
      <t>テイイン</t>
    </rPh>
    <rPh sb="28" eb="31">
      <t>ニンイカ</t>
    </rPh>
    <rPh sb="32" eb="35">
      <t>ショウキボ</t>
    </rPh>
    <rPh sb="35" eb="37">
      <t>シセツ</t>
    </rPh>
    <phoneticPr fontId="2"/>
  </si>
  <si>
    <t>併設施設がある場合は、面積按分を行い、各施設種別ごとに行を分けて入力してください。</t>
    <rPh sb="0" eb="2">
      <t>ヘイセツ</t>
    </rPh>
    <rPh sb="2" eb="4">
      <t>シセツ</t>
    </rPh>
    <rPh sb="7" eb="9">
      <t>バアイ</t>
    </rPh>
    <rPh sb="11" eb="13">
      <t>メンセキ</t>
    </rPh>
    <rPh sb="13" eb="15">
      <t>アンブン</t>
    </rPh>
    <rPh sb="16" eb="17">
      <t>オコナ</t>
    </rPh>
    <rPh sb="19" eb="22">
      <t>カクシセツ</t>
    </rPh>
    <rPh sb="22" eb="24">
      <t>シュベツ</t>
    </rPh>
    <rPh sb="27" eb="28">
      <t>ギョウ</t>
    </rPh>
    <rPh sb="29" eb="30">
      <t>ワ</t>
    </rPh>
    <rPh sb="32" eb="34">
      <t>ニュウリョク</t>
    </rPh>
    <phoneticPr fontId="2"/>
  </si>
  <si>
    <t>2－6　（国補助）社会福祉連携推進法人等による高齢者施設等の防災改修支援事業</t>
    <phoneticPr fontId="2"/>
  </si>
  <si>
    <t>④</t>
    <phoneticPr fontId="2"/>
  </si>
  <si>
    <t>水害対策強化事業</t>
    <rPh sb="0" eb="2">
      <t>スイガイ</t>
    </rPh>
    <rPh sb="2" eb="4">
      <t>タイサク</t>
    </rPh>
    <rPh sb="4" eb="6">
      <t>キョウカ</t>
    </rPh>
    <rPh sb="6" eb="8">
      <t>ジギョウ</t>
    </rPh>
    <phoneticPr fontId="2"/>
  </si>
  <si>
    <t>2-2④</t>
    <phoneticPr fontId="2"/>
  </si>
  <si>
    <t>姫路市高齢者政策課　宛　（9月22日（月）〆切）</t>
    <rPh sb="0" eb="3">
      <t>ヒメジシ</t>
    </rPh>
    <rPh sb="3" eb="6">
      <t>コウレイシャ</t>
    </rPh>
    <rPh sb="6" eb="8">
      <t>セイサク</t>
    </rPh>
    <rPh sb="8" eb="9">
      <t>カ</t>
    </rPh>
    <rPh sb="10" eb="11">
      <t>アテ</t>
    </rPh>
    <rPh sb="14" eb="15">
      <t>ガツ</t>
    </rPh>
    <rPh sb="17" eb="18">
      <t>ニチ</t>
    </rPh>
    <rPh sb="19" eb="20">
      <t>ツキ</t>
    </rPh>
    <rPh sb="21" eb="23">
      <t>シメキリ</t>
    </rPh>
    <phoneticPr fontId="1"/>
  </si>
  <si>
    <t>令和８年度　地域介護・福祉空間整備等施設整備交付金所要額調書</t>
    <rPh sb="6" eb="8">
      <t>チイキ</t>
    </rPh>
    <rPh sb="8" eb="10">
      <t>カイゴ</t>
    </rPh>
    <rPh sb="11" eb="17">
      <t>フクシクウカンセイビ</t>
    </rPh>
    <rPh sb="17" eb="18">
      <t>トウ</t>
    </rPh>
    <rPh sb="18" eb="20">
      <t>シセツ</t>
    </rPh>
    <rPh sb="20" eb="22">
      <t>セイビ</t>
    </rPh>
    <rPh sb="22" eb="25">
      <t>コウフキン</t>
    </rPh>
    <rPh sb="25" eb="26">
      <t>ショ</t>
    </rPh>
    <rPh sb="26" eb="27">
      <t>カナメ</t>
    </rPh>
    <rPh sb="27" eb="28">
      <t>ガク</t>
    </rPh>
    <rPh sb="28" eb="30">
      <t>チョウショ</t>
    </rPh>
    <phoneticPr fontId="2"/>
  </si>
  <si>
    <r>
      <t>実施希望事業「来年度（</t>
    </r>
    <r>
      <rPr>
        <b/>
        <sz val="12"/>
        <color theme="1"/>
        <rFont val="BIZ UDゴシック"/>
        <family val="3"/>
        <charset val="128"/>
      </rPr>
      <t>令和８年度</t>
    </r>
    <r>
      <rPr>
        <sz val="12"/>
        <color theme="1"/>
        <rFont val="BIZ UDゴシック"/>
        <family val="3"/>
        <charset val="128"/>
      </rPr>
      <t>）実施分」</t>
    </r>
    <rPh sb="0" eb="2">
      <t>ジッシ</t>
    </rPh>
    <rPh sb="2" eb="4">
      <t>キボウ</t>
    </rPh>
    <rPh sb="4" eb="6">
      <t>ジギョウ</t>
    </rPh>
    <rPh sb="7" eb="10">
      <t>ライネンド</t>
    </rPh>
    <rPh sb="11" eb="12">
      <t>レイ</t>
    </rPh>
    <rPh sb="12" eb="13">
      <t>ワ</t>
    </rPh>
    <rPh sb="14" eb="16">
      <t>ネンド</t>
    </rPh>
    <rPh sb="17" eb="19">
      <t>ジッシ</t>
    </rPh>
    <rPh sb="19" eb="20">
      <t>ブン</t>
    </rPh>
    <phoneticPr fontId="2"/>
  </si>
  <si>
    <r>
      <rPr>
        <b/>
        <sz val="11"/>
        <color rgb="FFFF0000"/>
        <rFont val="BIZ UDゴシック"/>
        <family val="3"/>
        <charset val="128"/>
      </rPr>
      <t>※注意！</t>
    </r>
    <r>
      <rPr>
        <sz val="10"/>
        <color theme="1"/>
        <rFont val="BIZ UDゴシック"/>
        <family val="3"/>
        <charset val="128"/>
      </rPr>
      <t xml:space="preserve">
国補助事業について、令和８年度以降の実施の有無は未定です。
事業が実施された場合に、実施意向があるかについて回答してください。</t>
    </r>
    <rPh sb="1" eb="3">
      <t>チュウイ</t>
    </rPh>
    <rPh sb="5" eb="6">
      <t>クニ</t>
    </rPh>
    <rPh sb="6" eb="8">
      <t>ホジョ</t>
    </rPh>
    <rPh sb="8" eb="10">
      <t>ジギョウ</t>
    </rPh>
    <rPh sb="15" eb="17">
      <t>レイワ</t>
    </rPh>
    <rPh sb="18" eb="20">
      <t>ネンド</t>
    </rPh>
    <rPh sb="20" eb="22">
      <t>イコウ</t>
    </rPh>
    <rPh sb="23" eb="25">
      <t>ジッシ</t>
    </rPh>
    <rPh sb="26" eb="28">
      <t>ウム</t>
    </rPh>
    <rPh sb="29" eb="31">
      <t>ミテイ</t>
    </rPh>
    <rPh sb="35" eb="37">
      <t>ジギョウ</t>
    </rPh>
    <rPh sb="38" eb="40">
      <t>ジッシ</t>
    </rPh>
    <rPh sb="43" eb="45">
      <t>バアイ</t>
    </rPh>
    <rPh sb="47" eb="49">
      <t>ジッシ</t>
    </rPh>
    <rPh sb="49" eb="51">
      <t>イコウ</t>
    </rPh>
    <rPh sb="59" eb="61">
      <t>カイトウ</t>
    </rPh>
    <phoneticPr fontId="2"/>
  </si>
  <si>
    <t>小規模ケアハウス</t>
    <phoneticPr fontId="2"/>
  </si>
  <si>
    <t>施設内保育施設</t>
    <phoneticPr fontId="2"/>
  </si>
  <si>
    <t>小規模養護老人ホーム</t>
    <rPh sb="0" eb="3">
      <t>ショウキボ</t>
    </rPh>
    <rPh sb="3" eb="5">
      <t>ヨウゴ</t>
    </rPh>
    <rPh sb="5" eb="7">
      <t>ロウジン</t>
    </rPh>
    <phoneticPr fontId="2"/>
  </si>
  <si>
    <t>小規模介護老人保健施設</t>
    <rPh sb="0" eb="3">
      <t>ショウキボ</t>
    </rPh>
    <rPh sb="3" eb="5">
      <t>カイゴ</t>
    </rPh>
    <rPh sb="5" eb="7">
      <t>ロウジン</t>
    </rPh>
    <rPh sb="7" eb="9">
      <t>ホケン</t>
    </rPh>
    <rPh sb="9" eb="11">
      <t>シセツ</t>
    </rPh>
    <phoneticPr fontId="2"/>
  </si>
  <si>
    <t>小規模介護老人保健施設</t>
    <rPh sb="0" eb="3">
      <t>ショウキボ</t>
    </rPh>
    <rPh sb="3" eb="5">
      <t>カイゴ</t>
    </rPh>
    <rPh sb="5" eb="7">
      <t>ロウジン</t>
    </rPh>
    <rPh sb="7" eb="9">
      <t>ホケン</t>
    </rPh>
    <rPh sb="9" eb="11">
      <t>シセツ</t>
    </rPh>
    <phoneticPr fontId="2"/>
  </si>
  <si>
    <t>①スプリンクラー設備（1,000㎡未満）</t>
    <rPh sb="8" eb="10">
      <t>セツビ</t>
    </rPh>
    <rPh sb="17" eb="19">
      <t>ミマン</t>
    </rPh>
    <phoneticPr fontId="2"/>
  </si>
  <si>
    <t>※補助上限：総事業費61,600千円
※補助下限：総事業費800千円</t>
    <rPh sb="3" eb="4">
      <t>ジョウ</t>
    </rPh>
    <rPh sb="20" eb="22">
      <t>ホジョ</t>
    </rPh>
    <rPh sb="22" eb="24">
      <t>カゲン</t>
    </rPh>
    <rPh sb="25" eb="26">
      <t>ソウ</t>
    </rPh>
    <rPh sb="26" eb="28">
      <t>ジギョウ</t>
    </rPh>
    <rPh sb="28" eb="29">
      <t>ヒ</t>
    </rPh>
    <rPh sb="32" eb="34">
      <t>センエン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</si>
</sst>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千&quot;&quot;円&quot;"/>
    <numFmt numFmtId="177" formatCode="#,###\ &quot;千円／施設&quot;"/>
    <numFmt numFmtId="178" formatCode="#,###\ &quot;㎡&quot;"/>
    <numFmt numFmtId="179" formatCode="#,###&quot;円&quot;"/>
    <numFmt numFmtId="180" formatCode="#.##\ &quot;千円／㎡&quot;"/>
    <numFmt numFmtId="182" formatCode="#,###\ &quot;円／㎡&quot;"/>
  </numFmts>
  <fonts count="23" x14ac:knownFonts="1">
    <font>
      <sz val="11"/>
      <color theme="1"/>
      <name val="游ゴシック"/>
      <family val="2"/>
      <scheme val="minor"/>
    </font>
    <font>
      <sz val="18"/>
      <color theme="3"/>
      <name val="游ゴシック Light"/>
      <family val="2"/>
      <charset val="128"/>
      <scheme val="major"/>
    </font>
    <font>
      <sz val="6"/>
      <name val="游ゴシック"/>
      <family val="3"/>
      <charset val="128"/>
      <scheme val="minor"/>
    </font>
    <font>
      <sz val="11"/>
      <color theme="1"/>
      <name val="ＭＳ 明朝"/>
      <family val="1"/>
      <charset val="128"/>
    </font>
    <font>
      <sz val="12"/>
      <color theme="1"/>
      <name val="ＭＳ ゴシック"/>
      <family val="3"/>
      <charset val="128"/>
    </font>
    <font>
      <sz val="12"/>
      <color theme="1"/>
      <name val="ＭＳ 明朝"/>
      <family val="1"/>
      <charset val="128"/>
    </font>
    <font>
      <sz val="11"/>
      <color theme="1"/>
      <name val="HGPｺﾞｼｯｸM"/>
      <family val="3"/>
      <charset val="128"/>
    </font>
    <font>
      <sz val="11"/>
      <color theme="1"/>
      <name val="HG丸ｺﾞｼｯｸM-PRO"/>
      <family val="3"/>
      <charset val="128"/>
    </font>
    <font>
      <sz val="10"/>
      <color theme="1"/>
      <name val="HGPｺﾞｼｯｸM"/>
      <family val="3"/>
      <charset val="128"/>
    </font>
    <font>
      <sz val="14"/>
      <color theme="1"/>
      <name val="HG丸ｺﾞｼｯｸM-PRO"/>
      <family val="3"/>
      <charset val="128"/>
    </font>
    <font>
      <sz val="14"/>
      <color theme="1"/>
      <name val="游ゴシック"/>
      <family val="2"/>
      <scheme val="minor"/>
    </font>
    <font>
      <sz val="14"/>
      <color theme="1"/>
      <name val="HGPｺﾞｼｯｸM"/>
      <family val="3"/>
      <charset val="128"/>
    </font>
    <font>
      <sz val="16"/>
      <color theme="1"/>
      <name val="HG丸ｺﾞｼｯｸM-PRO"/>
      <family val="3"/>
      <charset val="128"/>
    </font>
    <font>
      <u/>
      <sz val="16"/>
      <color theme="1"/>
      <name val="HG丸ｺﾞｼｯｸM-PRO"/>
      <family val="3"/>
      <charset val="128"/>
    </font>
    <font>
      <sz val="10"/>
      <name val="BIZ UDゴシック"/>
      <family val="3"/>
      <charset val="128"/>
    </font>
    <font>
      <sz val="11"/>
      <color theme="1"/>
      <name val="BIZ UDゴシック"/>
      <family val="3"/>
      <charset val="128"/>
    </font>
    <font>
      <sz val="14"/>
      <color theme="1"/>
      <name val="BIZ UDゴシック"/>
      <family val="3"/>
      <charset val="128"/>
    </font>
    <font>
      <sz val="14"/>
      <name val="BIZ UDゴシック"/>
      <family val="3"/>
      <charset val="128"/>
    </font>
    <font>
      <b/>
      <sz val="12"/>
      <color theme="1"/>
      <name val="BIZ UDゴシック"/>
      <family val="3"/>
      <charset val="128"/>
    </font>
    <font>
      <sz val="12"/>
      <color theme="1"/>
      <name val="BIZ UDゴシック"/>
      <family val="3"/>
      <charset val="128"/>
    </font>
    <font>
      <sz val="10"/>
      <color theme="1"/>
      <name val="BIZ UDゴシック"/>
      <family val="3"/>
      <charset val="128"/>
    </font>
    <font>
      <sz val="12"/>
      <name val="BIZ UDゴシック"/>
      <family val="3"/>
      <charset val="128"/>
    </font>
    <font>
      <b/>
      <sz val="11"/>
      <color rgb="FFFF0000"/>
      <name val="BIZ UD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1" tint="0.34998626667073579"/>
        <bgColor indexed="64"/>
      </patternFill>
    </fill>
    <fill>
      <patternFill patternType="solid">
        <fgColor rgb="FFFFFF00"/>
        <bgColor indexed="64"/>
      </patternFill>
    </fill>
    <fill>
      <patternFill patternType="solid">
        <fgColor theme="8"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double">
        <color indexed="64"/>
      </top>
      <bottom style="thin">
        <color indexed="64"/>
      </bottom>
      <diagonal/>
    </border>
    <border>
      <left style="slantDashDot">
        <color indexed="64"/>
      </left>
      <right style="thin">
        <color indexed="64"/>
      </right>
      <top style="thin">
        <color indexed="64"/>
      </top>
      <bottom style="thin">
        <color indexed="64"/>
      </bottom>
      <diagonal/>
    </border>
    <border>
      <left style="slantDashDot">
        <color indexed="64"/>
      </left>
      <right style="thin">
        <color indexed="64"/>
      </right>
      <top style="thin">
        <color indexed="64"/>
      </top>
      <bottom style="double">
        <color indexed="64"/>
      </bottom>
      <diagonal/>
    </border>
    <border>
      <left style="slantDashDot">
        <color indexed="64"/>
      </left>
      <right style="thin">
        <color indexed="64"/>
      </right>
      <top style="double">
        <color indexed="64"/>
      </top>
      <bottom style="thin">
        <color indexed="64"/>
      </bottom>
      <diagonal/>
    </border>
    <border>
      <left style="slantDashDot">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slantDashDot">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243">
    <xf numFmtId="0" fontId="0" fillId="0" borderId="0" xfId="0"/>
    <xf numFmtId="0" fontId="3" fillId="0" borderId="0" xfId="0" applyFont="1"/>
    <xf numFmtId="49" fontId="3" fillId="0" borderId="0" xfId="0" applyNumberFormat="1" applyFont="1" applyAlignment="1">
      <alignment horizontal="center" vertical="center"/>
    </xf>
    <xf numFmtId="0" fontId="4" fillId="0" borderId="0" xfId="0" applyFont="1"/>
    <xf numFmtId="0" fontId="3" fillId="0" borderId="0" xfId="0" applyFont="1" applyAlignment="1">
      <alignment vertical="center"/>
    </xf>
    <xf numFmtId="49" fontId="3" fillId="0" borderId="0" xfId="0" applyNumberFormat="1" applyFont="1" applyAlignment="1">
      <alignment vertical="center"/>
    </xf>
    <xf numFmtId="0" fontId="6" fillId="0" borderId="0" xfId="0" applyFont="1"/>
    <xf numFmtId="0" fontId="6" fillId="0" borderId="0" xfId="0" applyFont="1" applyAlignment="1">
      <alignment vertical="center"/>
    </xf>
    <xf numFmtId="0" fontId="0" fillId="0" borderId="0" xfId="0" applyAlignment="1">
      <alignment vertical="center" wrapText="1"/>
    </xf>
    <xf numFmtId="0" fontId="0" fillId="0" borderId="0" xfId="0" applyAlignment="1">
      <alignment vertical="center"/>
    </xf>
    <xf numFmtId="176" fontId="6" fillId="0" borderId="1" xfId="0" applyNumberFormat="1" applyFont="1" applyBorder="1" applyAlignment="1">
      <alignment vertical="center"/>
    </xf>
    <xf numFmtId="176" fontId="6" fillId="0" borderId="7" xfId="0" applyNumberFormat="1" applyFont="1" applyBorder="1" applyAlignment="1">
      <alignment vertical="center"/>
    </xf>
    <xf numFmtId="0" fontId="0" fillId="0" borderId="0" xfId="0" applyAlignment="1">
      <alignment horizontal="right" vertical="center"/>
    </xf>
    <xf numFmtId="0" fontId="0" fillId="0" borderId="0" xfId="0" applyAlignment="1">
      <alignment horizontal="center" vertical="center"/>
    </xf>
    <xf numFmtId="0" fontId="6" fillId="0" borderId="0" xfId="0" applyFont="1" applyAlignment="1">
      <alignment horizontal="center" vertical="center"/>
    </xf>
    <xf numFmtId="0" fontId="8" fillId="0" borderId="1" xfId="0" applyFont="1" applyBorder="1" applyAlignment="1">
      <alignment horizontal="center" vertical="center" wrapText="1"/>
    </xf>
    <xf numFmtId="0" fontId="6" fillId="0" borderId="1" xfId="0" applyFont="1" applyBorder="1" applyAlignment="1">
      <alignment vertical="center"/>
    </xf>
    <xf numFmtId="176" fontId="6" fillId="0" borderId="21" xfId="0" applyNumberFormat="1" applyFont="1" applyBorder="1" applyAlignment="1">
      <alignment vertical="center"/>
    </xf>
    <xf numFmtId="0" fontId="6" fillId="0" borderId="5" xfId="0" applyFont="1" applyBorder="1" applyAlignment="1">
      <alignment vertical="center"/>
    </xf>
    <xf numFmtId="176" fontId="6" fillId="0" borderId="5" xfId="0" applyNumberFormat="1" applyFont="1" applyBorder="1" applyAlignment="1">
      <alignment vertical="center"/>
    </xf>
    <xf numFmtId="0" fontId="6" fillId="0" borderId="20" xfId="0" applyFont="1" applyBorder="1" applyAlignment="1">
      <alignment horizontal="center" vertical="center"/>
    </xf>
    <xf numFmtId="0" fontId="10" fillId="0" borderId="0" xfId="0" applyFont="1" applyAlignment="1">
      <alignment vertical="center"/>
    </xf>
    <xf numFmtId="176" fontId="6" fillId="0" borderId="16" xfId="0" applyNumberFormat="1" applyFont="1" applyBorder="1" applyAlignment="1">
      <alignment vertical="center"/>
    </xf>
    <xf numFmtId="0" fontId="0" fillId="0" borderId="0" xfId="0" applyAlignment="1">
      <alignment horizontal="center"/>
    </xf>
    <xf numFmtId="176" fontId="0" fillId="0" borderId="0" xfId="0" applyNumberFormat="1"/>
    <xf numFmtId="177" fontId="0" fillId="0" borderId="0" xfId="0" applyNumberFormat="1" applyAlignment="1">
      <alignment vertical="center"/>
    </xf>
    <xf numFmtId="0" fontId="6" fillId="0" borderId="6" xfId="0" applyFont="1" applyBorder="1" applyAlignment="1">
      <alignment vertical="center"/>
    </xf>
    <xf numFmtId="0" fontId="6" fillId="0" borderId="0" xfId="0" applyFont="1" applyBorder="1" applyAlignment="1">
      <alignment vertical="center"/>
    </xf>
    <xf numFmtId="0" fontId="0" fillId="0" borderId="0" xfId="0" applyBorder="1"/>
    <xf numFmtId="0" fontId="7" fillId="4" borderId="15" xfId="0" applyFont="1" applyFill="1" applyBorder="1"/>
    <xf numFmtId="0" fontId="6" fillId="0" borderId="24" xfId="0" applyFont="1" applyBorder="1"/>
    <xf numFmtId="0" fontId="6" fillId="0" borderId="10" xfId="0" applyFont="1" applyBorder="1"/>
    <xf numFmtId="0" fontId="6" fillId="0" borderId="23" xfId="0" applyFont="1" applyBorder="1"/>
    <xf numFmtId="0" fontId="6" fillId="0" borderId="0" xfId="0" applyFont="1" applyAlignment="1">
      <alignment horizontal="center"/>
    </xf>
    <xf numFmtId="178" fontId="6" fillId="0" borderId="1" xfId="0" applyNumberFormat="1" applyFont="1" applyBorder="1" applyAlignment="1">
      <alignment vertical="center"/>
    </xf>
    <xf numFmtId="177" fontId="6" fillId="0" borderId="0" xfId="0" applyNumberFormat="1" applyFont="1" applyAlignment="1">
      <alignment vertical="center"/>
    </xf>
    <xf numFmtId="176" fontId="6" fillId="0" borderId="25" xfId="0" applyNumberFormat="1" applyFont="1" applyBorder="1" applyAlignment="1">
      <alignment vertical="center"/>
    </xf>
    <xf numFmtId="178" fontId="6" fillId="0" borderId="5" xfId="0" applyNumberFormat="1" applyFont="1" applyBorder="1" applyAlignment="1">
      <alignment vertical="center"/>
    </xf>
    <xf numFmtId="0" fontId="6" fillId="5" borderId="12" xfId="0" applyFont="1" applyFill="1" applyBorder="1" applyAlignment="1">
      <alignment vertical="center"/>
    </xf>
    <xf numFmtId="178" fontId="6" fillId="5" borderId="12" xfId="0" applyNumberFormat="1" applyFont="1" applyFill="1" applyBorder="1" applyAlignment="1">
      <alignment vertical="center"/>
    </xf>
    <xf numFmtId="176" fontId="6" fillId="5" borderId="12" xfId="0" applyNumberFormat="1" applyFont="1" applyFill="1" applyBorder="1" applyAlignment="1">
      <alignment vertical="center"/>
    </xf>
    <xf numFmtId="0" fontId="6" fillId="0" borderId="1" xfId="0" applyNumberFormat="1" applyFont="1" applyBorder="1" applyAlignment="1">
      <alignment vertical="center"/>
    </xf>
    <xf numFmtId="0" fontId="6" fillId="0" borderId="1" xfId="0" applyFont="1" applyBorder="1" applyAlignment="1">
      <alignment vertical="center" wrapText="1"/>
    </xf>
    <xf numFmtId="0" fontId="6" fillId="0" borderId="5" xfId="0" applyFont="1" applyBorder="1" applyAlignment="1">
      <alignment vertical="center" wrapText="1"/>
    </xf>
    <xf numFmtId="0" fontId="6" fillId="0" borderId="5" xfId="0" applyNumberFormat="1" applyFont="1" applyBorder="1" applyAlignment="1">
      <alignment vertical="center"/>
    </xf>
    <xf numFmtId="0" fontId="6" fillId="5" borderId="12" xfId="0" applyFont="1" applyFill="1" applyBorder="1" applyAlignment="1">
      <alignment vertical="center" wrapText="1"/>
    </xf>
    <xf numFmtId="14" fontId="6" fillId="5" borderId="12" xfId="0" applyNumberFormat="1" applyFont="1" applyFill="1" applyBorder="1" applyAlignment="1">
      <alignment vertical="center"/>
    </xf>
    <xf numFmtId="14" fontId="6" fillId="5" borderId="12" xfId="0" applyNumberFormat="1" applyFont="1" applyFill="1" applyBorder="1" applyAlignment="1">
      <alignment horizontal="right" vertical="center"/>
    </xf>
    <xf numFmtId="0" fontId="0" fillId="0" borderId="0" xfId="0" applyBorder="1" applyAlignment="1">
      <alignment horizontal="center"/>
    </xf>
    <xf numFmtId="176" fontId="6" fillId="0" borderId="11" xfId="0" applyNumberFormat="1" applyFont="1" applyBorder="1" applyAlignment="1">
      <alignment horizontal="center" vertical="center"/>
    </xf>
    <xf numFmtId="177" fontId="6" fillId="0" borderId="0" xfId="0" applyNumberFormat="1" applyFont="1" applyFill="1" applyBorder="1" applyAlignment="1">
      <alignment vertical="center"/>
    </xf>
    <xf numFmtId="176" fontId="6" fillId="0" borderId="21" xfId="0" applyNumberFormat="1" applyFont="1" applyBorder="1" applyAlignment="1">
      <alignment horizontal="right" vertical="center"/>
    </xf>
    <xf numFmtId="178" fontId="6" fillId="0" borderId="19" xfId="0" applyNumberFormat="1" applyFont="1" applyFill="1" applyBorder="1" applyAlignment="1">
      <alignment vertical="center"/>
    </xf>
    <xf numFmtId="178" fontId="6" fillId="0" borderId="19" xfId="0" applyNumberFormat="1" applyFont="1" applyFill="1" applyBorder="1" applyAlignment="1">
      <alignment horizontal="center" vertical="center"/>
    </xf>
    <xf numFmtId="176" fontId="6" fillId="0" borderId="19" xfId="0" applyNumberFormat="1" applyFont="1" applyFill="1" applyBorder="1" applyAlignment="1">
      <alignment vertical="center"/>
    </xf>
    <xf numFmtId="178" fontId="6" fillId="0" borderId="5" xfId="0" applyNumberFormat="1" applyFont="1" applyFill="1" applyBorder="1" applyAlignment="1">
      <alignment horizontal="center" vertical="center"/>
    </xf>
    <xf numFmtId="0" fontId="6" fillId="0" borderId="0" xfId="0" applyFont="1" applyBorder="1"/>
    <xf numFmtId="0" fontId="6" fillId="0" borderId="11" xfId="0" applyFont="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shrinkToFit="1"/>
    </xf>
    <xf numFmtId="0" fontId="6" fillId="5" borderId="12" xfId="0" applyFont="1" applyFill="1" applyBorder="1" applyAlignment="1">
      <alignment horizontal="left" vertical="center" wrapText="1"/>
    </xf>
    <xf numFmtId="0" fontId="8" fillId="0" borderId="1" xfId="0" applyFont="1" applyBorder="1" applyAlignment="1">
      <alignment horizontal="center" vertical="center" wrapText="1" shrinkToFit="1"/>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6" fillId="5" borderId="12" xfId="0" applyFont="1" applyFill="1" applyBorder="1" applyAlignment="1">
      <alignment horizontal="left" vertical="center"/>
    </xf>
    <xf numFmtId="0" fontId="0" fillId="0" borderId="0" xfId="0" applyBorder="1" applyAlignment="1">
      <alignment horizontal="right" vertical="center"/>
    </xf>
    <xf numFmtId="0" fontId="8" fillId="0" borderId="0" xfId="0" applyFont="1" applyAlignment="1">
      <alignment horizontal="right" vertical="center"/>
    </xf>
    <xf numFmtId="176" fontId="6" fillId="0" borderId="8" xfId="0" applyNumberFormat="1" applyFont="1" applyFill="1" applyBorder="1" applyAlignment="1">
      <alignment vertical="center"/>
    </xf>
    <xf numFmtId="179" fontId="6" fillId="0" borderId="21" xfId="0" applyNumberFormat="1" applyFont="1" applyBorder="1" applyAlignment="1">
      <alignment vertical="center"/>
    </xf>
    <xf numFmtId="0" fontId="10" fillId="0" borderId="0" xfId="0" applyFont="1"/>
    <xf numFmtId="0" fontId="5" fillId="0" borderId="0" xfId="0" applyFont="1"/>
    <xf numFmtId="0" fontId="11" fillId="0" borderId="0" xfId="0" applyFont="1"/>
    <xf numFmtId="0" fontId="12" fillId="0" borderId="0" xfId="0" applyFont="1" applyAlignment="1">
      <alignment vertical="center"/>
    </xf>
    <xf numFmtId="0" fontId="11" fillId="0" borderId="0" xfId="0" applyFont="1" applyAlignment="1">
      <alignment horizontal="left"/>
    </xf>
    <xf numFmtId="0" fontId="12" fillId="0" borderId="0" xfId="0" applyFont="1" applyAlignment="1">
      <alignment horizontal="left" vertical="center"/>
    </xf>
    <xf numFmtId="0" fontId="11" fillId="0" borderId="0" xfId="0" applyFont="1" applyAlignment="1">
      <alignment horizontal="left" vertical="center"/>
    </xf>
    <xf numFmtId="0" fontId="9" fillId="0" borderId="0" xfId="0" applyFont="1"/>
    <xf numFmtId="177" fontId="6" fillId="5" borderId="12" xfId="0" applyNumberFormat="1" applyFont="1" applyFill="1" applyBorder="1" applyAlignment="1">
      <alignment vertical="center" shrinkToFit="1"/>
    </xf>
    <xf numFmtId="177" fontId="6" fillId="0" borderId="19" xfId="0" applyNumberFormat="1" applyFont="1" applyFill="1" applyBorder="1" applyAlignment="1">
      <alignment vertical="center" shrinkToFit="1"/>
    </xf>
    <xf numFmtId="177" fontId="6" fillId="0" borderId="1" xfId="0" applyNumberFormat="1" applyFont="1" applyFill="1" applyBorder="1" applyAlignment="1">
      <alignment vertical="center" shrinkToFit="1"/>
    </xf>
    <xf numFmtId="0" fontId="7" fillId="0" borderId="0" xfId="0" applyFont="1" applyAlignment="1">
      <alignment horizontal="center" vertical="center"/>
    </xf>
    <xf numFmtId="0" fontId="7" fillId="0" borderId="0" xfId="0" applyFont="1" applyAlignment="1">
      <alignment vertical="center"/>
    </xf>
    <xf numFmtId="0" fontId="0" fillId="0" borderId="0" xfId="0" applyAlignment="1">
      <alignment horizontal="left" vertical="center"/>
    </xf>
    <xf numFmtId="0" fontId="6" fillId="5" borderId="14" xfId="0" applyFont="1" applyFill="1" applyBorder="1" applyAlignment="1">
      <alignment vertical="center" wrapText="1"/>
    </xf>
    <xf numFmtId="0" fontId="6" fillId="0" borderId="13" xfId="0" applyFont="1" applyBorder="1" applyAlignment="1">
      <alignment vertical="center" wrapText="1"/>
    </xf>
    <xf numFmtId="0" fontId="6" fillId="0" borderId="2" xfId="0" applyFont="1" applyBorder="1" applyAlignment="1">
      <alignment vertical="center" wrapText="1"/>
    </xf>
    <xf numFmtId="176" fontId="6" fillId="0" borderId="16" xfId="0" applyNumberFormat="1" applyFont="1" applyBorder="1" applyAlignment="1">
      <alignment horizontal="right" vertical="center"/>
    </xf>
    <xf numFmtId="0" fontId="7" fillId="0" borderId="0" xfId="0" applyFont="1"/>
    <xf numFmtId="176" fontId="6" fillId="0" borderId="1" xfId="0" applyNumberFormat="1" applyFont="1" applyFill="1" applyBorder="1" applyAlignment="1">
      <alignment vertical="center"/>
    </xf>
    <xf numFmtId="0" fontId="0" fillId="0" borderId="44" xfId="0" applyBorder="1" applyAlignment="1">
      <alignment horizontal="right" vertical="center"/>
    </xf>
    <xf numFmtId="176" fontId="6" fillId="0" borderId="20" xfId="0" applyNumberFormat="1" applyFont="1" applyBorder="1" applyAlignment="1">
      <alignment horizontal="center" vertical="center"/>
    </xf>
    <xf numFmtId="176" fontId="6" fillId="0" borderId="19" xfId="0" applyNumberFormat="1" applyFont="1" applyFill="1" applyBorder="1" applyAlignment="1">
      <alignment vertical="center" shrinkToFit="1"/>
    </xf>
    <xf numFmtId="178" fontId="6" fillId="0" borderId="19" xfId="0" applyNumberFormat="1" applyFont="1" applyFill="1" applyBorder="1" applyAlignment="1">
      <alignment vertical="center" shrinkToFit="1"/>
    </xf>
    <xf numFmtId="180" fontId="6" fillId="0" borderId="19" xfId="0" applyNumberFormat="1" applyFont="1" applyFill="1" applyBorder="1" applyAlignment="1">
      <alignment vertical="center" shrinkToFit="1"/>
    </xf>
    <xf numFmtId="176" fontId="6" fillId="0" borderId="1" xfId="0" applyNumberFormat="1" applyFont="1" applyFill="1" applyBorder="1" applyAlignment="1">
      <alignment vertical="center" shrinkToFit="1"/>
    </xf>
    <xf numFmtId="178" fontId="6" fillId="0" borderId="1" xfId="0" applyNumberFormat="1" applyFont="1" applyFill="1" applyBorder="1" applyAlignment="1">
      <alignment vertical="center" shrinkToFit="1"/>
    </xf>
    <xf numFmtId="180" fontId="6" fillId="0" borderId="1" xfId="0" applyNumberFormat="1" applyFont="1" applyFill="1" applyBorder="1" applyAlignment="1">
      <alignment vertical="center" shrinkToFit="1"/>
    </xf>
    <xf numFmtId="177" fontId="6" fillId="0" borderId="19" xfId="0" applyNumberFormat="1" applyFont="1" applyFill="1" applyBorder="1" applyAlignment="1">
      <alignment horizontal="right" vertical="center"/>
    </xf>
    <xf numFmtId="177" fontId="6" fillId="0" borderId="5" xfId="0" applyNumberFormat="1" applyFont="1" applyFill="1" applyBorder="1" applyAlignment="1">
      <alignment horizontal="right" vertical="center"/>
    </xf>
    <xf numFmtId="0" fontId="6" fillId="0" borderId="22" xfId="0" applyFont="1" applyBorder="1"/>
    <xf numFmtId="0" fontId="0" fillId="0" borderId="19" xfId="0" applyBorder="1" applyAlignment="1">
      <alignment vertical="center" shrinkToFit="1"/>
    </xf>
    <xf numFmtId="0" fontId="6" fillId="0" borderId="1" xfId="0" applyFont="1" applyBorder="1" applyAlignment="1">
      <alignment horizontal="left" vertical="center" shrinkToFit="1"/>
    </xf>
    <xf numFmtId="0" fontId="0" fillId="0" borderId="5" xfId="0" applyBorder="1" applyAlignment="1">
      <alignment vertical="center" shrinkToFit="1"/>
    </xf>
    <xf numFmtId="0" fontId="6" fillId="0" borderId="5" xfId="0" applyFont="1" applyBorder="1" applyAlignment="1">
      <alignment horizontal="left" vertical="center" shrinkToFit="1"/>
    </xf>
    <xf numFmtId="0" fontId="6" fillId="0" borderId="2" xfId="0" applyFont="1" applyBorder="1" applyAlignment="1">
      <alignment horizontal="center" vertical="center" wrapText="1"/>
    </xf>
    <xf numFmtId="0" fontId="6" fillId="5" borderId="12" xfId="0" applyFont="1" applyFill="1" applyBorder="1" applyAlignment="1">
      <alignment horizontal="left" vertical="center" shrinkToFit="1"/>
    </xf>
    <xf numFmtId="0" fontId="6" fillId="0" borderId="1" xfId="0" applyFont="1" applyBorder="1" applyAlignment="1">
      <alignment horizontal="center" vertical="center" wrapText="1" shrinkToFit="1"/>
    </xf>
    <xf numFmtId="14" fontId="6" fillId="0" borderId="5" xfId="0" applyNumberFormat="1" applyFont="1" applyBorder="1" applyAlignment="1">
      <alignment vertical="center"/>
    </xf>
    <xf numFmtId="14" fontId="6" fillId="0" borderId="1" xfId="0" applyNumberFormat="1" applyFont="1" applyBorder="1" applyAlignment="1">
      <alignment vertical="center"/>
    </xf>
    <xf numFmtId="0" fontId="6" fillId="0" borderId="5" xfId="0" applyFont="1" applyBorder="1" applyAlignment="1">
      <alignment vertical="center" shrinkToFit="1"/>
    </xf>
    <xf numFmtId="0" fontId="6" fillId="0" borderId="1" xfId="0" applyFont="1" applyBorder="1" applyAlignment="1">
      <alignment vertical="center" shrinkToFit="1"/>
    </xf>
    <xf numFmtId="0" fontId="6" fillId="5" borderId="43" xfId="0" applyFont="1" applyFill="1" applyBorder="1" applyAlignment="1">
      <alignment vertical="center" wrapText="1"/>
    </xf>
    <xf numFmtId="0" fontId="6" fillId="5" borderId="43" xfId="0" applyFont="1" applyFill="1" applyBorder="1" applyAlignment="1">
      <alignment horizontal="left" vertical="center" wrapText="1"/>
    </xf>
    <xf numFmtId="178" fontId="6" fillId="0" borderId="5" xfId="0" applyNumberFormat="1" applyFont="1" applyBorder="1" applyAlignment="1">
      <alignment vertical="center" shrinkToFit="1"/>
    </xf>
    <xf numFmtId="14" fontId="6" fillId="0" borderId="5" xfId="0" applyNumberFormat="1" applyFont="1" applyBorder="1" applyAlignment="1">
      <alignment vertical="center" shrinkToFit="1"/>
    </xf>
    <xf numFmtId="0" fontId="6" fillId="0" borderId="5" xfId="0" applyNumberFormat="1" applyFont="1" applyBorder="1" applyAlignment="1">
      <alignment vertical="center" shrinkToFit="1"/>
    </xf>
    <xf numFmtId="178" fontId="6" fillId="0" borderId="1" xfId="0" applyNumberFormat="1" applyFont="1" applyBorder="1" applyAlignment="1">
      <alignment vertical="center" shrinkToFit="1"/>
    </xf>
    <xf numFmtId="0" fontId="6" fillId="0" borderId="1" xfId="0" applyNumberFormat="1" applyFont="1" applyBorder="1" applyAlignment="1">
      <alignment vertical="center" shrinkToFit="1"/>
    </xf>
    <xf numFmtId="176" fontId="6" fillId="5" borderId="14" xfId="0" applyNumberFormat="1" applyFont="1" applyFill="1" applyBorder="1" applyAlignment="1">
      <alignment vertical="center"/>
    </xf>
    <xf numFmtId="176" fontId="6" fillId="0" borderId="47" xfId="0" applyNumberFormat="1" applyFont="1" applyFill="1" applyBorder="1" applyAlignment="1">
      <alignment vertical="center"/>
    </xf>
    <xf numFmtId="176" fontId="6" fillId="0" borderId="2" xfId="0" applyNumberFormat="1" applyFont="1" applyFill="1" applyBorder="1" applyAlignment="1">
      <alignment vertical="center"/>
    </xf>
    <xf numFmtId="0" fontId="6" fillId="0" borderId="48" xfId="0" applyFont="1" applyBorder="1" applyAlignment="1">
      <alignment horizontal="center" vertical="center" wrapText="1"/>
    </xf>
    <xf numFmtId="176" fontId="6" fillId="5" borderId="49" xfId="0" applyNumberFormat="1" applyFont="1" applyFill="1" applyBorder="1" applyAlignment="1">
      <alignment vertical="center"/>
    </xf>
    <xf numFmtId="176" fontId="6" fillId="0" borderId="50" xfId="0" applyNumberFormat="1" applyFont="1" applyFill="1" applyBorder="1" applyAlignment="1">
      <alignment vertical="center"/>
    </xf>
    <xf numFmtId="176" fontId="6" fillId="0" borderId="51" xfId="0" applyNumberFormat="1" applyFont="1" applyFill="1" applyBorder="1" applyAlignment="1">
      <alignment vertical="center"/>
    </xf>
    <xf numFmtId="0" fontId="6" fillId="0" borderId="5" xfId="0" applyFont="1" applyBorder="1" applyAlignment="1">
      <alignment wrapText="1"/>
    </xf>
    <xf numFmtId="0" fontId="6" fillId="0" borderId="1" xfId="0" applyFont="1" applyBorder="1" applyAlignment="1">
      <alignment wrapText="1"/>
    </xf>
    <xf numFmtId="0" fontId="6" fillId="0" borderId="5" xfId="0" applyFont="1" applyBorder="1" applyAlignment="1">
      <alignment shrinkToFit="1"/>
    </xf>
    <xf numFmtId="0" fontId="6" fillId="0" borderId="1" xfId="0" applyFont="1" applyBorder="1" applyAlignment="1">
      <alignment shrinkToFit="1"/>
    </xf>
    <xf numFmtId="0" fontId="6" fillId="5" borderId="12" xfId="0" applyFont="1" applyFill="1" applyBorder="1" applyAlignment="1">
      <alignment vertical="center" shrinkToFit="1"/>
    </xf>
    <xf numFmtId="0" fontId="8" fillId="0" borderId="0" xfId="0" applyFont="1" applyAlignment="1">
      <alignment vertical="top"/>
    </xf>
    <xf numFmtId="0" fontId="0" fillId="5" borderId="5" xfId="0" applyFill="1" applyBorder="1" applyAlignment="1">
      <alignment vertical="center" shrinkToFit="1"/>
    </xf>
    <xf numFmtId="0" fontId="6" fillId="5" borderId="14" xfId="0" applyFont="1" applyFill="1" applyBorder="1" applyAlignment="1">
      <alignment horizontal="left" vertical="center"/>
    </xf>
    <xf numFmtId="176" fontId="6" fillId="5" borderId="12" xfId="0" applyNumberFormat="1" applyFont="1" applyFill="1" applyBorder="1" applyAlignment="1">
      <alignment vertical="center" shrinkToFit="1"/>
    </xf>
    <xf numFmtId="178" fontId="6" fillId="5" borderId="12" xfId="0" applyNumberFormat="1" applyFont="1" applyFill="1" applyBorder="1" applyAlignment="1">
      <alignment vertical="center" shrinkToFit="1"/>
    </xf>
    <xf numFmtId="180" fontId="6" fillId="5" borderId="12" xfId="0" applyNumberFormat="1" applyFont="1" applyFill="1" applyBorder="1" applyAlignment="1">
      <alignment vertical="center" shrinkToFit="1"/>
    </xf>
    <xf numFmtId="178" fontId="6" fillId="5" borderId="12" xfId="0" applyNumberFormat="1" applyFont="1" applyFill="1" applyBorder="1" applyAlignment="1">
      <alignment horizontal="center" vertical="center"/>
    </xf>
    <xf numFmtId="177" fontId="6" fillId="5" borderId="12" xfId="0" applyNumberFormat="1" applyFont="1" applyFill="1" applyBorder="1" applyAlignment="1">
      <alignment horizontal="right" vertical="center"/>
    </xf>
    <xf numFmtId="0" fontId="15" fillId="0" borderId="0" xfId="0" applyFont="1"/>
    <xf numFmtId="49" fontId="16" fillId="0" borderId="0" xfId="0" applyNumberFormat="1" applyFont="1" applyAlignment="1">
      <alignment horizontal="center" vertical="center"/>
    </xf>
    <xf numFmtId="0" fontId="17" fillId="0" borderId="0" xfId="0" applyFont="1" applyBorder="1" applyAlignment="1">
      <alignment vertical="center"/>
    </xf>
    <xf numFmtId="0" fontId="15" fillId="0" borderId="0" xfId="0" applyFont="1" applyBorder="1" applyAlignment="1">
      <alignment vertical="center" wrapText="1"/>
    </xf>
    <xf numFmtId="0" fontId="19" fillId="0" borderId="0" xfId="0" applyFont="1" applyBorder="1" applyAlignment="1">
      <alignment horizontal="center" vertical="center" wrapText="1"/>
    </xf>
    <xf numFmtId="0" fontId="19" fillId="0" borderId="0" xfId="0" applyFont="1"/>
    <xf numFmtId="0" fontId="20" fillId="0" borderId="0" xfId="0" applyFont="1" applyBorder="1" applyAlignment="1">
      <alignment vertical="center"/>
    </xf>
    <xf numFmtId="0" fontId="19" fillId="0" borderId="0" xfId="0" applyFont="1" applyBorder="1" applyAlignment="1">
      <alignment vertical="center"/>
    </xf>
    <xf numFmtId="0" fontId="15" fillId="0" borderId="9" xfId="0" applyFont="1" applyBorder="1" applyAlignment="1">
      <alignment horizontal="center" vertical="center"/>
    </xf>
    <xf numFmtId="0" fontId="15" fillId="0" borderId="4" xfId="0" applyFont="1" applyBorder="1" applyAlignment="1">
      <alignment horizontal="center" vertical="center" wrapText="1"/>
    </xf>
    <xf numFmtId="0" fontId="15" fillId="3" borderId="22" xfId="0" applyFont="1" applyFill="1" applyBorder="1" applyAlignment="1">
      <alignment horizontal="center" vertical="center"/>
    </xf>
    <xf numFmtId="49" fontId="15" fillId="3" borderId="4" xfId="0" applyNumberFormat="1" applyFont="1" applyFill="1" applyBorder="1" applyAlignment="1">
      <alignment horizontal="center" vertical="center"/>
    </xf>
    <xf numFmtId="49" fontId="15" fillId="0" borderId="27" xfId="0" applyNumberFormat="1" applyFont="1" applyBorder="1" applyAlignment="1">
      <alignment horizontal="center" vertical="center"/>
    </xf>
    <xf numFmtId="0" fontId="15" fillId="0" borderId="29" xfId="0" applyFont="1" applyBorder="1" applyAlignment="1">
      <alignment horizontal="center" vertical="center"/>
    </xf>
    <xf numFmtId="49" fontId="15" fillId="0" borderId="31" xfId="0" applyNumberFormat="1" applyFont="1" applyBorder="1" applyAlignment="1">
      <alignment horizontal="center" vertical="center"/>
    </xf>
    <xf numFmtId="0" fontId="15" fillId="0" borderId="33" xfId="0" applyFont="1" applyBorder="1" applyAlignment="1">
      <alignment horizontal="center" vertical="center"/>
    </xf>
    <xf numFmtId="0" fontId="15" fillId="0" borderId="38" xfId="0" applyFont="1" applyBorder="1" applyAlignment="1">
      <alignment horizontal="center" vertical="center"/>
    </xf>
    <xf numFmtId="49" fontId="15" fillId="0" borderId="39" xfId="0" applyNumberFormat="1" applyFont="1" applyBorder="1" applyAlignment="1">
      <alignment horizontal="center" vertical="center"/>
    </xf>
    <xf numFmtId="49" fontId="15" fillId="0" borderId="27" xfId="0" applyNumberFormat="1" applyFont="1" applyBorder="1" applyAlignment="1">
      <alignment horizontal="center" vertical="center"/>
    </xf>
    <xf numFmtId="49" fontId="15" fillId="0" borderId="39" xfId="0" applyNumberFormat="1" applyFont="1" applyBorder="1" applyAlignment="1">
      <alignment horizontal="center" vertical="center"/>
    </xf>
    <xf numFmtId="0" fontId="15" fillId="0" borderId="22" xfId="0" applyFont="1" applyBorder="1" applyAlignment="1">
      <alignment horizontal="center" vertical="center"/>
    </xf>
    <xf numFmtId="49" fontId="15" fillId="0" borderId="4" xfId="0" applyNumberFormat="1" applyFont="1" applyBorder="1" applyAlignment="1">
      <alignment horizontal="center" vertical="center"/>
    </xf>
    <xf numFmtId="0" fontId="21" fillId="0" borderId="0" xfId="0" applyFont="1" applyBorder="1" applyAlignment="1">
      <alignment vertical="center"/>
    </xf>
    <xf numFmtId="0" fontId="21" fillId="0" borderId="1" xfId="0" applyFont="1" applyBorder="1" applyAlignment="1">
      <alignment vertical="center"/>
    </xf>
    <xf numFmtId="0" fontId="19" fillId="0" borderId="1" xfId="0" applyFont="1" applyBorder="1" applyAlignment="1">
      <alignment vertical="center" wrapText="1"/>
    </xf>
    <xf numFmtId="0" fontId="15" fillId="0" borderId="53" xfId="0" applyFont="1" applyBorder="1" applyAlignment="1">
      <alignment horizontal="center" vertical="center"/>
    </xf>
    <xf numFmtId="0" fontId="15" fillId="0" borderId="10" xfId="0" applyFont="1" applyBorder="1" applyAlignment="1">
      <alignment horizontal="center" vertical="center"/>
    </xf>
    <xf numFmtId="178" fontId="6" fillId="0" borderId="1" xfId="0" applyNumberFormat="1" applyFont="1" applyFill="1" applyBorder="1" applyAlignment="1">
      <alignment vertical="center"/>
    </xf>
    <xf numFmtId="176" fontId="6" fillId="0" borderId="54" xfId="0" applyNumberFormat="1" applyFont="1" applyFill="1" applyBorder="1" applyAlignment="1">
      <alignment vertical="center"/>
    </xf>
    <xf numFmtId="176" fontId="6" fillId="0" borderId="5" xfId="0" applyNumberFormat="1" applyFont="1" applyFill="1" applyBorder="1" applyAlignment="1">
      <alignment vertical="center"/>
    </xf>
    <xf numFmtId="176" fontId="6" fillId="0" borderId="13" xfId="0" applyNumberFormat="1" applyFont="1" applyFill="1" applyBorder="1" applyAlignment="1">
      <alignment vertical="center"/>
    </xf>
    <xf numFmtId="176" fontId="6" fillId="0" borderId="48" xfId="0" applyNumberFormat="1" applyFont="1" applyFill="1" applyBorder="1" applyAlignment="1">
      <alignment vertical="center"/>
    </xf>
    <xf numFmtId="176" fontId="6" fillId="0" borderId="55" xfId="0" applyNumberFormat="1" applyFont="1" applyFill="1" applyBorder="1" applyAlignment="1">
      <alignment vertical="center"/>
    </xf>
    <xf numFmtId="0" fontId="6" fillId="0" borderId="0" xfId="0" applyFont="1" applyFill="1" applyBorder="1"/>
    <xf numFmtId="0" fontId="7" fillId="4" borderId="15" xfId="0" applyFont="1" applyFill="1" applyBorder="1" applyAlignment="1">
      <alignment vertical="center" wrapText="1"/>
    </xf>
    <xf numFmtId="0" fontId="6" fillId="0" borderId="56" xfId="0" applyFont="1" applyBorder="1"/>
    <xf numFmtId="0" fontId="6" fillId="4" borderId="0" xfId="0" applyFont="1" applyFill="1" applyBorder="1" applyAlignment="1">
      <alignment horizontal="center" vertical="center"/>
    </xf>
    <xf numFmtId="0" fontId="6" fillId="4" borderId="0" xfId="0" applyFont="1" applyFill="1" applyBorder="1" applyAlignment="1">
      <alignment vertical="center"/>
    </xf>
    <xf numFmtId="0" fontId="11" fillId="4" borderId="0" xfId="0" applyFont="1" applyFill="1" applyAlignment="1">
      <alignment horizontal="left" vertical="center"/>
    </xf>
    <xf numFmtId="0" fontId="6" fillId="4" borderId="0" xfId="0" applyFont="1" applyFill="1" applyAlignment="1">
      <alignment horizontal="center" vertical="center"/>
    </xf>
    <xf numFmtId="0" fontId="6" fillId="4" borderId="0" xfId="0" applyFont="1" applyFill="1" applyAlignment="1">
      <alignment vertical="center"/>
    </xf>
    <xf numFmtId="0" fontId="6" fillId="0" borderId="0" xfId="0" applyFont="1" applyFill="1" applyBorder="1" applyAlignment="1">
      <alignment vertical="center"/>
    </xf>
    <xf numFmtId="49" fontId="15" fillId="0" borderId="31" xfId="0" applyNumberFormat="1" applyFont="1" applyBorder="1" applyAlignment="1">
      <alignment horizontal="center" vertical="center"/>
    </xf>
    <xf numFmtId="49" fontId="15" fillId="0" borderId="57" xfId="0" applyNumberFormat="1" applyFont="1" applyBorder="1" applyAlignment="1">
      <alignment horizontal="center" vertical="center"/>
    </xf>
    <xf numFmtId="0" fontId="15" fillId="0" borderId="58" xfId="0" applyFont="1" applyBorder="1" applyAlignment="1">
      <alignment horizontal="center" vertical="center"/>
    </xf>
    <xf numFmtId="177" fontId="6" fillId="0" borderId="7" xfId="0" applyNumberFormat="1" applyFont="1" applyFill="1" applyBorder="1" applyAlignment="1">
      <alignment vertical="center" shrinkToFit="1"/>
    </xf>
    <xf numFmtId="49" fontId="15" fillId="0" borderId="1" xfId="0" applyNumberFormat="1"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7" xfId="0" applyFont="1" applyBorder="1" applyAlignment="1">
      <alignment horizontal="center" vertical="center" textRotation="255" wrapText="1"/>
    </xf>
    <xf numFmtId="0" fontId="15" fillId="0" borderId="8" xfId="0" applyFont="1" applyBorder="1" applyAlignment="1">
      <alignment horizontal="center" vertical="center" textRotation="255" wrapText="1"/>
    </xf>
    <xf numFmtId="0" fontId="15" fillId="0" borderId="5" xfId="0" applyFont="1" applyBorder="1" applyAlignment="1">
      <alignment horizontal="center" vertical="center" textRotation="255" wrapText="1"/>
    </xf>
    <xf numFmtId="0" fontId="20" fillId="0" borderId="3" xfId="0" applyFont="1" applyBorder="1" applyAlignment="1">
      <alignment vertical="center"/>
    </xf>
    <xf numFmtId="0" fontId="15" fillId="0" borderId="40" xfId="0" applyFont="1" applyBorder="1" applyAlignment="1">
      <alignment horizontal="left" vertical="center"/>
    </xf>
    <xf numFmtId="0" fontId="15" fillId="0" borderId="26" xfId="0" applyFont="1" applyBorder="1" applyAlignment="1">
      <alignment horizontal="left" vertical="center"/>
    </xf>
    <xf numFmtId="0" fontId="20" fillId="0" borderId="40" xfId="0" applyFont="1" applyBorder="1" applyAlignment="1">
      <alignment horizontal="left" vertical="center"/>
    </xf>
    <xf numFmtId="0" fontId="20" fillId="0" borderId="26" xfId="0" applyFont="1" applyBorder="1" applyAlignment="1">
      <alignment horizontal="left" vertical="center"/>
    </xf>
    <xf numFmtId="0" fontId="20" fillId="0" borderId="34" xfId="0" applyFont="1" applyBorder="1" applyAlignment="1">
      <alignment horizontal="left" vertical="center"/>
    </xf>
    <xf numFmtId="0" fontId="20" fillId="0" borderId="30" xfId="0" applyFont="1" applyBorder="1" applyAlignment="1">
      <alignment horizontal="left" vertical="center"/>
    </xf>
    <xf numFmtId="49" fontId="15" fillId="0" borderId="26" xfId="0" applyNumberFormat="1" applyFont="1" applyBorder="1" applyAlignment="1">
      <alignment horizontal="center" vertical="center"/>
    </xf>
    <xf numFmtId="49" fontId="15" fillId="0" borderId="27" xfId="0" applyNumberFormat="1" applyFont="1" applyBorder="1" applyAlignment="1">
      <alignment horizontal="center" vertical="center"/>
    </xf>
    <xf numFmtId="49" fontId="15" fillId="0" borderId="30" xfId="0" applyNumberFormat="1" applyFont="1" applyBorder="1" applyAlignment="1">
      <alignment horizontal="center" vertical="center"/>
    </xf>
    <xf numFmtId="49" fontId="15" fillId="0" borderId="31" xfId="0" applyNumberFormat="1" applyFont="1" applyBorder="1" applyAlignment="1">
      <alignment horizontal="center" vertical="center"/>
    </xf>
    <xf numFmtId="0" fontId="20" fillId="0" borderId="3" xfId="0" applyFont="1" applyBorder="1" applyAlignment="1">
      <alignment horizontal="left" vertical="center"/>
    </xf>
    <xf numFmtId="0" fontId="14" fillId="0" borderId="0" xfId="0" applyFont="1" applyBorder="1" applyAlignment="1">
      <alignment vertical="center"/>
    </xf>
    <xf numFmtId="0" fontId="19" fillId="0" borderId="0" xfId="0" applyFont="1" applyBorder="1" applyAlignment="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6" fillId="0" borderId="0" xfId="0" applyFont="1" applyAlignment="1">
      <alignment horizontal="center" vertical="center"/>
    </xf>
    <xf numFmtId="0" fontId="15" fillId="2" borderId="2"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20" fillId="4" borderId="0" xfId="0" applyFont="1" applyFill="1" applyBorder="1" applyAlignment="1">
      <alignment horizontal="left" vertical="center" wrapText="1"/>
    </xf>
    <xf numFmtId="0" fontId="20" fillId="0" borderId="32" xfId="0" applyFont="1" applyBorder="1" applyAlignment="1">
      <alignment horizontal="left" vertical="center"/>
    </xf>
    <xf numFmtId="0" fontId="20" fillId="0" borderId="45" xfId="0" applyFont="1" applyBorder="1" applyAlignment="1">
      <alignment horizontal="left" vertical="center"/>
    </xf>
    <xf numFmtId="0" fontId="20" fillId="0" borderId="36" xfId="0" applyFont="1" applyBorder="1" applyAlignment="1">
      <alignment horizontal="left" vertical="center"/>
    </xf>
    <xf numFmtId="0" fontId="20" fillId="0" borderId="37" xfId="0" applyFont="1" applyBorder="1" applyAlignment="1">
      <alignment horizontal="left" vertical="center"/>
    </xf>
    <xf numFmtId="0" fontId="20" fillId="0" borderId="46" xfId="0" applyFont="1" applyBorder="1" applyAlignment="1">
      <alignment horizontal="left" vertical="center"/>
    </xf>
    <xf numFmtId="49" fontId="15" fillId="0" borderId="7" xfId="0" applyNumberFormat="1" applyFont="1" applyBorder="1" applyAlignment="1">
      <alignment horizontal="center" vertical="center"/>
    </xf>
    <xf numFmtId="49" fontId="15" fillId="0" borderId="5" xfId="0" applyNumberFormat="1" applyFont="1" applyBorder="1" applyAlignment="1">
      <alignment horizontal="center" vertical="center"/>
    </xf>
    <xf numFmtId="49" fontId="15" fillId="0" borderId="36" xfId="0" applyNumberFormat="1" applyFont="1" applyBorder="1" applyAlignment="1">
      <alignment horizontal="center" vertical="center"/>
    </xf>
    <xf numFmtId="49" fontId="15" fillId="0" borderId="39" xfId="0" applyNumberFormat="1" applyFont="1" applyBorder="1" applyAlignment="1">
      <alignment horizontal="center" vertical="center"/>
    </xf>
    <xf numFmtId="0" fontId="15" fillId="0" borderId="35" xfId="0" applyFont="1" applyBorder="1" applyAlignment="1">
      <alignment horizontal="left" vertical="center"/>
    </xf>
    <xf numFmtId="0" fontId="15" fillId="0" borderId="36" xfId="0" applyFont="1" applyBorder="1" applyAlignment="1">
      <alignment horizontal="left" vertical="center"/>
    </xf>
    <xf numFmtId="49" fontId="15" fillId="0" borderId="17"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34" xfId="0" applyNumberFormat="1" applyFont="1" applyBorder="1" applyAlignment="1">
      <alignment horizontal="center" vertical="center"/>
    </xf>
    <xf numFmtId="49" fontId="15" fillId="0" borderId="35" xfId="0" applyNumberFormat="1" applyFont="1" applyBorder="1" applyAlignment="1">
      <alignment horizontal="center" vertical="center"/>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20" fillId="0" borderId="32" xfId="0" applyFont="1" applyBorder="1" applyAlignment="1">
      <alignment horizontal="left" vertical="center" shrinkToFit="1"/>
    </xf>
    <xf numFmtId="0" fontId="20" fillId="0" borderId="28" xfId="0" applyFont="1" applyBorder="1" applyAlignment="1">
      <alignment horizontal="left" vertical="center"/>
    </xf>
    <xf numFmtId="0" fontId="20" fillId="0" borderId="13" xfId="0" applyFont="1" applyBorder="1" applyAlignment="1">
      <alignment horizontal="left" vertical="center"/>
    </xf>
    <xf numFmtId="0" fontId="20" fillId="0" borderId="59" xfId="0" applyFont="1" applyBorder="1" applyAlignment="1">
      <alignment horizontal="left" vertical="center"/>
    </xf>
    <xf numFmtId="0" fontId="20" fillId="0" borderId="60" xfId="0" applyFont="1" applyBorder="1" applyAlignment="1">
      <alignment horizontal="left" vertical="center"/>
    </xf>
    <xf numFmtId="49" fontId="15" fillId="0" borderId="57" xfId="0" applyNumberFormat="1" applyFont="1" applyBorder="1" applyAlignment="1">
      <alignment horizontal="center" vertical="center"/>
    </xf>
    <xf numFmtId="177" fontId="6" fillId="0" borderId="1" xfId="0" applyNumberFormat="1" applyFont="1" applyBorder="1" applyAlignment="1">
      <alignment horizontal="right" vertical="center" shrinkToFit="1"/>
    </xf>
    <xf numFmtId="177" fontId="6" fillId="0" borderId="7" xfId="0" applyNumberFormat="1" applyFont="1" applyBorder="1" applyAlignment="1">
      <alignment horizontal="right" vertical="center" shrinkToFit="1"/>
    </xf>
    <xf numFmtId="177" fontId="6" fillId="0" borderId="1" xfId="0" applyNumberFormat="1" applyFont="1" applyBorder="1" applyAlignment="1">
      <alignment horizontal="right" vertical="center"/>
    </xf>
    <xf numFmtId="177" fontId="6" fillId="0" borderId="7" xfId="0" applyNumberFormat="1" applyFont="1" applyBorder="1" applyAlignment="1">
      <alignment horizontal="right" vertical="center"/>
    </xf>
    <xf numFmtId="0" fontId="8" fillId="0" borderId="6" xfId="0" applyFont="1" applyBorder="1" applyAlignment="1">
      <alignment horizontal="left" vertical="top" wrapText="1"/>
    </xf>
    <xf numFmtId="0" fontId="8" fillId="0" borderId="52" xfId="0" applyFont="1" applyBorder="1" applyAlignment="1">
      <alignment horizontal="left" vertical="top" wrapText="1"/>
    </xf>
    <xf numFmtId="182" fontId="6" fillId="0" borderId="7" xfId="0" applyNumberFormat="1" applyFont="1" applyBorder="1" applyAlignment="1">
      <alignment horizontal="right" vertical="center" shrinkToFit="1"/>
    </xf>
    <xf numFmtId="182" fontId="6" fillId="0" borderId="8" xfId="0" applyNumberFormat="1" applyFont="1" applyBorder="1" applyAlignment="1">
      <alignment horizontal="right" vertical="center" shrinkToFit="1"/>
    </xf>
    <xf numFmtId="182" fontId="6" fillId="0" borderId="5" xfId="0" applyNumberFormat="1" applyFont="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8"/>
  <sheetViews>
    <sheetView tabSelected="1" view="pageBreakPreview" zoomScale="150" zoomScaleNormal="100" zoomScaleSheetLayoutView="150" workbookViewId="0">
      <selection activeCell="B15" sqref="B15:I16"/>
    </sheetView>
  </sheetViews>
  <sheetFormatPr defaultColWidth="9" defaultRowHeight="13.5" x14ac:dyDescent="0.15"/>
  <cols>
    <col min="1" max="1" width="7.25" style="1" customWidth="1"/>
    <col min="2" max="2" width="4.5" style="2" bestFit="1" customWidth="1"/>
    <col min="3" max="4" width="4.5" style="2" customWidth="1"/>
    <col min="5" max="7" width="18.625" style="1" customWidth="1"/>
    <col min="8" max="8" width="9" style="1"/>
    <col min="9" max="9" width="14.875" style="1" customWidth="1"/>
    <col min="10" max="16384" width="9" style="1"/>
  </cols>
  <sheetData>
    <row r="1" spans="1:9" ht="17.25" customHeight="1" x14ac:dyDescent="0.15">
      <c r="A1" s="202" t="s">
        <v>167</v>
      </c>
      <c r="B1" s="202"/>
      <c r="C1" s="202"/>
      <c r="D1" s="202"/>
      <c r="E1" s="202"/>
      <c r="F1" s="202"/>
      <c r="G1" s="202"/>
      <c r="H1" s="138"/>
      <c r="I1" s="138"/>
    </row>
    <row r="2" spans="1:9" ht="17.25" customHeight="1" x14ac:dyDescent="0.15">
      <c r="A2" s="202"/>
      <c r="B2" s="202"/>
      <c r="C2" s="202"/>
      <c r="D2" s="202"/>
      <c r="E2" s="202"/>
      <c r="F2" s="202"/>
      <c r="G2" s="202"/>
      <c r="H2" s="138"/>
      <c r="I2" s="138"/>
    </row>
    <row r="3" spans="1:9" ht="9" customHeight="1" x14ac:dyDescent="0.15">
      <c r="A3" s="138"/>
      <c r="B3" s="139"/>
      <c r="C3" s="139"/>
      <c r="D3" s="139"/>
      <c r="E3" s="140"/>
      <c r="F3" s="141"/>
      <c r="G3" s="141"/>
      <c r="H3" s="138"/>
      <c r="I3" s="138"/>
    </row>
    <row r="4" spans="1:9" ht="24" customHeight="1" x14ac:dyDescent="0.15">
      <c r="A4" s="138"/>
      <c r="B4" s="206" t="s">
        <v>168</v>
      </c>
      <c r="C4" s="206"/>
      <c r="D4" s="206"/>
      <c r="E4" s="206"/>
      <c r="F4" s="206"/>
      <c r="G4" s="206"/>
      <c r="H4" s="206"/>
      <c r="I4" s="138"/>
    </row>
    <row r="5" spans="1:9" ht="8.25" customHeight="1" x14ac:dyDescent="0.15">
      <c r="A5" s="138"/>
      <c r="B5" s="139"/>
      <c r="C5" s="139"/>
      <c r="D5" s="139"/>
      <c r="E5" s="140"/>
      <c r="F5" s="141"/>
      <c r="G5" s="141"/>
      <c r="H5" s="138"/>
      <c r="I5" s="138"/>
    </row>
    <row r="6" spans="1:9" ht="24" customHeight="1" x14ac:dyDescent="0.15">
      <c r="A6" s="138"/>
      <c r="B6" s="139"/>
      <c r="C6" s="139"/>
      <c r="D6" s="139"/>
      <c r="E6" s="160" t="s">
        <v>5</v>
      </c>
      <c r="F6" s="141"/>
      <c r="G6" s="141"/>
      <c r="H6" s="138"/>
      <c r="I6" s="138"/>
    </row>
    <row r="7" spans="1:9" ht="24" customHeight="1" x14ac:dyDescent="0.15">
      <c r="A7" s="138"/>
      <c r="B7" s="139"/>
      <c r="C7" s="139"/>
      <c r="D7" s="139"/>
      <c r="E7" s="161" t="s">
        <v>0</v>
      </c>
      <c r="F7" s="207"/>
      <c r="G7" s="208"/>
      <c r="H7" s="138"/>
      <c r="I7" s="138"/>
    </row>
    <row r="8" spans="1:9" ht="24" customHeight="1" x14ac:dyDescent="0.15">
      <c r="A8" s="138"/>
      <c r="B8" s="139"/>
      <c r="C8" s="139"/>
      <c r="D8" s="139"/>
      <c r="E8" s="161" t="s">
        <v>1</v>
      </c>
      <c r="F8" s="207"/>
      <c r="G8" s="208"/>
      <c r="H8" s="138"/>
      <c r="I8" s="138"/>
    </row>
    <row r="9" spans="1:9" ht="24" customHeight="1" x14ac:dyDescent="0.15">
      <c r="A9" s="138"/>
      <c r="B9" s="139"/>
      <c r="C9" s="139"/>
      <c r="D9" s="139"/>
      <c r="E9" s="161" t="s">
        <v>2</v>
      </c>
      <c r="F9" s="207"/>
      <c r="G9" s="208"/>
      <c r="H9" s="138"/>
      <c r="I9" s="138"/>
    </row>
    <row r="10" spans="1:9" ht="24" customHeight="1" x14ac:dyDescent="0.15">
      <c r="A10" s="138"/>
      <c r="B10" s="139"/>
      <c r="C10" s="139"/>
      <c r="D10" s="139"/>
      <c r="E10" s="161" t="s">
        <v>3</v>
      </c>
      <c r="F10" s="207"/>
      <c r="G10" s="208"/>
      <c r="H10" s="138"/>
      <c r="I10" s="138"/>
    </row>
    <row r="11" spans="1:9" ht="24" customHeight="1" x14ac:dyDescent="0.15">
      <c r="A11" s="138"/>
      <c r="B11" s="141"/>
      <c r="C11" s="141"/>
      <c r="D11" s="141"/>
      <c r="E11" s="162" t="s">
        <v>4</v>
      </c>
      <c r="F11" s="207"/>
      <c r="G11" s="208"/>
      <c r="H11" s="138"/>
      <c r="I11" s="138"/>
    </row>
    <row r="12" spans="1:9" ht="9" customHeight="1" x14ac:dyDescent="0.15">
      <c r="A12" s="138"/>
      <c r="B12" s="141"/>
      <c r="C12" s="141"/>
      <c r="D12" s="141"/>
      <c r="E12" s="141"/>
      <c r="F12" s="141"/>
      <c r="G12" s="141"/>
      <c r="H12" s="138"/>
      <c r="I12" s="138"/>
    </row>
    <row r="13" spans="1:9" s="3" customFormat="1" ht="24" customHeight="1" x14ac:dyDescent="0.15">
      <c r="A13" s="142">
        <v>1</v>
      </c>
      <c r="B13" s="203" t="s">
        <v>169</v>
      </c>
      <c r="C13" s="203"/>
      <c r="D13" s="203"/>
      <c r="E13" s="203"/>
      <c r="F13" s="203"/>
      <c r="G13" s="203"/>
      <c r="H13" s="143"/>
      <c r="I13" s="143"/>
    </row>
    <row r="14" spans="1:9" s="70" customFormat="1" ht="24" customHeight="1" x14ac:dyDescent="0.15">
      <c r="A14" s="142"/>
      <c r="B14" s="144" t="s">
        <v>71</v>
      </c>
      <c r="C14" s="145"/>
      <c r="D14" s="145"/>
      <c r="E14" s="145"/>
      <c r="F14" s="145"/>
      <c r="G14" s="145"/>
      <c r="H14" s="143"/>
      <c r="I14" s="143"/>
    </row>
    <row r="15" spans="1:9" s="70" customFormat="1" ht="24" customHeight="1" x14ac:dyDescent="0.15">
      <c r="A15" s="142"/>
      <c r="B15" s="209" t="s">
        <v>170</v>
      </c>
      <c r="C15" s="209"/>
      <c r="D15" s="209"/>
      <c r="E15" s="209"/>
      <c r="F15" s="209"/>
      <c r="G15" s="209"/>
      <c r="H15" s="209"/>
      <c r="I15" s="209"/>
    </row>
    <row r="16" spans="1:9" s="70" customFormat="1" ht="24" customHeight="1" thickBot="1" x14ac:dyDescent="0.2">
      <c r="A16" s="142"/>
      <c r="B16" s="209"/>
      <c r="C16" s="209"/>
      <c r="D16" s="209"/>
      <c r="E16" s="209"/>
      <c r="F16" s="209"/>
      <c r="G16" s="209"/>
      <c r="H16" s="209"/>
      <c r="I16" s="209"/>
    </row>
    <row r="17" spans="1:9" s="70" customFormat="1" ht="31.5" customHeight="1" x14ac:dyDescent="0.15">
      <c r="A17" s="142"/>
      <c r="B17" s="204" t="s">
        <v>6</v>
      </c>
      <c r="C17" s="204"/>
      <c r="D17" s="204"/>
      <c r="E17" s="204" t="s">
        <v>7</v>
      </c>
      <c r="F17" s="204"/>
      <c r="G17" s="205"/>
      <c r="H17" s="146" t="s">
        <v>9</v>
      </c>
      <c r="I17" s="147" t="s">
        <v>12</v>
      </c>
    </row>
    <row r="18" spans="1:9" ht="24" customHeight="1" x14ac:dyDescent="0.15">
      <c r="A18" s="187" t="s">
        <v>72</v>
      </c>
      <c r="B18" s="221" t="s">
        <v>99</v>
      </c>
      <c r="C18" s="190" t="s">
        <v>14</v>
      </c>
      <c r="D18" s="190"/>
      <c r="E18" s="190"/>
      <c r="F18" s="190"/>
      <c r="G18" s="190"/>
      <c r="H18" s="148" t="s">
        <v>8</v>
      </c>
      <c r="I18" s="149"/>
    </row>
    <row r="19" spans="1:9" ht="24" customHeight="1" x14ac:dyDescent="0.15">
      <c r="A19" s="188"/>
      <c r="B19" s="222"/>
      <c r="C19" s="226" t="s">
        <v>28</v>
      </c>
      <c r="D19" s="150" t="s">
        <v>30</v>
      </c>
      <c r="E19" s="229" t="s">
        <v>32</v>
      </c>
      <c r="F19" s="229"/>
      <c r="G19" s="229"/>
      <c r="H19" s="151"/>
      <c r="I19" s="150" t="s">
        <v>89</v>
      </c>
    </row>
    <row r="20" spans="1:9" ht="24" customHeight="1" x14ac:dyDescent="0.15">
      <c r="A20" s="188"/>
      <c r="B20" s="222"/>
      <c r="C20" s="227"/>
      <c r="D20" s="152" t="s">
        <v>31</v>
      </c>
      <c r="E20" s="228" t="s">
        <v>33</v>
      </c>
      <c r="F20" s="228"/>
      <c r="G20" s="228"/>
      <c r="H20" s="153" t="s">
        <v>8</v>
      </c>
      <c r="I20" s="152" t="s">
        <v>89</v>
      </c>
    </row>
    <row r="21" spans="1:9" ht="24" customHeight="1" x14ac:dyDescent="0.15">
      <c r="A21" s="188"/>
      <c r="B21" s="222"/>
      <c r="C21" s="224" t="s">
        <v>13</v>
      </c>
      <c r="D21" s="224"/>
      <c r="E21" s="196" t="s">
        <v>35</v>
      </c>
      <c r="F21" s="210"/>
      <c r="G21" s="211"/>
      <c r="H21" s="153" t="s">
        <v>8</v>
      </c>
      <c r="I21" s="152" t="s">
        <v>91</v>
      </c>
    </row>
    <row r="22" spans="1:9" ht="24" customHeight="1" x14ac:dyDescent="0.15">
      <c r="A22" s="188"/>
      <c r="B22" s="223"/>
      <c r="C22" s="225" t="s">
        <v>29</v>
      </c>
      <c r="D22" s="225"/>
      <c r="E22" s="212" t="s">
        <v>34</v>
      </c>
      <c r="F22" s="213"/>
      <c r="G22" s="214"/>
      <c r="H22" s="154" t="s">
        <v>8</v>
      </c>
      <c r="I22" s="155" t="s">
        <v>92</v>
      </c>
    </row>
    <row r="23" spans="1:9" ht="24" customHeight="1" x14ac:dyDescent="0.15">
      <c r="A23" s="188"/>
      <c r="B23" s="221" t="s">
        <v>100</v>
      </c>
      <c r="C23" s="201" t="s">
        <v>161</v>
      </c>
      <c r="D23" s="201"/>
      <c r="E23" s="201"/>
      <c r="F23" s="201"/>
      <c r="G23" s="201"/>
      <c r="H23" s="148" t="s">
        <v>8</v>
      </c>
      <c r="I23" s="149"/>
    </row>
    <row r="24" spans="1:9" ht="24" customHeight="1" x14ac:dyDescent="0.15">
      <c r="A24" s="188"/>
      <c r="B24" s="222"/>
      <c r="C24" s="197" t="s">
        <v>18</v>
      </c>
      <c r="D24" s="198"/>
      <c r="E24" s="193" t="s">
        <v>15</v>
      </c>
      <c r="F24" s="193"/>
      <c r="G24" s="194"/>
      <c r="H24" s="151"/>
      <c r="I24" s="150" t="s">
        <v>93</v>
      </c>
    </row>
    <row r="25" spans="1:9" ht="24" customHeight="1" x14ac:dyDescent="0.15">
      <c r="A25" s="188"/>
      <c r="B25" s="222"/>
      <c r="C25" s="199" t="s">
        <v>19</v>
      </c>
      <c r="D25" s="200"/>
      <c r="E25" s="195" t="s">
        <v>16</v>
      </c>
      <c r="F25" s="195"/>
      <c r="G25" s="196"/>
      <c r="H25" s="153" t="s">
        <v>8</v>
      </c>
      <c r="I25" s="152" t="s">
        <v>90</v>
      </c>
    </row>
    <row r="26" spans="1:9" ht="24" customHeight="1" x14ac:dyDescent="0.15">
      <c r="A26" s="188"/>
      <c r="B26" s="222"/>
      <c r="C26" s="199" t="s">
        <v>20</v>
      </c>
      <c r="D26" s="200"/>
      <c r="E26" s="195" t="s">
        <v>17</v>
      </c>
      <c r="F26" s="195"/>
      <c r="G26" s="196"/>
      <c r="H26" s="153" t="s">
        <v>8</v>
      </c>
      <c r="I26" s="180" t="s">
        <v>94</v>
      </c>
    </row>
    <row r="27" spans="1:9" ht="24" customHeight="1" x14ac:dyDescent="0.15">
      <c r="A27" s="188"/>
      <c r="B27" s="223"/>
      <c r="C27" s="223" t="s">
        <v>164</v>
      </c>
      <c r="D27" s="233"/>
      <c r="E27" s="230" t="s">
        <v>165</v>
      </c>
      <c r="F27" s="231"/>
      <c r="G27" s="232"/>
      <c r="H27" s="182"/>
      <c r="I27" s="181" t="s">
        <v>166</v>
      </c>
    </row>
    <row r="28" spans="1:9" ht="24" customHeight="1" x14ac:dyDescent="0.15">
      <c r="A28" s="188"/>
      <c r="B28" s="184" t="s">
        <v>101</v>
      </c>
      <c r="C28" s="184"/>
      <c r="D28" s="184"/>
      <c r="E28" s="185" t="s">
        <v>160</v>
      </c>
      <c r="F28" s="185"/>
      <c r="G28" s="186"/>
      <c r="H28" s="158" t="s">
        <v>8</v>
      </c>
      <c r="I28" s="159" t="s">
        <v>95</v>
      </c>
    </row>
    <row r="29" spans="1:9" ht="24" customHeight="1" x14ac:dyDescent="0.15">
      <c r="A29" s="188"/>
      <c r="B29" s="215" t="s">
        <v>102</v>
      </c>
      <c r="C29" s="197" t="s">
        <v>18</v>
      </c>
      <c r="D29" s="198"/>
      <c r="E29" s="191" t="s">
        <v>156</v>
      </c>
      <c r="F29" s="191"/>
      <c r="G29" s="192"/>
      <c r="H29" s="151" t="s">
        <v>8</v>
      </c>
      <c r="I29" s="156" t="s">
        <v>158</v>
      </c>
    </row>
    <row r="30" spans="1:9" ht="24" customHeight="1" x14ac:dyDescent="0.15">
      <c r="A30" s="188"/>
      <c r="B30" s="216"/>
      <c r="C30" s="217" t="s">
        <v>13</v>
      </c>
      <c r="D30" s="218"/>
      <c r="E30" s="219" t="s">
        <v>157</v>
      </c>
      <c r="F30" s="219"/>
      <c r="G30" s="220"/>
      <c r="H30" s="154"/>
      <c r="I30" s="157" t="s">
        <v>159</v>
      </c>
    </row>
    <row r="31" spans="1:9" ht="24" customHeight="1" x14ac:dyDescent="0.15">
      <c r="A31" s="188"/>
      <c r="B31" s="184" t="s">
        <v>144</v>
      </c>
      <c r="C31" s="184"/>
      <c r="D31" s="184"/>
      <c r="E31" s="185" t="s">
        <v>148</v>
      </c>
      <c r="F31" s="185"/>
      <c r="G31" s="186"/>
      <c r="H31" s="164"/>
      <c r="I31" s="159" t="s">
        <v>146</v>
      </c>
    </row>
    <row r="32" spans="1:9" ht="24" customHeight="1" thickBot="1" x14ac:dyDescent="0.2">
      <c r="A32" s="189"/>
      <c r="B32" s="184" t="s">
        <v>147</v>
      </c>
      <c r="C32" s="184"/>
      <c r="D32" s="184"/>
      <c r="E32" s="185" t="s">
        <v>145</v>
      </c>
      <c r="F32" s="185"/>
      <c r="G32" s="186"/>
      <c r="H32" s="163" t="s">
        <v>8</v>
      </c>
      <c r="I32" s="159" t="s">
        <v>149</v>
      </c>
    </row>
    <row r="33" spans="2:8" ht="24" customHeight="1" x14ac:dyDescent="0.15">
      <c r="B33" s="5"/>
      <c r="C33" s="5"/>
      <c r="D33" s="5"/>
      <c r="E33" s="4"/>
      <c r="F33" s="4"/>
      <c r="G33" s="4"/>
      <c r="H33" s="4"/>
    </row>
    <row r="34" spans="2:8" x14ac:dyDescent="0.15">
      <c r="B34" s="5"/>
      <c r="C34" s="5"/>
      <c r="D34" s="5"/>
      <c r="E34" s="4"/>
      <c r="F34" s="4"/>
      <c r="G34" s="4"/>
      <c r="H34" s="4"/>
    </row>
    <row r="35" spans="2:8" x14ac:dyDescent="0.15">
      <c r="B35" s="5"/>
      <c r="C35" s="5"/>
      <c r="D35" s="5"/>
      <c r="E35" s="4"/>
      <c r="F35" s="4"/>
      <c r="G35" s="4"/>
      <c r="H35" s="4"/>
    </row>
    <row r="36" spans="2:8" x14ac:dyDescent="0.15">
      <c r="B36" s="5"/>
      <c r="C36" s="5"/>
      <c r="D36" s="5"/>
      <c r="E36" s="4"/>
      <c r="F36" s="4"/>
      <c r="G36" s="4"/>
      <c r="H36" s="4"/>
    </row>
    <row r="37" spans="2:8" x14ac:dyDescent="0.15">
      <c r="B37" s="5"/>
      <c r="C37" s="5"/>
      <c r="D37" s="5"/>
      <c r="E37" s="4"/>
      <c r="F37" s="4"/>
      <c r="G37" s="4"/>
      <c r="H37" s="4"/>
    </row>
    <row r="38" spans="2:8" x14ac:dyDescent="0.15">
      <c r="B38" s="5"/>
      <c r="C38" s="5"/>
      <c r="D38" s="5"/>
      <c r="E38" s="4"/>
      <c r="F38" s="4"/>
      <c r="G38" s="4"/>
      <c r="H38" s="4"/>
    </row>
    <row r="39" spans="2:8" x14ac:dyDescent="0.15">
      <c r="B39" s="5"/>
      <c r="C39" s="5"/>
      <c r="D39" s="5"/>
      <c r="E39" s="4"/>
      <c r="F39" s="4"/>
      <c r="G39" s="4"/>
      <c r="H39" s="4"/>
    </row>
    <row r="40" spans="2:8" x14ac:dyDescent="0.15">
      <c r="B40" s="5"/>
      <c r="C40" s="5"/>
      <c r="D40" s="5"/>
      <c r="E40" s="4"/>
      <c r="F40" s="4"/>
      <c r="G40" s="4"/>
      <c r="H40" s="4"/>
    </row>
    <row r="41" spans="2:8" x14ac:dyDescent="0.15">
      <c r="B41" s="5"/>
      <c r="C41" s="5"/>
      <c r="D41" s="5"/>
      <c r="E41" s="4"/>
      <c r="F41" s="4"/>
      <c r="G41" s="4"/>
      <c r="H41" s="4"/>
    </row>
    <row r="42" spans="2:8" x14ac:dyDescent="0.15">
      <c r="B42" s="5"/>
      <c r="C42" s="5"/>
      <c r="D42" s="5"/>
      <c r="E42" s="4"/>
      <c r="F42" s="4"/>
      <c r="G42" s="4"/>
      <c r="H42" s="4"/>
    </row>
    <row r="43" spans="2:8" x14ac:dyDescent="0.15">
      <c r="B43" s="5"/>
      <c r="C43" s="5"/>
      <c r="D43" s="5"/>
      <c r="E43" s="4"/>
      <c r="F43" s="4"/>
      <c r="G43" s="4"/>
      <c r="H43" s="4"/>
    </row>
    <row r="44" spans="2:8" x14ac:dyDescent="0.15">
      <c r="B44" s="5"/>
      <c r="C44" s="5"/>
      <c r="D44" s="5"/>
      <c r="E44" s="4"/>
      <c r="F44" s="4"/>
      <c r="G44" s="4"/>
      <c r="H44" s="4"/>
    </row>
    <row r="45" spans="2:8" x14ac:dyDescent="0.15">
      <c r="B45" s="5"/>
      <c r="C45" s="5"/>
      <c r="D45" s="5"/>
      <c r="E45" s="4"/>
      <c r="F45" s="4"/>
      <c r="G45" s="4"/>
      <c r="H45" s="4"/>
    </row>
    <row r="46" spans="2:8" x14ac:dyDescent="0.15">
      <c r="B46" s="5"/>
      <c r="C46" s="5"/>
      <c r="D46" s="5"/>
      <c r="E46" s="4"/>
      <c r="F46" s="4"/>
      <c r="G46" s="4"/>
      <c r="H46" s="4"/>
    </row>
    <row r="47" spans="2:8" x14ac:dyDescent="0.15">
      <c r="B47" s="5"/>
      <c r="C47" s="5"/>
      <c r="D47" s="5"/>
      <c r="E47" s="4"/>
      <c r="F47" s="4"/>
      <c r="G47" s="4"/>
      <c r="H47" s="4"/>
    </row>
    <row r="48" spans="2:8" x14ac:dyDescent="0.15">
      <c r="B48" s="5"/>
      <c r="C48" s="5"/>
      <c r="D48" s="5"/>
      <c r="E48" s="4"/>
      <c r="F48" s="4"/>
      <c r="G48" s="4"/>
      <c r="H48" s="4"/>
    </row>
  </sheetData>
  <mergeCells count="43">
    <mergeCell ref="E21:G21"/>
    <mergeCell ref="E22:G22"/>
    <mergeCell ref="B29:B30"/>
    <mergeCell ref="C29:D29"/>
    <mergeCell ref="C30:D30"/>
    <mergeCell ref="E30:G30"/>
    <mergeCell ref="B18:B22"/>
    <mergeCell ref="C21:D21"/>
    <mergeCell ref="C22:D22"/>
    <mergeCell ref="C19:C20"/>
    <mergeCell ref="E20:G20"/>
    <mergeCell ref="E19:G19"/>
    <mergeCell ref="B23:B27"/>
    <mergeCell ref="E27:G27"/>
    <mergeCell ref="C27:D27"/>
    <mergeCell ref="A1:G1"/>
    <mergeCell ref="A2:G2"/>
    <mergeCell ref="B13:G13"/>
    <mergeCell ref="E17:G17"/>
    <mergeCell ref="B17:D17"/>
    <mergeCell ref="B4:H4"/>
    <mergeCell ref="F7:G7"/>
    <mergeCell ref="F8:G8"/>
    <mergeCell ref="F9:G9"/>
    <mergeCell ref="F10:G10"/>
    <mergeCell ref="F11:G11"/>
    <mergeCell ref="B15:I16"/>
    <mergeCell ref="B32:D32"/>
    <mergeCell ref="E32:G32"/>
    <mergeCell ref="A18:A32"/>
    <mergeCell ref="B31:D31"/>
    <mergeCell ref="E31:G31"/>
    <mergeCell ref="C18:G18"/>
    <mergeCell ref="B28:D28"/>
    <mergeCell ref="E28:G28"/>
    <mergeCell ref="E29:G29"/>
    <mergeCell ref="E24:G24"/>
    <mergeCell ref="E25:G25"/>
    <mergeCell ref="E26:G26"/>
    <mergeCell ref="C24:D24"/>
    <mergeCell ref="C25:D25"/>
    <mergeCell ref="C26:D26"/>
    <mergeCell ref="C23:G23"/>
  </mergeCells>
  <phoneticPr fontId="2"/>
  <dataValidations count="1">
    <dataValidation type="list" allowBlank="1" showInputMessage="1" showErrorMessage="1" sqref="H18:H32">
      <formula1>"○,　,"</formula1>
    </dataValidation>
  </dataValidations>
  <pageMargins left="0.39370078740157483" right="0.39370078740157483" top="0.78740157480314965" bottom="0.39370078740157483" header="0.31496062992125984" footer="0.31496062992125984"/>
  <pageSetup paperSize="9"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66"/>
  <sheetViews>
    <sheetView topLeftCell="A40" zoomScaleNormal="100" workbookViewId="0">
      <selection activeCell="B48" sqref="B48"/>
    </sheetView>
  </sheetViews>
  <sheetFormatPr defaultColWidth="14.25" defaultRowHeight="18.75" x14ac:dyDescent="0.4"/>
  <cols>
    <col min="1" max="1" width="3.5" customWidth="1"/>
    <col min="2" max="2" width="73.5" customWidth="1"/>
  </cols>
  <sheetData>
    <row r="1" spans="2:2" ht="24" x14ac:dyDescent="0.5">
      <c r="B1" s="69" t="s">
        <v>88</v>
      </c>
    </row>
    <row r="2" spans="2:2" ht="10.5" customHeight="1" x14ac:dyDescent="0.4"/>
    <row r="3" spans="2:2" ht="19.5" thickBot="1" x14ac:dyDescent="0.45"/>
    <row r="4" spans="2:2" ht="19.5" thickBot="1" x14ac:dyDescent="0.45">
      <c r="B4" s="29" t="s">
        <v>96</v>
      </c>
    </row>
    <row r="5" spans="2:2" x14ac:dyDescent="0.4">
      <c r="B5" s="30" t="s">
        <v>46</v>
      </c>
    </row>
    <row r="6" spans="2:2" x14ac:dyDescent="0.4">
      <c r="B6" s="31" t="s">
        <v>47</v>
      </c>
    </row>
    <row r="7" spans="2:2" x14ac:dyDescent="0.4">
      <c r="B7" s="31" t="s">
        <v>82</v>
      </c>
    </row>
    <row r="8" spans="2:2" x14ac:dyDescent="0.4">
      <c r="B8" s="31" t="s">
        <v>83</v>
      </c>
    </row>
    <row r="9" spans="2:2" x14ac:dyDescent="0.4">
      <c r="B9" s="31" t="s">
        <v>85</v>
      </c>
    </row>
    <row r="10" spans="2:2" x14ac:dyDescent="0.4">
      <c r="B10" s="31" t="s">
        <v>48</v>
      </c>
    </row>
    <row r="11" spans="2:2" x14ac:dyDescent="0.4">
      <c r="B11" s="31" t="s">
        <v>49</v>
      </c>
    </row>
    <row r="12" spans="2:2" x14ac:dyDescent="0.4">
      <c r="B12" s="99" t="s">
        <v>84</v>
      </c>
    </row>
    <row r="13" spans="2:2" ht="19.5" thickBot="1" x14ac:dyDescent="0.45">
      <c r="B13" s="32" t="s">
        <v>171</v>
      </c>
    </row>
    <row r="14" spans="2:2" ht="19.5" thickBot="1" x14ac:dyDescent="0.45"/>
    <row r="15" spans="2:2" ht="19.5" thickBot="1" x14ac:dyDescent="0.45">
      <c r="B15" s="29" t="s">
        <v>142</v>
      </c>
    </row>
    <row r="16" spans="2:2" x14ac:dyDescent="0.4">
      <c r="B16" s="30" t="s">
        <v>87</v>
      </c>
    </row>
    <row r="17" spans="2:2" x14ac:dyDescent="0.4">
      <c r="B17" s="31" t="s">
        <v>43</v>
      </c>
    </row>
    <row r="18" spans="2:2" x14ac:dyDescent="0.4">
      <c r="B18" s="31" t="s">
        <v>115</v>
      </c>
    </row>
    <row r="19" spans="2:2" x14ac:dyDescent="0.4">
      <c r="B19" s="31" t="s">
        <v>36</v>
      </c>
    </row>
    <row r="20" spans="2:2" x14ac:dyDescent="0.4">
      <c r="B20" s="31" t="s">
        <v>37</v>
      </c>
    </row>
    <row r="21" spans="2:2" x14ac:dyDescent="0.4">
      <c r="B21" s="31" t="s">
        <v>38</v>
      </c>
    </row>
    <row r="22" spans="2:2" x14ac:dyDescent="0.4">
      <c r="B22" s="31" t="s">
        <v>39</v>
      </c>
    </row>
    <row r="23" spans="2:2" x14ac:dyDescent="0.4">
      <c r="B23" s="31" t="s">
        <v>40</v>
      </c>
    </row>
    <row r="24" spans="2:2" x14ac:dyDescent="0.4">
      <c r="B24" s="31" t="s">
        <v>41</v>
      </c>
    </row>
    <row r="25" spans="2:2" x14ac:dyDescent="0.4">
      <c r="B25" s="31" t="s">
        <v>86</v>
      </c>
    </row>
    <row r="26" spans="2:2" x14ac:dyDescent="0.4">
      <c r="B26" s="99" t="s">
        <v>172</v>
      </c>
    </row>
    <row r="27" spans="2:2" x14ac:dyDescent="0.4">
      <c r="B27" s="99" t="s">
        <v>173</v>
      </c>
    </row>
    <row r="28" spans="2:2" ht="19.5" thickBot="1" x14ac:dyDescent="0.45">
      <c r="B28" s="32" t="s">
        <v>174</v>
      </c>
    </row>
    <row r="29" spans="2:2" ht="19.5" thickBot="1" x14ac:dyDescent="0.45"/>
    <row r="30" spans="2:2" ht="37.15" customHeight="1" thickBot="1" x14ac:dyDescent="0.45">
      <c r="B30" s="172" t="s">
        <v>150</v>
      </c>
    </row>
    <row r="31" spans="2:2" x14ac:dyDescent="0.4">
      <c r="B31" s="30" t="s">
        <v>135</v>
      </c>
    </row>
    <row r="32" spans="2:2" x14ac:dyDescent="0.4">
      <c r="B32" s="31" t="s">
        <v>50</v>
      </c>
    </row>
    <row r="33" spans="2:2" x14ac:dyDescent="0.4">
      <c r="B33" s="31" t="s">
        <v>44</v>
      </c>
    </row>
    <row r="34" spans="2:2" x14ac:dyDescent="0.4">
      <c r="B34" s="31" t="s">
        <v>45</v>
      </c>
    </row>
    <row r="35" spans="2:2" ht="19.5" thickBot="1" x14ac:dyDescent="0.45">
      <c r="B35" s="32" t="s">
        <v>51</v>
      </c>
    </row>
    <row r="36" spans="2:2" ht="19.5" thickBot="1" x14ac:dyDescent="0.45"/>
    <row r="37" spans="2:2" ht="19.5" thickBot="1" x14ac:dyDescent="0.45">
      <c r="B37" s="29" t="s">
        <v>152</v>
      </c>
    </row>
    <row r="38" spans="2:2" x14ac:dyDescent="0.4">
      <c r="B38" s="30" t="s">
        <v>135</v>
      </c>
    </row>
    <row r="39" spans="2:2" x14ac:dyDescent="0.4">
      <c r="B39" s="31" t="s">
        <v>50</v>
      </c>
    </row>
    <row r="40" spans="2:2" x14ac:dyDescent="0.4">
      <c r="B40" s="31" t="s">
        <v>44</v>
      </c>
    </row>
    <row r="41" spans="2:2" x14ac:dyDescent="0.4">
      <c r="B41" s="31" t="s">
        <v>45</v>
      </c>
    </row>
    <row r="42" spans="2:2" ht="19.5" thickBot="1" x14ac:dyDescent="0.45">
      <c r="B42" s="32" t="s">
        <v>51</v>
      </c>
    </row>
    <row r="43" spans="2:2" ht="19.5" thickBot="1" x14ac:dyDescent="0.45">
      <c r="B43" s="173"/>
    </row>
    <row r="44" spans="2:2" ht="19.5" thickBot="1" x14ac:dyDescent="0.45">
      <c r="B44" s="29" t="s">
        <v>153</v>
      </c>
    </row>
    <row r="45" spans="2:2" x14ac:dyDescent="0.4">
      <c r="B45" s="31" t="s">
        <v>134</v>
      </c>
    </row>
    <row r="46" spans="2:2" x14ac:dyDescent="0.4">
      <c r="B46" s="31" t="s">
        <v>43</v>
      </c>
    </row>
    <row r="47" spans="2:2" x14ac:dyDescent="0.4">
      <c r="B47" s="31" t="s">
        <v>115</v>
      </c>
    </row>
    <row r="48" spans="2:2" x14ac:dyDescent="0.4">
      <c r="B48" s="31" t="s">
        <v>36</v>
      </c>
    </row>
    <row r="49" spans="2:2" x14ac:dyDescent="0.4">
      <c r="B49" s="31" t="s">
        <v>37</v>
      </c>
    </row>
    <row r="50" spans="2:2" x14ac:dyDescent="0.4">
      <c r="B50" s="31" t="s">
        <v>38</v>
      </c>
    </row>
    <row r="51" spans="2:2" x14ac:dyDescent="0.4">
      <c r="B51" s="31" t="s">
        <v>39</v>
      </c>
    </row>
    <row r="52" spans="2:2" x14ac:dyDescent="0.4">
      <c r="B52" s="31" t="s">
        <v>40</v>
      </c>
    </row>
    <row r="53" spans="2:2" x14ac:dyDescent="0.4">
      <c r="B53" s="31" t="s">
        <v>41</v>
      </c>
    </row>
    <row r="54" spans="2:2" x14ac:dyDescent="0.4">
      <c r="B54" s="31" t="s">
        <v>86</v>
      </c>
    </row>
    <row r="55" spans="2:2" x14ac:dyDescent="0.4">
      <c r="B55" s="99" t="s">
        <v>172</v>
      </c>
    </row>
    <row r="56" spans="2:2" x14ac:dyDescent="0.4">
      <c r="B56" s="99" t="s">
        <v>175</v>
      </c>
    </row>
    <row r="57" spans="2:2" ht="19.5" thickBot="1" x14ac:dyDescent="0.45">
      <c r="B57" s="32" t="s">
        <v>173</v>
      </c>
    </row>
    <row r="58" spans="2:2" ht="19.5" thickBot="1" x14ac:dyDescent="0.45"/>
    <row r="59" spans="2:2" ht="19.5" thickBot="1" x14ac:dyDescent="0.45">
      <c r="B59" s="29" t="s">
        <v>141</v>
      </c>
    </row>
    <row r="60" spans="2:2" x14ac:dyDescent="0.4">
      <c r="B60" s="30" t="s">
        <v>135</v>
      </c>
    </row>
    <row r="61" spans="2:2" x14ac:dyDescent="0.4">
      <c r="B61" s="31" t="s">
        <v>50</v>
      </c>
    </row>
    <row r="62" spans="2:2" x14ac:dyDescent="0.4">
      <c r="B62" s="31" t="s">
        <v>44</v>
      </c>
    </row>
    <row r="63" spans="2:2" x14ac:dyDescent="0.4">
      <c r="B63" s="31" t="s">
        <v>45</v>
      </c>
    </row>
    <row r="64" spans="2:2" ht="19.5" thickBot="1" x14ac:dyDescent="0.45">
      <c r="B64" s="32" t="s">
        <v>51</v>
      </c>
    </row>
    <row r="66" spans="2:2" x14ac:dyDescent="0.4">
      <c r="B66" s="171"/>
    </row>
  </sheetData>
  <phoneticPr fontId="2"/>
  <pageMargins left="0.7" right="0.7" top="0.75" bottom="0.75" header="0.3" footer="0.3"/>
  <pageSetup paperSize="9" orientation="portrait" r:id="rId1"/>
  <rowBreaks count="1" manualBreakCount="1">
    <brk id="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view="pageBreakPreview" topLeftCell="A19" zoomScale="80" zoomScaleNormal="50" zoomScaleSheetLayoutView="80" workbookViewId="0">
      <selection activeCell="B28" sqref="B28"/>
    </sheetView>
  </sheetViews>
  <sheetFormatPr defaultRowHeight="18.75" x14ac:dyDescent="0.4"/>
  <cols>
    <col min="1" max="1" width="3.75" style="12" customWidth="1"/>
    <col min="2" max="3" width="38.375" customWidth="1"/>
    <col min="4" max="4" width="14.875" customWidth="1"/>
    <col min="5" max="5" width="16" customWidth="1"/>
    <col min="6" max="6" width="16.125" customWidth="1"/>
    <col min="7" max="7" width="14.75" customWidth="1"/>
    <col min="8" max="8" width="14.375" customWidth="1"/>
    <col min="9" max="9" width="13.25" customWidth="1"/>
    <col min="10" max="10" width="14.5" customWidth="1"/>
    <col min="11" max="11" width="16.25" customWidth="1"/>
    <col min="12" max="13" width="15.625" customWidth="1"/>
    <col min="14" max="16" width="15" customWidth="1"/>
  </cols>
  <sheetData>
    <row r="1" spans="1:13" ht="30.75" customHeight="1" x14ac:dyDescent="0.4">
      <c r="B1" s="72" t="s">
        <v>109</v>
      </c>
      <c r="C1" s="21"/>
      <c r="D1" s="21"/>
    </row>
    <row r="2" spans="1:13" ht="18.75" customHeight="1" x14ac:dyDescent="0.4">
      <c r="B2" s="21"/>
      <c r="C2" s="21"/>
      <c r="D2" s="21"/>
    </row>
    <row r="3" spans="1:13" ht="20.25" x14ac:dyDescent="0.4">
      <c r="B3" s="71" t="s">
        <v>176</v>
      </c>
    </row>
    <row r="4" spans="1:13" ht="54.75" customHeight="1" x14ac:dyDescent="0.4">
      <c r="B4" s="58" t="s">
        <v>112</v>
      </c>
      <c r="C4" s="104" t="s">
        <v>131</v>
      </c>
      <c r="D4" s="63" t="s">
        <v>73</v>
      </c>
      <c r="E4" s="61" t="s">
        <v>74</v>
      </c>
      <c r="F4" s="106" t="s">
        <v>75</v>
      </c>
      <c r="G4" s="61" t="s">
        <v>63</v>
      </c>
      <c r="H4" s="61" t="s">
        <v>21</v>
      </c>
      <c r="I4" s="63" t="s">
        <v>76</v>
      </c>
      <c r="J4" s="63" t="s">
        <v>111</v>
      </c>
      <c r="K4" s="63" t="s">
        <v>77</v>
      </c>
      <c r="L4" s="63" t="s">
        <v>61</v>
      </c>
      <c r="M4" s="63" t="s">
        <v>62</v>
      </c>
    </row>
    <row r="5" spans="1:13" ht="37.5" customHeight="1" thickBot="1" x14ac:dyDescent="0.45">
      <c r="A5" s="12" t="s">
        <v>11</v>
      </c>
      <c r="B5" s="131" t="s">
        <v>47</v>
      </c>
      <c r="C5" s="132" t="s">
        <v>22</v>
      </c>
      <c r="D5" s="39">
        <v>950</v>
      </c>
      <c r="E5" s="133">
        <v>15000</v>
      </c>
      <c r="F5" s="134">
        <v>950</v>
      </c>
      <c r="G5" s="135">
        <f>E5/F5</f>
        <v>15.789473684210526</v>
      </c>
      <c r="H5" s="240">
        <v>9710</v>
      </c>
      <c r="I5" s="39">
        <v>800</v>
      </c>
      <c r="J5" s="136" t="s">
        <v>110</v>
      </c>
      <c r="K5" s="137">
        <v>2440</v>
      </c>
      <c r="L5" s="40">
        <f>IF(K5&gt;2440,2440,K5)</f>
        <v>2440</v>
      </c>
      <c r="M5" s="40">
        <f>IF(G5&gt;$H$5,$H$5*I5+L5,G5*I5+L5)</f>
        <v>15071.57894736842</v>
      </c>
    </row>
    <row r="6" spans="1:13" ht="37.15" customHeight="1" thickTop="1" x14ac:dyDescent="0.4">
      <c r="B6" s="100"/>
      <c r="C6" s="101"/>
      <c r="D6" s="37">
        <v>0</v>
      </c>
      <c r="E6" s="91">
        <v>0</v>
      </c>
      <c r="F6" s="92">
        <v>0</v>
      </c>
      <c r="G6" s="93" t="e">
        <f>E6/F6</f>
        <v>#DIV/0!</v>
      </c>
      <c r="H6" s="241"/>
      <c r="I6" s="52">
        <v>0</v>
      </c>
      <c r="J6" s="53"/>
      <c r="K6" s="97">
        <v>0</v>
      </c>
      <c r="L6" s="54">
        <f t="shared" ref="L6:L11" si="0">IF(K6&gt;2440,2440,K6)</f>
        <v>0</v>
      </c>
      <c r="M6" s="54" t="e">
        <f>IF(G6&gt;$H$5,$H$5*I6+L6,G6*I6+L6)</f>
        <v>#DIV/0!</v>
      </c>
    </row>
    <row r="7" spans="1:13" ht="37.5" customHeight="1" x14ac:dyDescent="0.4">
      <c r="B7" s="102"/>
      <c r="C7" s="101"/>
      <c r="D7" s="37">
        <v>0</v>
      </c>
      <c r="E7" s="94">
        <v>0</v>
      </c>
      <c r="F7" s="95">
        <v>0</v>
      </c>
      <c r="G7" s="96" t="e">
        <f t="shared" ref="G7:G10" si="1">E7/F7</f>
        <v>#DIV/0!</v>
      </c>
      <c r="H7" s="241"/>
      <c r="I7" s="165">
        <v>0</v>
      </c>
      <c r="J7" s="55"/>
      <c r="K7" s="98">
        <v>0</v>
      </c>
      <c r="L7" s="88">
        <f t="shared" si="0"/>
        <v>0</v>
      </c>
      <c r="M7" s="88" t="e">
        <f t="shared" ref="M7:M10" si="2">IF(G7&gt;$H$5,$H$5*I7+L7,G7*I7+L7)</f>
        <v>#DIV/0!</v>
      </c>
    </row>
    <row r="8" spans="1:13" ht="37.5" customHeight="1" x14ac:dyDescent="0.4">
      <c r="B8" s="102"/>
      <c r="C8" s="101"/>
      <c r="D8" s="37">
        <v>0</v>
      </c>
      <c r="E8" s="94">
        <v>0</v>
      </c>
      <c r="F8" s="95">
        <v>0</v>
      </c>
      <c r="G8" s="96" t="e">
        <f t="shared" si="1"/>
        <v>#DIV/0!</v>
      </c>
      <c r="H8" s="241"/>
      <c r="I8" s="165">
        <v>0</v>
      </c>
      <c r="J8" s="55"/>
      <c r="K8" s="98">
        <v>0</v>
      </c>
      <c r="L8" s="88">
        <f t="shared" si="0"/>
        <v>0</v>
      </c>
      <c r="M8" s="88" t="e">
        <f t="shared" si="2"/>
        <v>#DIV/0!</v>
      </c>
    </row>
    <row r="9" spans="1:13" ht="37.5" customHeight="1" x14ac:dyDescent="0.4">
      <c r="B9" s="102"/>
      <c r="C9" s="101"/>
      <c r="D9" s="37">
        <v>0</v>
      </c>
      <c r="E9" s="94">
        <v>0</v>
      </c>
      <c r="F9" s="95">
        <v>0</v>
      </c>
      <c r="G9" s="96" t="e">
        <f t="shared" ref="G9" si="3">E9/F9</f>
        <v>#DIV/0!</v>
      </c>
      <c r="H9" s="241"/>
      <c r="I9" s="165">
        <v>0</v>
      </c>
      <c r="J9" s="55"/>
      <c r="K9" s="98">
        <v>0</v>
      </c>
      <c r="L9" s="88">
        <f t="shared" ref="L9" si="4">IF(K9&gt;2440,2440,K9)</f>
        <v>0</v>
      </c>
      <c r="M9" s="88" t="e">
        <f t="shared" ref="M9" si="5">IF(G9&gt;$H$5,$H$5*I9+L9,G9*I9+L9)</f>
        <v>#DIV/0!</v>
      </c>
    </row>
    <row r="10" spans="1:13" ht="37.5" customHeight="1" x14ac:dyDescent="0.4">
      <c r="B10" s="102"/>
      <c r="C10" s="101"/>
      <c r="D10" s="37">
        <v>0</v>
      </c>
      <c r="E10" s="94">
        <v>0</v>
      </c>
      <c r="F10" s="95">
        <v>0</v>
      </c>
      <c r="G10" s="96" t="e">
        <f t="shared" si="1"/>
        <v>#DIV/0!</v>
      </c>
      <c r="H10" s="241"/>
      <c r="I10" s="165">
        <v>0</v>
      </c>
      <c r="J10" s="55"/>
      <c r="K10" s="98">
        <v>0</v>
      </c>
      <c r="L10" s="88">
        <f t="shared" si="0"/>
        <v>0</v>
      </c>
      <c r="M10" s="88" t="e">
        <f t="shared" si="2"/>
        <v>#DIV/0!</v>
      </c>
    </row>
    <row r="11" spans="1:13" ht="37.5" customHeight="1" thickBot="1" x14ac:dyDescent="0.45">
      <c r="B11" s="102"/>
      <c r="C11" s="101"/>
      <c r="D11" s="34">
        <v>0</v>
      </c>
      <c r="E11" s="94">
        <v>0</v>
      </c>
      <c r="F11" s="95">
        <v>0</v>
      </c>
      <c r="G11" s="96" t="e">
        <f t="shared" ref="G11" si="6">E11/F11</f>
        <v>#DIV/0!</v>
      </c>
      <c r="H11" s="242"/>
      <c r="I11" s="165">
        <v>0</v>
      </c>
      <c r="J11" s="55"/>
      <c r="K11" s="98">
        <v>0</v>
      </c>
      <c r="L11" s="166">
        <f t="shared" si="0"/>
        <v>0</v>
      </c>
      <c r="M11" s="166" t="e">
        <f>IF(G11&gt;$H$5,$H$5*I11+L11,G11*I11+L11)</f>
        <v>#DIV/0!</v>
      </c>
    </row>
    <row r="12" spans="1:13" ht="37.5" customHeight="1" thickBot="1" x14ac:dyDescent="0.45">
      <c r="B12" s="176" t="s">
        <v>162</v>
      </c>
      <c r="C12" s="177"/>
      <c r="D12" s="178"/>
      <c r="E12" s="6"/>
      <c r="F12" s="6"/>
      <c r="G12" s="6"/>
      <c r="H12" s="6"/>
      <c r="I12" s="6"/>
      <c r="J12" s="6"/>
      <c r="K12" s="6"/>
      <c r="L12" s="20" t="s">
        <v>23</v>
      </c>
      <c r="M12" s="68" t="e">
        <f>SUM(M6:M11)</f>
        <v>#DIV/0!</v>
      </c>
    </row>
    <row r="13" spans="1:13" ht="18.75" customHeight="1" x14ac:dyDescent="0.4">
      <c r="B13" s="33"/>
      <c r="C13" s="33"/>
      <c r="D13" s="6"/>
      <c r="E13" s="6"/>
      <c r="F13" s="6"/>
      <c r="G13" s="6"/>
      <c r="H13" s="6"/>
      <c r="I13" s="6"/>
      <c r="J13" s="6"/>
      <c r="K13" s="6"/>
      <c r="L13" s="6"/>
      <c r="M13" s="6"/>
    </row>
    <row r="14" spans="1:13" ht="18.75" customHeight="1" x14ac:dyDescent="0.4">
      <c r="B14" s="73" t="s">
        <v>26</v>
      </c>
      <c r="C14" s="33"/>
      <c r="D14" s="6"/>
      <c r="E14" s="6"/>
      <c r="F14" s="6"/>
      <c r="G14" s="6"/>
      <c r="H14" s="6"/>
      <c r="I14" s="6"/>
      <c r="J14" s="6"/>
      <c r="K14" s="6"/>
      <c r="L14" s="6"/>
      <c r="M14" s="6"/>
    </row>
    <row r="15" spans="1:13" ht="48" customHeight="1" x14ac:dyDescent="0.4">
      <c r="B15" s="58" t="s">
        <v>113</v>
      </c>
      <c r="C15" s="104" t="s">
        <v>131</v>
      </c>
      <c r="D15" s="63" t="s">
        <v>73</v>
      </c>
      <c r="E15" s="61" t="s">
        <v>74</v>
      </c>
      <c r="F15" s="62" t="s">
        <v>24</v>
      </c>
      <c r="G15" s="63" t="s">
        <v>64</v>
      </c>
      <c r="H15" s="6"/>
      <c r="I15" s="6"/>
      <c r="J15" s="6"/>
      <c r="K15" s="6"/>
      <c r="L15" s="6"/>
      <c r="M15" s="6"/>
    </row>
    <row r="16" spans="1:13" ht="37.5" customHeight="1" thickBot="1" x14ac:dyDescent="0.45">
      <c r="A16" s="12" t="s">
        <v>11</v>
      </c>
      <c r="B16" s="105" t="s">
        <v>46</v>
      </c>
      <c r="C16" s="105" t="s">
        <v>52</v>
      </c>
      <c r="D16" s="39">
        <v>250</v>
      </c>
      <c r="E16" s="40">
        <v>7000</v>
      </c>
      <c r="F16" s="234">
        <v>1080</v>
      </c>
      <c r="G16" s="40">
        <f>IF(E16&gt;$F$16,$F$16,E16)</f>
        <v>1080</v>
      </c>
      <c r="H16" s="6"/>
      <c r="I16" s="6"/>
      <c r="J16" s="6"/>
      <c r="K16" s="6"/>
      <c r="L16" s="6"/>
      <c r="M16" s="6"/>
    </row>
    <row r="17" spans="1:13" ht="37.5" customHeight="1" thickTop="1" x14ac:dyDescent="0.4">
      <c r="B17" s="103"/>
      <c r="C17" s="103"/>
      <c r="D17" s="37">
        <v>0</v>
      </c>
      <c r="E17" s="19">
        <v>0</v>
      </c>
      <c r="F17" s="234"/>
      <c r="G17" s="19">
        <f>IF(E17&gt;$F$16,$F$16,E17)</f>
        <v>0</v>
      </c>
      <c r="H17" s="6"/>
      <c r="I17" s="6"/>
      <c r="J17" s="6"/>
      <c r="K17" s="6"/>
      <c r="L17" s="6"/>
      <c r="M17" s="6"/>
    </row>
    <row r="18" spans="1:13" ht="37.5" customHeight="1" x14ac:dyDescent="0.4">
      <c r="B18" s="103"/>
      <c r="C18" s="103"/>
      <c r="D18" s="34">
        <v>0</v>
      </c>
      <c r="E18" s="10">
        <v>0</v>
      </c>
      <c r="F18" s="235"/>
      <c r="G18" s="11">
        <f t="shared" ref="G18:G21" si="7">IF(E18&gt;$F$16,$F$16,E18)</f>
        <v>0</v>
      </c>
      <c r="H18" s="6"/>
      <c r="I18" s="6"/>
      <c r="J18" s="6"/>
      <c r="K18" s="6"/>
      <c r="L18" s="6"/>
      <c r="M18" s="6"/>
    </row>
    <row r="19" spans="1:13" ht="37.5" customHeight="1" x14ac:dyDescent="0.4">
      <c r="B19" s="103"/>
      <c r="C19" s="103"/>
      <c r="D19" s="34">
        <v>0</v>
      </c>
      <c r="E19" s="10">
        <v>0</v>
      </c>
      <c r="F19" s="235"/>
      <c r="G19" s="11">
        <f t="shared" si="7"/>
        <v>0</v>
      </c>
      <c r="H19" s="6"/>
      <c r="I19" s="6"/>
      <c r="J19" s="6"/>
      <c r="K19" s="6"/>
      <c r="L19" s="6"/>
      <c r="M19" s="6"/>
    </row>
    <row r="20" spans="1:13" ht="37.5" customHeight="1" x14ac:dyDescent="0.4">
      <c r="B20" s="103"/>
      <c r="C20" s="103"/>
      <c r="D20" s="34">
        <v>0</v>
      </c>
      <c r="E20" s="10">
        <v>0</v>
      </c>
      <c r="F20" s="235"/>
      <c r="G20" s="11">
        <f t="shared" si="7"/>
        <v>0</v>
      </c>
      <c r="H20" s="6"/>
      <c r="I20" s="6"/>
      <c r="J20" s="6"/>
      <c r="K20" s="6"/>
      <c r="L20" s="6"/>
      <c r="M20" s="6"/>
    </row>
    <row r="21" spans="1:13" ht="37.5" customHeight="1" x14ac:dyDescent="0.4">
      <c r="B21" s="103"/>
      <c r="C21" s="103"/>
      <c r="D21" s="34">
        <v>0</v>
      </c>
      <c r="E21" s="10">
        <v>0</v>
      </c>
      <c r="F21" s="235"/>
      <c r="G21" s="11">
        <f t="shared" si="7"/>
        <v>0</v>
      </c>
      <c r="H21" s="6"/>
      <c r="I21" s="6"/>
      <c r="J21" s="6"/>
      <c r="K21" s="6"/>
      <c r="L21" s="6"/>
      <c r="M21" s="6"/>
    </row>
    <row r="22" spans="1:13" ht="37.5" customHeight="1" thickBot="1" x14ac:dyDescent="0.45">
      <c r="B22" s="103"/>
      <c r="C22" s="101"/>
      <c r="D22" s="34">
        <v>0</v>
      </c>
      <c r="E22" s="10">
        <v>0</v>
      </c>
      <c r="F22" s="235"/>
      <c r="G22" s="11">
        <f>IF(E22&gt;$F$16,$F$16,E22)</f>
        <v>0</v>
      </c>
      <c r="H22" s="6"/>
      <c r="I22" s="6"/>
      <c r="J22" s="6"/>
      <c r="K22" s="6"/>
      <c r="L22" s="6"/>
      <c r="M22" s="6"/>
    </row>
    <row r="23" spans="1:13" ht="37.5" customHeight="1" thickBot="1" x14ac:dyDescent="0.45">
      <c r="B23" s="176" t="s">
        <v>162</v>
      </c>
      <c r="C23" s="174"/>
      <c r="D23" s="175"/>
      <c r="E23" s="27"/>
      <c r="F23" s="20" t="s">
        <v>25</v>
      </c>
      <c r="G23" s="22">
        <f>SUM(G17:G22)</f>
        <v>0</v>
      </c>
      <c r="H23" s="6"/>
      <c r="I23" s="6"/>
      <c r="J23" s="6"/>
      <c r="K23" s="6"/>
      <c r="L23" s="6"/>
      <c r="M23" s="6"/>
    </row>
    <row r="24" spans="1:13" x14ac:dyDescent="0.4">
      <c r="B24" s="33"/>
      <c r="C24" s="33"/>
      <c r="D24" s="6"/>
      <c r="E24" s="6"/>
      <c r="F24" s="6"/>
      <c r="G24" s="6"/>
      <c r="H24" s="6"/>
      <c r="I24" s="6"/>
      <c r="J24" s="6"/>
      <c r="K24" s="6"/>
      <c r="L24" s="6"/>
      <c r="M24" s="6"/>
    </row>
    <row r="25" spans="1:13" ht="18.75" customHeight="1" x14ac:dyDescent="0.4">
      <c r="B25" s="73" t="s">
        <v>27</v>
      </c>
      <c r="C25" s="33"/>
      <c r="D25" s="6"/>
      <c r="E25" s="6"/>
      <c r="F25" s="6"/>
      <c r="G25" s="6"/>
      <c r="H25" s="6"/>
      <c r="I25" s="6"/>
      <c r="J25" s="6"/>
      <c r="K25" s="6"/>
      <c r="L25" s="6"/>
      <c r="M25" s="6"/>
    </row>
    <row r="26" spans="1:13" ht="48.75" customHeight="1" x14ac:dyDescent="0.4">
      <c r="B26" s="58" t="s">
        <v>114</v>
      </c>
      <c r="C26" s="104" t="s">
        <v>131</v>
      </c>
      <c r="D26" s="63" t="s">
        <v>73</v>
      </c>
      <c r="E26" s="61" t="s">
        <v>74</v>
      </c>
      <c r="F26" s="62" t="s">
        <v>24</v>
      </c>
      <c r="G26" s="63" t="s">
        <v>60</v>
      </c>
      <c r="H26" s="6"/>
      <c r="I26" s="6"/>
      <c r="J26" s="6"/>
      <c r="K26" s="6"/>
      <c r="L26" s="6"/>
      <c r="M26" s="6"/>
    </row>
    <row r="27" spans="1:13" ht="37.5" customHeight="1" thickBot="1" x14ac:dyDescent="0.45">
      <c r="A27" s="12" t="s">
        <v>11</v>
      </c>
      <c r="B27" s="64" t="s">
        <v>47</v>
      </c>
      <c r="C27" s="64" t="s">
        <v>79</v>
      </c>
      <c r="D27" s="39">
        <v>480</v>
      </c>
      <c r="E27" s="40">
        <v>5000</v>
      </c>
      <c r="F27" s="236">
        <v>325</v>
      </c>
      <c r="G27" s="40">
        <f>IF(E27&gt;$F$27,$F$27,E27)</f>
        <v>325</v>
      </c>
      <c r="H27" s="6"/>
      <c r="I27" s="56"/>
      <c r="J27" s="6"/>
      <c r="K27" s="6"/>
      <c r="L27" s="6"/>
      <c r="M27" s="6"/>
    </row>
    <row r="28" spans="1:13" ht="37.5" customHeight="1" thickTop="1" x14ac:dyDescent="0.4">
      <c r="B28" s="103"/>
      <c r="C28" s="103"/>
      <c r="D28" s="37">
        <v>0</v>
      </c>
      <c r="E28" s="19">
        <v>0</v>
      </c>
      <c r="F28" s="236"/>
      <c r="G28" s="19">
        <f>IF(E28&gt;$F$27,$F$27,E28)</f>
        <v>0</v>
      </c>
      <c r="H28" s="6"/>
      <c r="I28" s="6"/>
      <c r="J28" s="6"/>
      <c r="K28" s="6"/>
      <c r="L28" s="6"/>
      <c r="M28" s="6"/>
    </row>
    <row r="29" spans="1:13" ht="37.5" customHeight="1" x14ac:dyDescent="0.4">
      <c r="B29" s="103"/>
      <c r="C29" s="103"/>
      <c r="D29" s="34">
        <v>0</v>
      </c>
      <c r="E29" s="10">
        <v>0</v>
      </c>
      <c r="F29" s="237"/>
      <c r="G29" s="11">
        <f t="shared" ref="G29:G32" si="8">IF(E29&gt;$F$27,$F$27,E29)</f>
        <v>0</v>
      </c>
      <c r="H29" s="6"/>
      <c r="I29" s="6"/>
      <c r="J29" s="6"/>
      <c r="K29" s="6"/>
      <c r="L29" s="6"/>
      <c r="M29" s="6"/>
    </row>
    <row r="30" spans="1:13" ht="37.5" customHeight="1" x14ac:dyDescent="0.4">
      <c r="B30" s="103"/>
      <c r="C30" s="103"/>
      <c r="D30" s="34">
        <v>0</v>
      </c>
      <c r="E30" s="10">
        <v>0</v>
      </c>
      <c r="F30" s="237"/>
      <c r="G30" s="11">
        <f t="shared" si="8"/>
        <v>0</v>
      </c>
      <c r="H30" s="6"/>
      <c r="I30" s="6"/>
      <c r="J30" s="6"/>
      <c r="K30" s="6"/>
      <c r="L30" s="6"/>
      <c r="M30" s="6"/>
    </row>
    <row r="31" spans="1:13" ht="37.5" customHeight="1" x14ac:dyDescent="0.4">
      <c r="B31" s="103"/>
      <c r="C31" s="103"/>
      <c r="D31" s="34">
        <v>0</v>
      </c>
      <c r="E31" s="10">
        <v>0</v>
      </c>
      <c r="F31" s="237"/>
      <c r="G31" s="11">
        <f t="shared" si="8"/>
        <v>0</v>
      </c>
      <c r="H31" s="6"/>
      <c r="I31" s="6"/>
      <c r="J31" s="6"/>
      <c r="K31" s="6"/>
      <c r="L31" s="6"/>
      <c r="M31" s="6"/>
    </row>
    <row r="32" spans="1:13" ht="37.5" customHeight="1" x14ac:dyDescent="0.4">
      <c r="B32" s="103"/>
      <c r="C32" s="103"/>
      <c r="D32" s="34">
        <v>0</v>
      </c>
      <c r="E32" s="10">
        <v>0</v>
      </c>
      <c r="F32" s="237"/>
      <c r="G32" s="11">
        <f t="shared" si="8"/>
        <v>0</v>
      </c>
      <c r="H32" s="6"/>
      <c r="I32" s="6"/>
      <c r="J32" s="6"/>
      <c r="K32" s="6"/>
      <c r="L32" s="6"/>
      <c r="M32" s="6"/>
    </row>
    <row r="33" spans="1:13" ht="37.5" customHeight="1" thickBot="1" x14ac:dyDescent="0.45">
      <c r="B33" s="103"/>
      <c r="C33" s="101"/>
      <c r="D33" s="34">
        <v>0</v>
      </c>
      <c r="E33" s="10">
        <v>0</v>
      </c>
      <c r="F33" s="237"/>
      <c r="G33" s="11">
        <f>IF(E33&gt;$F$27,$F$27,E33)</f>
        <v>0</v>
      </c>
      <c r="H33" s="6"/>
      <c r="I33" s="6"/>
      <c r="J33" s="6"/>
      <c r="K33" s="6"/>
      <c r="L33" s="6"/>
      <c r="M33" s="6"/>
    </row>
    <row r="34" spans="1:13" ht="37.5" customHeight="1" thickBot="1" x14ac:dyDescent="0.45">
      <c r="A34" s="65"/>
      <c r="B34" s="176" t="s">
        <v>162</v>
      </c>
      <c r="C34" s="174"/>
      <c r="D34" s="175"/>
      <c r="E34" s="26"/>
      <c r="F34" s="20" t="s">
        <v>25</v>
      </c>
      <c r="G34" s="22">
        <f>SUM(G28:G33)</f>
        <v>0</v>
      </c>
      <c r="H34" s="6"/>
      <c r="I34" s="6"/>
      <c r="J34" s="6"/>
      <c r="K34" s="6"/>
      <c r="L34" s="6"/>
      <c r="M34" s="6"/>
    </row>
    <row r="35" spans="1:13" x14ac:dyDescent="0.4">
      <c r="B35" s="48"/>
      <c r="C35" s="48"/>
      <c r="D35" s="28"/>
    </row>
    <row r="36" spans="1:13" x14ac:dyDescent="0.4">
      <c r="B36" s="13"/>
      <c r="C36" s="13"/>
      <c r="D36" s="9"/>
      <c r="E36" s="9"/>
      <c r="F36" s="9"/>
      <c r="G36" s="9"/>
      <c r="H36" s="9"/>
      <c r="I36" s="9"/>
      <c r="J36" s="9"/>
      <c r="K36" s="9"/>
      <c r="L36" s="9"/>
      <c r="M36" s="9"/>
    </row>
    <row r="37" spans="1:13" x14ac:dyDescent="0.4">
      <c r="B37" s="13"/>
      <c r="C37" s="13"/>
      <c r="D37" s="9"/>
      <c r="E37" s="9"/>
      <c r="F37" s="9"/>
      <c r="G37" s="9"/>
      <c r="H37" s="9"/>
      <c r="I37" s="9"/>
      <c r="J37" s="9"/>
      <c r="K37" s="9"/>
      <c r="L37" s="9"/>
      <c r="M37" s="9"/>
    </row>
    <row r="38" spans="1:13" x14ac:dyDescent="0.4">
      <c r="B38" s="9"/>
      <c r="C38" s="9"/>
      <c r="D38" s="9"/>
      <c r="E38" s="9"/>
      <c r="F38" s="9"/>
      <c r="G38" s="9"/>
      <c r="H38" s="9"/>
      <c r="I38" s="9"/>
      <c r="J38" s="9"/>
      <c r="K38" s="9"/>
      <c r="L38" s="9"/>
      <c r="M38" s="9"/>
    </row>
  </sheetData>
  <mergeCells count="3">
    <mergeCell ref="H5:H11"/>
    <mergeCell ref="F16:F22"/>
    <mergeCell ref="F27:F33"/>
  </mergeCells>
  <phoneticPr fontId="2"/>
  <dataValidations count="1">
    <dataValidation type="list" allowBlank="1" showInputMessage="1" showErrorMessage="1" sqref="J5:J11">
      <formula1>"必要,不要"</formula1>
    </dataValidation>
  </dataValidations>
  <pageMargins left="0.70866141732283472" right="0.70866141732283472" top="0.74803149606299213" bottom="0.74803149606299213" header="0.31496062992125984" footer="0.31496062992125984"/>
  <pageSetup paperSize="9" scale="4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リスト!$B$5:$B$13</xm:f>
          </x14:formula1>
          <xm:sqref>B16:B22 B28:B33</xm:sqref>
        </x14:dataValidation>
        <x14:dataValidation type="list" allowBlank="1" showInputMessage="1" showErrorMessage="1">
          <x14:formula1>
            <xm:f>リスト!$B$5:$B$13</xm:f>
          </x14:formula1>
          <xm:sqref>B27 B6:B11</xm:sqref>
        </x14:dataValidation>
        <x14:dataValidation type="list" allowBlank="1" showInputMessage="1" showErrorMessage="1">
          <x14:formula1>
            <xm:f>リスト!$B$5:$B$13</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topLeftCell="A33" zoomScale="80" zoomScaleNormal="50" zoomScaleSheetLayoutView="80" workbookViewId="0">
      <selection activeCell="J43" sqref="J43"/>
    </sheetView>
  </sheetViews>
  <sheetFormatPr defaultRowHeight="18.75" x14ac:dyDescent="0.4"/>
  <cols>
    <col min="1" max="1" width="3.75" style="12" customWidth="1"/>
    <col min="2" max="3" width="37.375" customWidth="1"/>
    <col min="4" max="6" width="13.125" customWidth="1"/>
    <col min="7" max="7" width="58.75" customWidth="1"/>
    <col min="8" max="10" width="16.25" customWidth="1"/>
    <col min="11" max="13" width="15" customWidth="1"/>
  </cols>
  <sheetData>
    <row r="1" spans="1:11" ht="30" customHeight="1" x14ac:dyDescent="0.4">
      <c r="B1" s="74" t="s">
        <v>143</v>
      </c>
      <c r="C1" s="23"/>
    </row>
    <row r="2" spans="1:11" ht="18" customHeight="1" x14ac:dyDescent="0.4">
      <c r="B2" s="23"/>
      <c r="C2" s="23"/>
    </row>
    <row r="3" spans="1:11" ht="18.75" customHeight="1" x14ac:dyDescent="0.4">
      <c r="B3" s="73" t="s">
        <v>69</v>
      </c>
      <c r="C3" s="33"/>
      <c r="D3" s="6"/>
      <c r="E3" s="6"/>
      <c r="F3" s="6"/>
      <c r="G3" s="6"/>
      <c r="H3" s="6"/>
      <c r="I3" s="7" t="s">
        <v>137</v>
      </c>
      <c r="J3" s="6"/>
    </row>
    <row r="4" spans="1:11" ht="48" customHeight="1" x14ac:dyDescent="0.4">
      <c r="A4" s="66"/>
      <c r="B4" s="58" t="s">
        <v>116</v>
      </c>
      <c r="C4" s="58" t="s">
        <v>117</v>
      </c>
      <c r="D4" s="63" t="s">
        <v>133</v>
      </c>
      <c r="E4" s="15" t="s">
        <v>118</v>
      </c>
      <c r="F4" s="63" t="s">
        <v>123</v>
      </c>
      <c r="G4" s="58" t="s">
        <v>120</v>
      </c>
      <c r="H4" s="58" t="s">
        <v>65</v>
      </c>
      <c r="I4" s="59" t="s">
        <v>74</v>
      </c>
      <c r="J4" s="58" t="s">
        <v>60</v>
      </c>
    </row>
    <row r="5" spans="1:11" ht="56.25" customHeight="1" thickBot="1" x14ac:dyDescent="0.45">
      <c r="A5" s="12" t="s">
        <v>78</v>
      </c>
      <c r="B5" s="60" t="s">
        <v>87</v>
      </c>
      <c r="C5" s="64" t="s">
        <v>53</v>
      </c>
      <c r="D5" s="39">
        <v>800</v>
      </c>
      <c r="E5" s="46">
        <v>34778</v>
      </c>
      <c r="F5" s="46">
        <v>34790</v>
      </c>
      <c r="G5" s="45" t="s">
        <v>59</v>
      </c>
      <c r="H5" s="77">
        <f>IF((B5=リスト!$B$16)+(B5=リスト!$B$17)+(B5=リスト!$B$18)+(B5=リスト!$B$28),15400,IF((B5=リスト!$B$19)+(B5=リスト!$B$20)+(B5=リスト!$B$21)+(B5=リスト!$B$22)+(B5=リスト!$B$23)+(B5=リスト!$B$24)+(B5=リスト!$B$25)+(B5=リスト!$B$26)+(B5=リスト!$B$27),7730,""))</f>
        <v>15400</v>
      </c>
      <c r="I5" s="40">
        <v>10000</v>
      </c>
      <c r="J5" s="40">
        <f>IF(I5&gt;H5,H5,IF(I5&lt;800,0,I5))</f>
        <v>10000</v>
      </c>
    </row>
    <row r="6" spans="1:11" ht="56.25" customHeight="1" thickTop="1" x14ac:dyDescent="0.4">
      <c r="B6" s="103"/>
      <c r="C6" s="103"/>
      <c r="D6" s="37">
        <v>0</v>
      </c>
      <c r="E6" s="18"/>
      <c r="F6" s="107"/>
      <c r="G6" s="43"/>
      <c r="H6" s="183" t="str">
        <f>IF((B6=リスト!$B$16)+(B6=リスト!$B$17)+(B6=リスト!$B$18)+(B6=リスト!$B$28),15400,IF((B6=リスト!$B$19)+(B6=リスト!$B$20)+(B6=リスト!$B$21)+(B6=リスト!$B$22)+(B6=リスト!$B$23)+(B6=リスト!$B$24)+(B6=リスト!$B$25)+(B6=リスト!$B$26)+(B6=リスト!$B$27),7730,""))</f>
        <v/>
      </c>
      <c r="I6" s="19">
        <v>0</v>
      </c>
      <c r="J6" s="19">
        <f>IF(I6&gt;H6,H6,IF(I6&lt;800,0,I6))</f>
        <v>0</v>
      </c>
    </row>
    <row r="7" spans="1:11" ht="56.25" customHeight="1" x14ac:dyDescent="0.4">
      <c r="B7" s="103"/>
      <c r="C7" s="103"/>
      <c r="D7" s="34">
        <v>0</v>
      </c>
      <c r="E7" s="18"/>
      <c r="F7" s="107"/>
      <c r="G7" s="43"/>
      <c r="H7" s="79" t="str">
        <f>IF((B7=リスト!$B$16)+(B7=リスト!$B$17)+(B7=リスト!$B$18)+(B7=リスト!$B$28),15400,IF((B7=リスト!$B$19)+(B7=リスト!$B$20)+(B7=リスト!$B$21)+(B7=リスト!$B$22)+(B7=リスト!$B$23)+(B7=リスト!$B$24)+(B7=リスト!$B$25)+(B7=リスト!$B$26)+(B7=リスト!$B$27),7730,""))</f>
        <v/>
      </c>
      <c r="I7" s="11">
        <v>0</v>
      </c>
      <c r="J7" s="11">
        <f t="shared" ref="J7:J10" si="0">IF(I7&gt;H7,H7,IF(I7&lt;800,0,I7))</f>
        <v>0</v>
      </c>
    </row>
    <row r="8" spans="1:11" ht="56.25" customHeight="1" x14ac:dyDescent="0.4">
      <c r="B8" s="103"/>
      <c r="C8" s="103"/>
      <c r="D8" s="34">
        <v>0</v>
      </c>
      <c r="E8" s="18"/>
      <c r="F8" s="107"/>
      <c r="G8" s="43"/>
      <c r="H8" s="79" t="str">
        <f>IF((B8=リスト!$B$16)+(B8=リスト!$B$17)+(B8=リスト!$B$18)+(B8=リスト!$B$28),15400,IF((B8=リスト!$B$19)+(B8=リスト!$B$20)+(B8=リスト!$B$21)+(B8=リスト!$B$22)+(B8=リスト!$B$23)+(B8=リスト!$B$24)+(B8=リスト!$B$25)+(B8=リスト!$B$26)+(B8=リスト!$B$27),7730,""))</f>
        <v/>
      </c>
      <c r="I8" s="11">
        <v>0</v>
      </c>
      <c r="J8" s="11">
        <f t="shared" si="0"/>
        <v>0</v>
      </c>
    </row>
    <row r="9" spans="1:11" ht="56.25" customHeight="1" x14ac:dyDescent="0.4">
      <c r="B9" s="103"/>
      <c r="C9" s="103"/>
      <c r="D9" s="34">
        <v>0</v>
      </c>
      <c r="E9" s="18"/>
      <c r="F9" s="107"/>
      <c r="G9" s="43"/>
      <c r="H9" s="79" t="str">
        <f>IF((B9=リスト!$B$16)+(B9=リスト!$B$17)+(B9=リスト!$B$18)+(B9=リスト!$B$28),15400,IF((B9=リスト!$B$19)+(B9=リスト!$B$20)+(B9=リスト!$B$21)+(B9=リスト!$B$22)+(B9=リスト!$B$23)+(B9=リスト!$B$24)+(B9=リスト!$B$25)+(B9=リスト!$B$26)+(B9=リスト!$B$27),7730,""))</f>
        <v/>
      </c>
      <c r="I9" s="11">
        <v>0</v>
      </c>
      <c r="J9" s="11">
        <f t="shared" si="0"/>
        <v>0</v>
      </c>
    </row>
    <row r="10" spans="1:11" ht="56.25" customHeight="1" x14ac:dyDescent="0.4">
      <c r="B10" s="103"/>
      <c r="C10" s="103"/>
      <c r="D10" s="34">
        <v>0</v>
      </c>
      <c r="E10" s="18"/>
      <c r="F10" s="107"/>
      <c r="G10" s="43"/>
      <c r="H10" s="79" t="str">
        <f>IF((B10=リスト!$B$16)+(B10=リスト!$B$17)+(B10=リスト!$B$18)+(B10=リスト!$B$28),15400,IF((B10=リスト!$B$19)+(B10=リスト!$B$20)+(B10=リスト!$B$21)+(B10=リスト!$B$22)+(B10=リスト!$B$23)+(B10=リスト!$B$24)+(B10=リスト!$B$25)+(B10=リスト!$B$26)+(B10=リスト!$B$27),7730,""))</f>
        <v/>
      </c>
      <c r="I10" s="11">
        <v>0</v>
      </c>
      <c r="J10" s="11">
        <f t="shared" si="0"/>
        <v>0</v>
      </c>
    </row>
    <row r="11" spans="1:11" ht="56.25" customHeight="1" thickBot="1" x14ac:dyDescent="0.45">
      <c r="B11" s="101"/>
      <c r="C11" s="101"/>
      <c r="D11" s="34">
        <v>0</v>
      </c>
      <c r="E11" s="16"/>
      <c r="F11" s="108"/>
      <c r="G11" s="42"/>
      <c r="H11" s="79" t="str">
        <f>IF((B11=リスト!$B$16)+(B11=リスト!$B$17)+(B11=リスト!$B$18)+(B11=リスト!$B$28),15400,IF((B11=リスト!$B$19)+(B11=リスト!$B$20)+(B11=リスト!$B$21)+(B11=リスト!$B$22)+(B11=リスト!$B$23)+(B11=リスト!$B$24)+(B11=リスト!$B$25)+(B11=リスト!$B$26)+(B11=リスト!$B$27),7730,""))</f>
        <v/>
      </c>
      <c r="I11" s="11">
        <v>0</v>
      </c>
      <c r="J11" s="11">
        <f>IF(I11&gt;H11,H11,IF(I11&lt;800,0,I11))</f>
        <v>0</v>
      </c>
    </row>
    <row r="12" spans="1:11" ht="37.5" customHeight="1" thickBot="1" x14ac:dyDescent="0.45">
      <c r="B12" s="176" t="s">
        <v>162</v>
      </c>
      <c r="C12" s="174"/>
      <c r="D12" s="175"/>
      <c r="E12" s="7"/>
      <c r="F12" s="7"/>
      <c r="G12" s="7"/>
      <c r="H12" s="50"/>
      <c r="I12" s="90" t="s">
        <v>42</v>
      </c>
      <c r="J12" s="17">
        <f>SUM(J6:J11)</f>
        <v>0</v>
      </c>
    </row>
    <row r="13" spans="1:11" ht="19.5" customHeight="1" x14ac:dyDescent="0.4">
      <c r="B13" s="14"/>
      <c r="C13" s="14"/>
      <c r="D13" s="7"/>
      <c r="E13" s="7"/>
      <c r="F13" s="7"/>
      <c r="G13" s="7"/>
      <c r="H13" s="50"/>
      <c r="I13" s="7"/>
      <c r="J13" s="7"/>
      <c r="K13" s="25"/>
    </row>
    <row r="14" spans="1:11" ht="19.5" customHeight="1" x14ac:dyDescent="0.4">
      <c r="B14" s="75" t="s">
        <v>70</v>
      </c>
      <c r="C14" s="14"/>
      <c r="D14" s="7"/>
      <c r="E14" s="7"/>
      <c r="F14" s="7"/>
      <c r="G14" s="7"/>
      <c r="H14" s="50"/>
      <c r="I14" s="7" t="s">
        <v>137</v>
      </c>
      <c r="J14" s="7"/>
      <c r="K14" s="25"/>
    </row>
    <row r="15" spans="1:11" ht="48" customHeight="1" x14ac:dyDescent="0.4">
      <c r="B15" s="58" t="s">
        <v>116</v>
      </c>
      <c r="C15" s="58" t="s">
        <v>117</v>
      </c>
      <c r="D15" s="63" t="s">
        <v>133</v>
      </c>
      <c r="E15" s="63" t="s">
        <v>118</v>
      </c>
      <c r="F15" s="63" t="s">
        <v>123</v>
      </c>
      <c r="G15" s="58" t="s">
        <v>121</v>
      </c>
      <c r="H15" s="58" t="s">
        <v>65</v>
      </c>
      <c r="I15" s="59" t="s">
        <v>74</v>
      </c>
      <c r="J15" s="58" t="s">
        <v>60</v>
      </c>
    </row>
    <row r="16" spans="1:11" ht="55.5" customHeight="1" thickBot="1" x14ac:dyDescent="0.45">
      <c r="A16" s="12" t="s">
        <v>78</v>
      </c>
      <c r="B16" s="105" t="s">
        <v>37</v>
      </c>
      <c r="C16" s="64" t="s">
        <v>55</v>
      </c>
      <c r="D16" s="39">
        <v>645</v>
      </c>
      <c r="E16" s="46">
        <v>37701</v>
      </c>
      <c r="F16" s="46">
        <v>37712</v>
      </c>
      <c r="G16" s="83" t="s">
        <v>122</v>
      </c>
      <c r="H16" s="77">
        <f>IF((B16=リスト!$B$16)+(B16=リスト!$B$17)+(B16=リスト!$B$18)+(B16=リスト!$B$28),15400,IF((B16=リスト!$B$19)+(B16=リスト!$B$20)+(B16=リスト!$B$21)+(B16=リスト!$B$22)+(B16=リスト!$B$23)+(B16=リスト!$B$24)+(B16=リスト!$B$25)+(B16=リスト!$B$26)+(B16=リスト!$B$27),7730,""))</f>
        <v>7730</v>
      </c>
      <c r="I16" s="40">
        <v>8000</v>
      </c>
      <c r="J16" s="40">
        <f t="shared" ref="J16:J22" si="1">IF(I16&gt;H16,H16,IF(I16&lt;800,0,I16))</f>
        <v>7730</v>
      </c>
    </row>
    <row r="17" spans="1:11" ht="55.15" customHeight="1" thickTop="1" x14ac:dyDescent="0.4">
      <c r="B17" s="103"/>
      <c r="C17" s="103"/>
      <c r="D17" s="37">
        <v>0</v>
      </c>
      <c r="E17" s="18"/>
      <c r="F17" s="18"/>
      <c r="G17" s="84"/>
      <c r="H17" s="183" t="str">
        <f>IF((B17=リスト!$B$16)+(B17=リスト!$B$17)+(B17=リスト!$B$18)+(B17=リスト!$B$28),15400,IF((B17=リスト!$B$19)+(B17=リスト!$B$20)+(B17=リスト!$B$21)+(B17=リスト!$B$22)+(B17=リスト!$B$23)+(B17=リスト!$B$24)+(B17=リスト!$B$25)+(B17=リスト!$B$26)+(B17=リスト!$B$27),7730,""))</f>
        <v/>
      </c>
      <c r="I17" s="19">
        <v>0</v>
      </c>
      <c r="J17" s="19">
        <f t="shared" si="1"/>
        <v>0</v>
      </c>
    </row>
    <row r="18" spans="1:11" ht="55.5" customHeight="1" x14ac:dyDescent="0.4">
      <c r="B18" s="101"/>
      <c r="C18" s="101"/>
      <c r="D18" s="34">
        <v>0</v>
      </c>
      <c r="E18" s="16"/>
      <c r="F18" s="16"/>
      <c r="G18" s="85"/>
      <c r="H18" s="79" t="str">
        <f>IF((B18=リスト!$B$16)+(B18=リスト!$B$17)+(B18=リスト!$B$18)+(B18=リスト!$B$28),15400,IF((B18=リスト!$B$19)+(B18=リスト!$B$20)+(B18=リスト!$B$21)+(B18=リスト!$B$22)+(B18=リスト!$B$23)+(B18=リスト!$B$24)+(B18=リスト!$B$25)+(B18=リスト!$B$26)+(B18=リスト!$B$27),7730,""))</f>
        <v/>
      </c>
      <c r="I18" s="11">
        <v>0</v>
      </c>
      <c r="J18" s="11">
        <f t="shared" si="1"/>
        <v>0</v>
      </c>
    </row>
    <row r="19" spans="1:11" ht="55.5" customHeight="1" x14ac:dyDescent="0.4">
      <c r="B19" s="101"/>
      <c r="C19" s="101"/>
      <c r="D19" s="34">
        <v>0</v>
      </c>
      <c r="E19" s="16"/>
      <c r="F19" s="16"/>
      <c r="G19" s="85"/>
      <c r="H19" s="79" t="str">
        <f>IF((B19=リスト!$B$16)+(B19=リスト!$B$17)+(B19=リスト!$B$18)+(B19=リスト!$B$28),15400,IF((B19=リスト!$B$19)+(B19=リスト!$B$20)+(B19=リスト!$B$21)+(B19=リスト!$B$22)+(B19=リスト!$B$23)+(B19=リスト!$B$24)+(B19=リスト!$B$25)+(B19=リスト!$B$26)+(B19=リスト!$B$27),7730,""))</f>
        <v/>
      </c>
      <c r="I19" s="11">
        <v>0</v>
      </c>
      <c r="J19" s="11">
        <f t="shared" si="1"/>
        <v>0</v>
      </c>
    </row>
    <row r="20" spans="1:11" ht="55.5" customHeight="1" x14ac:dyDescent="0.4">
      <c r="B20" s="101"/>
      <c r="C20" s="101"/>
      <c r="D20" s="34">
        <v>0</v>
      </c>
      <c r="E20" s="16"/>
      <c r="F20" s="16"/>
      <c r="G20" s="85"/>
      <c r="H20" s="79" t="str">
        <f>IF((B20=リスト!$B$16)+(B20=リスト!$B$17)+(B20=リスト!$B$18)+(B20=リスト!$B$28),15400,IF((B20=リスト!$B$19)+(B20=リスト!$B$20)+(B20=リスト!$B$21)+(B20=リスト!$B$22)+(B20=リスト!$B$23)+(B20=リスト!$B$24)+(B20=リスト!$B$25)+(B20=リスト!$B$26)+(B20=リスト!$B$27),7730,""))</f>
        <v/>
      </c>
      <c r="I20" s="11">
        <v>0</v>
      </c>
      <c r="J20" s="11">
        <f t="shared" si="1"/>
        <v>0</v>
      </c>
    </row>
    <row r="21" spans="1:11" ht="55.5" customHeight="1" x14ac:dyDescent="0.4">
      <c r="B21" s="101"/>
      <c r="C21" s="101"/>
      <c r="D21" s="34">
        <v>0</v>
      </c>
      <c r="E21" s="16"/>
      <c r="F21" s="16"/>
      <c r="G21" s="85"/>
      <c r="H21" s="79" t="str">
        <f>IF((B21=リスト!$B$16)+(B21=リスト!$B$17)+(B21=リスト!$B$18)+(B21=リスト!$B$28),15400,IF((B21=リスト!$B$19)+(B21=リスト!$B$20)+(B21=リスト!$B$21)+(B21=リスト!$B$22)+(B21=リスト!$B$23)+(B21=リスト!$B$24)+(B21=リスト!$B$25)+(B21=リスト!$B$26)+(B21=リスト!$B$27),7730,""))</f>
        <v/>
      </c>
      <c r="I21" s="11">
        <v>0</v>
      </c>
      <c r="J21" s="11">
        <f t="shared" si="1"/>
        <v>0</v>
      </c>
    </row>
    <row r="22" spans="1:11" ht="55.5" customHeight="1" thickBot="1" x14ac:dyDescent="0.45">
      <c r="B22" s="101"/>
      <c r="C22" s="101"/>
      <c r="D22" s="34">
        <v>0</v>
      </c>
      <c r="E22" s="16"/>
      <c r="F22" s="16"/>
      <c r="G22" s="85"/>
      <c r="H22" s="79" t="str">
        <f>IF((B22=リスト!$B$16)+(B22=リスト!$B$17)+(B22=リスト!$B$18)+(B22=リスト!$B$28),15400,IF((B22=リスト!$B$19)+(B22=リスト!$B$20)+(B22=リスト!$B$21)+(B22=リスト!$B$22)+(B22=リスト!$B$23)+(B22=リスト!$B$24)+(B22=リスト!$B$25)+(B22=リスト!$B$26)+(B22=リスト!$B$27),7730,""))</f>
        <v/>
      </c>
      <c r="I22" s="11">
        <v>0</v>
      </c>
      <c r="J22" s="11">
        <f t="shared" si="1"/>
        <v>0</v>
      </c>
    </row>
    <row r="23" spans="1:11" ht="37.5" customHeight="1" thickBot="1" x14ac:dyDescent="0.45">
      <c r="B23" s="176" t="s">
        <v>162</v>
      </c>
      <c r="C23" s="174"/>
      <c r="D23" s="175"/>
      <c r="E23" s="7"/>
      <c r="F23" s="7"/>
      <c r="G23" s="7"/>
      <c r="H23" s="50"/>
      <c r="I23" s="90" t="s">
        <v>42</v>
      </c>
      <c r="J23" s="22">
        <f>SUM(J17:J22)</f>
        <v>0</v>
      </c>
    </row>
    <row r="24" spans="1:11" x14ac:dyDescent="0.4">
      <c r="B24" s="14"/>
      <c r="C24" s="14"/>
      <c r="D24" s="7"/>
      <c r="E24" s="7"/>
      <c r="F24" s="7"/>
      <c r="G24" s="7"/>
      <c r="H24" s="50"/>
      <c r="I24" s="7"/>
      <c r="J24" s="7"/>
    </row>
    <row r="25" spans="1:11" x14ac:dyDescent="0.4">
      <c r="B25" s="75" t="s">
        <v>103</v>
      </c>
      <c r="C25" s="14"/>
      <c r="D25" s="7"/>
      <c r="E25" s="7"/>
      <c r="F25" s="7"/>
      <c r="G25" s="7"/>
      <c r="H25" s="50"/>
      <c r="I25" s="7"/>
      <c r="J25" s="7"/>
    </row>
    <row r="26" spans="1:11" ht="48" customHeight="1" x14ac:dyDescent="0.4">
      <c r="B26" s="58" t="s">
        <v>116</v>
      </c>
      <c r="C26" s="58" t="s">
        <v>117</v>
      </c>
      <c r="D26" s="63" t="s">
        <v>133</v>
      </c>
      <c r="E26" s="63" t="s">
        <v>118</v>
      </c>
      <c r="F26" s="63" t="s">
        <v>123</v>
      </c>
      <c r="G26" s="58" t="s">
        <v>120</v>
      </c>
      <c r="H26" s="58" t="s">
        <v>65</v>
      </c>
      <c r="I26" s="61" t="s">
        <v>74</v>
      </c>
      <c r="J26" s="58" t="s">
        <v>60</v>
      </c>
    </row>
    <row r="27" spans="1:11" ht="55.5" customHeight="1" thickBot="1" x14ac:dyDescent="0.45">
      <c r="A27" s="12" t="s">
        <v>78</v>
      </c>
      <c r="B27" s="105" t="s">
        <v>39</v>
      </c>
      <c r="C27" s="64" t="s">
        <v>125</v>
      </c>
      <c r="D27" s="39">
        <v>520</v>
      </c>
      <c r="E27" s="46">
        <v>36581</v>
      </c>
      <c r="F27" s="46">
        <v>36617</v>
      </c>
      <c r="G27" s="83" t="s">
        <v>56</v>
      </c>
      <c r="H27" s="77">
        <f>IF((B27=リスト!$B$16)+(B27=リスト!$B$17)+(B27=リスト!$B$18),15400,IF((B27=リスト!$B$19)+(B27=リスト!$B$20)+(B27=リスト!$B$21)+(B27=リスト!$B$22)+(B27=リスト!$B$23)+(B27=リスト!$B$24)+(B27=リスト!$B$25)+(B27=リスト!$B$28),7730,""))</f>
        <v>7730</v>
      </c>
      <c r="I27" s="40">
        <v>8000</v>
      </c>
      <c r="J27" s="40">
        <f>IF(I27&gt;H27,H27,I27)</f>
        <v>7730</v>
      </c>
    </row>
    <row r="28" spans="1:11" ht="55.5" customHeight="1" thickTop="1" x14ac:dyDescent="0.4">
      <c r="B28" s="103"/>
      <c r="C28" s="103"/>
      <c r="D28" s="37">
        <v>0</v>
      </c>
      <c r="E28" s="18"/>
      <c r="F28" s="18"/>
      <c r="G28" s="84"/>
      <c r="H28" s="78" t="str">
        <f>IF((B28=リスト!$B$16)+(B28=リスト!$B$17)+(B28=リスト!$B$18),15400,IF((B28=リスト!$B$19)+(B28=リスト!$B$20)+(B28=リスト!$B$21)+(B28=リスト!$B$22)+(B28=リスト!$B$23)+(B28=リスト!$B$24)+(B28=リスト!$B$25)+(B28=リスト!$B$28),7730,""))</f>
        <v/>
      </c>
      <c r="I28" s="19">
        <v>0</v>
      </c>
      <c r="J28" s="19">
        <f t="shared" ref="J28:J33" si="2">IF(I28&gt;H28,H28,I28)</f>
        <v>0</v>
      </c>
    </row>
    <row r="29" spans="1:11" ht="55.5" customHeight="1" x14ac:dyDescent="0.4">
      <c r="B29" s="101"/>
      <c r="C29" s="101"/>
      <c r="D29" s="34">
        <v>0</v>
      </c>
      <c r="E29" s="16"/>
      <c r="F29" s="16"/>
      <c r="G29" s="85"/>
      <c r="H29" s="79" t="str">
        <f>IF((B29=リスト!$B$16)+(B29=リスト!$B$17)+(B29=リスト!$B$18),15400,IF((B29=リスト!$B$19)+(B29=リスト!$B$20)+(B29=リスト!$B$21)+(B29=リスト!$B$22)+(B29=リスト!$B$23)+(B29=リスト!$B$24)+(B29=リスト!$B$25)+(B29=リスト!$B$28),7730,""))</f>
        <v/>
      </c>
      <c r="I29" s="11">
        <v>0</v>
      </c>
      <c r="J29" s="11">
        <f t="shared" si="2"/>
        <v>0</v>
      </c>
      <c r="K29" s="23"/>
    </row>
    <row r="30" spans="1:11" ht="55.5" customHeight="1" x14ac:dyDescent="0.4">
      <c r="B30" s="101"/>
      <c r="C30" s="101"/>
      <c r="D30" s="34">
        <v>0</v>
      </c>
      <c r="E30" s="16"/>
      <c r="F30" s="16"/>
      <c r="G30" s="85"/>
      <c r="H30" s="79" t="str">
        <f>IF((B30=リスト!$B$16)+(B30=リスト!$B$17)+(B30=リスト!$B$18),15400,IF((B30=リスト!$B$19)+(B30=リスト!$B$20)+(B30=リスト!$B$21)+(B30=リスト!$B$22)+(B30=リスト!$B$23)+(B30=リスト!$B$24)+(B30=リスト!$B$25)+(B30=リスト!$B$28),7730,""))</f>
        <v/>
      </c>
      <c r="I30" s="11">
        <v>0</v>
      </c>
      <c r="J30" s="11">
        <f t="shared" ref="J30" si="3">IF(I30&gt;H30,H30,I30)</f>
        <v>0</v>
      </c>
      <c r="K30" s="23"/>
    </row>
    <row r="31" spans="1:11" ht="55.5" customHeight="1" x14ac:dyDescent="0.4">
      <c r="B31" s="101"/>
      <c r="C31" s="101"/>
      <c r="D31" s="34">
        <v>0</v>
      </c>
      <c r="E31" s="16"/>
      <c r="F31" s="16"/>
      <c r="G31" s="85"/>
      <c r="H31" s="79" t="str">
        <f>IF((B31=リスト!$B$16)+(B31=リスト!$B$17)+(B31=リスト!$B$18),15400,IF((B31=リスト!$B$19)+(B31=リスト!$B$20)+(B31=リスト!$B$21)+(B31=リスト!$B$22)+(B31=リスト!$B$23)+(B31=リスト!$B$24)+(B31=リスト!$B$25)+(B31=リスト!$B$28),7730,""))</f>
        <v/>
      </c>
      <c r="I31" s="11">
        <v>0</v>
      </c>
      <c r="J31" s="11">
        <f t="shared" si="2"/>
        <v>0</v>
      </c>
      <c r="K31" s="23"/>
    </row>
    <row r="32" spans="1:11" ht="55.5" customHeight="1" x14ac:dyDescent="0.4">
      <c r="B32" s="101"/>
      <c r="C32" s="101"/>
      <c r="D32" s="34">
        <v>0</v>
      </c>
      <c r="E32" s="16"/>
      <c r="F32" s="16"/>
      <c r="G32" s="85"/>
      <c r="H32" s="79" t="str">
        <f>IF((B32=リスト!$B$16)+(B32=リスト!$B$17)+(B32=リスト!$B$18),15400,IF((B32=リスト!$B$19)+(B32=リスト!$B$20)+(B32=リスト!$B$21)+(B32=リスト!$B$22)+(B32=リスト!$B$23)+(B32=リスト!$B$24)+(B32=リスト!$B$25)+(B32=リスト!$B$28),7730,""))</f>
        <v/>
      </c>
      <c r="I32" s="11">
        <v>0</v>
      </c>
      <c r="J32" s="11">
        <f t="shared" ref="J32" si="4">IF(I32&gt;H32,H32,I32)</f>
        <v>0</v>
      </c>
      <c r="K32" s="23"/>
    </row>
    <row r="33" spans="1:11" ht="55.5" customHeight="1" thickBot="1" x14ac:dyDescent="0.45">
      <c r="B33" s="101"/>
      <c r="C33" s="101"/>
      <c r="D33" s="34">
        <v>0</v>
      </c>
      <c r="E33" s="16"/>
      <c r="F33" s="16"/>
      <c r="G33" s="85"/>
      <c r="H33" s="79" t="str">
        <f>IF((B33=リスト!$B$16)+(B33=リスト!$B$17)+(B33=リスト!$B$18),15400,IF((B33=リスト!$B$19)+(B33=リスト!$B$20)+(B33=リスト!$B$21)+(B33=リスト!$B$22)+(B33=リスト!$B$23)+(B33=リスト!$B$24)+(B33=リスト!$B$25)+(B33=リスト!$B$28),7730,""))</f>
        <v/>
      </c>
      <c r="I33" s="11">
        <v>0</v>
      </c>
      <c r="J33" s="11">
        <f t="shared" si="2"/>
        <v>0</v>
      </c>
      <c r="K33" s="23"/>
    </row>
    <row r="34" spans="1:11" ht="36.75" customHeight="1" thickBot="1" x14ac:dyDescent="0.45">
      <c r="B34" s="176" t="s">
        <v>162</v>
      </c>
      <c r="C34" s="174"/>
      <c r="D34" s="175"/>
      <c r="E34" s="7"/>
      <c r="F34" s="7"/>
      <c r="G34" s="7"/>
      <c r="H34" s="35"/>
      <c r="I34" s="49" t="s">
        <v>42</v>
      </c>
      <c r="J34" s="51">
        <f>SUM(J28:J33)</f>
        <v>0</v>
      </c>
    </row>
    <row r="35" spans="1:11" x14ac:dyDescent="0.4">
      <c r="B35" s="82"/>
      <c r="C35" s="13"/>
      <c r="D35" s="9"/>
      <c r="E35" s="9"/>
      <c r="F35" s="9"/>
      <c r="G35" s="9"/>
      <c r="H35" s="9"/>
      <c r="I35" s="9"/>
      <c r="J35" s="9"/>
    </row>
    <row r="36" spans="1:11" x14ac:dyDescent="0.4">
      <c r="B36" s="75" t="s">
        <v>119</v>
      </c>
      <c r="C36" s="80"/>
      <c r="D36" s="81"/>
      <c r="E36" s="81"/>
      <c r="F36" s="81"/>
      <c r="G36" s="81"/>
      <c r="H36" s="81"/>
      <c r="I36" s="7" t="s">
        <v>137</v>
      </c>
      <c r="J36" s="81"/>
    </row>
    <row r="37" spans="1:11" ht="48" customHeight="1" x14ac:dyDescent="0.4">
      <c r="B37" s="58" t="s">
        <v>116</v>
      </c>
      <c r="C37" s="58" t="s">
        <v>117</v>
      </c>
      <c r="D37" s="63" t="s">
        <v>133</v>
      </c>
      <c r="E37" s="63" t="s">
        <v>118</v>
      </c>
      <c r="F37" s="63" t="s">
        <v>123</v>
      </c>
      <c r="G37" s="58" t="s">
        <v>120</v>
      </c>
      <c r="H37" s="58" t="s">
        <v>65</v>
      </c>
      <c r="I37" s="61" t="s">
        <v>74</v>
      </c>
      <c r="J37" s="58" t="s">
        <v>60</v>
      </c>
    </row>
    <row r="38" spans="1:11" ht="55.5" customHeight="1" thickBot="1" x14ac:dyDescent="0.45">
      <c r="A38" s="12" t="s">
        <v>124</v>
      </c>
      <c r="B38" s="105" t="s">
        <v>43</v>
      </c>
      <c r="C38" s="64" t="s">
        <v>126</v>
      </c>
      <c r="D38" s="39">
        <v>520</v>
      </c>
      <c r="E38" s="46">
        <v>38017</v>
      </c>
      <c r="F38" s="46">
        <v>38078</v>
      </c>
      <c r="G38" s="83" t="s">
        <v>104</v>
      </c>
      <c r="H38" s="77">
        <f>IF((B38=リスト!$B$16)+(B38=リスト!$B$17)+(B38=リスト!$B$18)+(B38=リスト!$B$28),15400,IF((B38=リスト!$B$19)+(B38=リスト!$B$20)+(B38=リスト!$B$21)+(B38=リスト!$B$22)+(B38=リスト!$B$23)+(B38=リスト!$B$24)+(B38=リスト!$B$25)+(B38=リスト!$B$26)+(B38=リスト!$B$27),7730,""))</f>
        <v>15400</v>
      </c>
      <c r="I38" s="40">
        <v>12000</v>
      </c>
      <c r="J38" s="40">
        <f>IF(I38&gt;H38,H38,IF(I38&lt;80,0,I38))</f>
        <v>12000</v>
      </c>
    </row>
    <row r="39" spans="1:11" ht="55.5" customHeight="1" thickTop="1" x14ac:dyDescent="0.4">
      <c r="B39" s="103"/>
      <c r="C39" s="109"/>
      <c r="D39" s="37">
        <v>0</v>
      </c>
      <c r="E39" s="18"/>
      <c r="F39" s="18"/>
      <c r="G39" s="84"/>
      <c r="H39" s="183" t="str">
        <f>IF((B39=リスト!$B$16)+(B39=リスト!$B$17)+(B39=リスト!$B$18)+(B39=リスト!$B$28),15400,IF((B39=リスト!$B$19)+(B39=リスト!$B$20)+(B39=リスト!$B$21)+(B39=リスト!$B$22)+(B39=リスト!$B$23)+(B39=リスト!$B$24)+(B39=リスト!$B$25)+(B39=リスト!$B$26)+(B39=リスト!$B$27),7730,""))</f>
        <v/>
      </c>
      <c r="I39" s="54">
        <v>0</v>
      </c>
      <c r="J39" s="54">
        <f>IF(I39&gt;H39,H39,IF(I39&lt;800,0,I39))</f>
        <v>0</v>
      </c>
    </row>
    <row r="40" spans="1:11" ht="55.5" customHeight="1" x14ac:dyDescent="0.4">
      <c r="B40" s="101"/>
      <c r="C40" s="110"/>
      <c r="D40" s="34">
        <v>0</v>
      </c>
      <c r="E40" s="16"/>
      <c r="F40" s="16"/>
      <c r="G40" s="85"/>
      <c r="H40" s="79" t="str">
        <f>IF((B40=リスト!$B$16)+(B40=リスト!$B$17)+(B40=リスト!$B$18)+(B40=リスト!$B$28),15400,IF((B40=リスト!$B$19)+(B40=リスト!$B$20)+(B40=リスト!$B$21)+(B40=リスト!$B$22)+(B40=リスト!$B$23)+(B40=リスト!$B$24)+(B40=リスト!$B$25)+(B40=リスト!$B$26)+(B40=リスト!$B$27),7730,""))</f>
        <v/>
      </c>
      <c r="I40" s="88">
        <v>0</v>
      </c>
      <c r="J40" s="88">
        <f t="shared" ref="J40:J44" si="5">IF(I40&gt;H40,H40,IF(I40&lt;800,0,I40))</f>
        <v>0</v>
      </c>
    </row>
    <row r="41" spans="1:11" ht="55.5" customHeight="1" x14ac:dyDescent="0.4">
      <c r="B41" s="101"/>
      <c r="C41" s="110"/>
      <c r="D41" s="34">
        <v>0</v>
      </c>
      <c r="E41" s="16"/>
      <c r="F41" s="16"/>
      <c r="G41" s="85"/>
      <c r="H41" s="79" t="str">
        <f>IF((B41=リスト!$B$16)+(B41=リスト!$B$17)+(B41=リスト!$B$18)+(B41=リスト!$B$28),15400,IF((B41=リスト!$B$19)+(B41=リスト!$B$20)+(B41=リスト!$B$21)+(B41=リスト!$B$22)+(B41=リスト!$B$23)+(B41=リスト!$B$24)+(B41=リスト!$B$25)+(B41=リスト!$B$26)+(B41=リスト!$B$27),7730,""))</f>
        <v/>
      </c>
      <c r="I41" s="88">
        <v>0</v>
      </c>
      <c r="J41" s="88">
        <f t="shared" si="5"/>
        <v>0</v>
      </c>
    </row>
    <row r="42" spans="1:11" ht="55.5" customHeight="1" x14ac:dyDescent="0.4">
      <c r="B42" s="101"/>
      <c r="C42" s="110"/>
      <c r="D42" s="34">
        <v>0</v>
      </c>
      <c r="E42" s="16"/>
      <c r="F42" s="16"/>
      <c r="G42" s="85"/>
      <c r="H42" s="79" t="str">
        <f>IF((B42=リスト!$B$16)+(B42=リスト!$B$17)+(B42=リスト!$B$18)+(B42=リスト!$B$28),15400,IF((B42=リスト!$B$19)+(B42=リスト!$B$20)+(B42=リスト!$B$21)+(B42=リスト!$B$22)+(B42=リスト!$B$23)+(B42=リスト!$B$24)+(B42=リスト!$B$25)+(B42=リスト!$B$26)+(B42=リスト!$B$27),7730,""))</f>
        <v/>
      </c>
      <c r="I42" s="88">
        <v>0</v>
      </c>
      <c r="J42" s="88">
        <f t="shared" si="5"/>
        <v>0</v>
      </c>
    </row>
    <row r="43" spans="1:11" ht="55.5" customHeight="1" x14ac:dyDescent="0.4">
      <c r="B43" s="101"/>
      <c r="C43" s="110"/>
      <c r="D43" s="34">
        <v>0</v>
      </c>
      <c r="E43" s="16"/>
      <c r="F43" s="16"/>
      <c r="G43" s="85"/>
      <c r="H43" s="79" t="str">
        <f>IF((B43=リスト!$B$16)+(B43=リスト!$B$17)+(B43=リスト!$B$18)+(B43=リスト!$B$28),15400,IF((B43=リスト!$B$19)+(B43=リスト!$B$20)+(B43=リスト!$B$21)+(B43=リスト!$B$22)+(B43=リスト!$B$23)+(B43=リスト!$B$24)+(B43=リスト!$B$25)+(B43=リスト!$B$26)+(B43=リスト!$B$27),7730,""))</f>
        <v/>
      </c>
      <c r="I43" s="88">
        <v>0</v>
      </c>
      <c r="J43" s="88">
        <f t="shared" si="5"/>
        <v>0</v>
      </c>
    </row>
    <row r="44" spans="1:11" ht="55.5" customHeight="1" thickBot="1" x14ac:dyDescent="0.45">
      <c r="B44" s="101"/>
      <c r="C44" s="110"/>
      <c r="D44" s="34">
        <v>0</v>
      </c>
      <c r="E44" s="16"/>
      <c r="F44" s="16"/>
      <c r="G44" s="85"/>
      <c r="H44" s="79" t="str">
        <f>IF((B44=リスト!$B$16)+(B44=リスト!$B$17)+(B44=リスト!$B$18)+(B44=リスト!$B$28),15400,IF((B44=リスト!$B$19)+(B44=リスト!$B$20)+(B44=リスト!$B$21)+(B44=リスト!$B$22)+(B44=リスト!$B$23)+(B44=リスト!$B$24)+(B44=リスト!$B$25)+(B44=リスト!$B$26)+(B44=リスト!$B$27),7730,""))</f>
        <v/>
      </c>
      <c r="I44" s="166">
        <v>0</v>
      </c>
      <c r="J44" s="166">
        <f t="shared" si="5"/>
        <v>0</v>
      </c>
    </row>
    <row r="45" spans="1:11" ht="36.6" customHeight="1" thickBot="1" x14ac:dyDescent="0.45">
      <c r="B45" s="176" t="s">
        <v>162</v>
      </c>
      <c r="C45" s="174"/>
      <c r="D45" s="175"/>
      <c r="I45" s="49" t="s">
        <v>23</v>
      </c>
      <c r="J45" s="86">
        <f>SUM(J39:J44)</f>
        <v>0</v>
      </c>
    </row>
  </sheetData>
  <phoneticPr fontId="2"/>
  <dataValidations count="2">
    <dataValidation type="list" allowBlank="1" showInputMessage="1" showErrorMessage="1" sqref="B13">
      <formula1>"①地域密着型特養及び併設される老人短期入所施設,②その他の対象施設"</formula1>
    </dataValidation>
    <dataValidation type="list" allowBlank="1" showInputMessage="1" showErrorMessage="1" sqref="B27:B33">
      <formula1>$B$17:$B$27</formula1>
    </dataValidation>
  </dataValidations>
  <pageMargins left="0.70866141732283472" right="0.70866141732283472" top="0.74803149606299213" bottom="0.74803149606299213" header="0.31496062992125984" footer="0.31496062992125984"/>
  <pageSetup paperSize="9" scale="33" fitToHeight="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リスト!$B$16:$B$28</xm:f>
          </x14:formula1>
          <xm:sqref>B5:B11 B16:B22 B38:B44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view="pageBreakPreview" topLeftCell="A31" zoomScale="80" zoomScaleNormal="100" zoomScaleSheetLayoutView="80" workbookViewId="0">
      <selection activeCell="K41" sqref="K41"/>
    </sheetView>
  </sheetViews>
  <sheetFormatPr defaultRowHeight="18.75" x14ac:dyDescent="0.4"/>
  <cols>
    <col min="1" max="1" width="3.75" customWidth="1"/>
    <col min="2" max="3" width="37.5" customWidth="1"/>
    <col min="4" max="6" width="13.125" customWidth="1"/>
    <col min="7" max="7" width="58.75" customWidth="1"/>
    <col min="8" max="12" width="16.25" customWidth="1"/>
  </cols>
  <sheetData>
    <row r="1" spans="1:13" ht="30" customHeight="1" x14ac:dyDescent="0.4">
      <c r="B1" s="72" t="s">
        <v>97</v>
      </c>
      <c r="D1" s="76" t="s">
        <v>98</v>
      </c>
    </row>
    <row r="2" spans="1:13" ht="48.75" customHeight="1" x14ac:dyDescent="0.4">
      <c r="B2" s="58" t="s">
        <v>127</v>
      </c>
      <c r="C2" s="58" t="s">
        <v>128</v>
      </c>
      <c r="D2" s="15" t="s">
        <v>132</v>
      </c>
      <c r="E2" s="15" t="s">
        <v>129</v>
      </c>
      <c r="F2" s="15" t="s">
        <v>130</v>
      </c>
      <c r="G2" s="58" t="s">
        <v>120</v>
      </c>
      <c r="H2" s="63" t="s">
        <v>80</v>
      </c>
      <c r="I2" s="104" t="s">
        <v>81</v>
      </c>
      <c r="J2" s="121" t="s">
        <v>66</v>
      </c>
      <c r="K2" s="58" t="s">
        <v>67</v>
      </c>
      <c r="L2" s="58" t="s">
        <v>68</v>
      </c>
    </row>
    <row r="3" spans="1:13" ht="60" customHeight="1" thickBot="1" x14ac:dyDescent="0.45">
      <c r="A3" s="12" t="s">
        <v>78</v>
      </c>
      <c r="B3" s="45" t="s">
        <v>135</v>
      </c>
      <c r="C3" s="38" t="s">
        <v>54</v>
      </c>
      <c r="D3" s="39">
        <v>750</v>
      </c>
      <c r="E3" s="46">
        <v>34778</v>
      </c>
      <c r="F3" s="46">
        <v>34790</v>
      </c>
      <c r="G3" s="45" t="s">
        <v>57</v>
      </c>
      <c r="H3" s="40">
        <v>12500</v>
      </c>
      <c r="I3" s="118">
        <f>IF(H3&gt;=5000,H3*1/4,H3)</f>
        <v>3125</v>
      </c>
      <c r="J3" s="122">
        <f>IF(H3&gt;=5000,H3*1/2,0)</f>
        <v>6250</v>
      </c>
      <c r="K3" s="40">
        <f>IF(H3&gt;=5000,H3*1/4,0)</f>
        <v>3125</v>
      </c>
      <c r="L3" s="40">
        <f>SUM(J3:K3)</f>
        <v>9375</v>
      </c>
      <c r="M3" s="24"/>
    </row>
    <row r="4" spans="1:13" ht="60" customHeight="1" thickTop="1" x14ac:dyDescent="0.4">
      <c r="B4" s="43"/>
      <c r="C4" s="109"/>
      <c r="D4" s="113">
        <v>0</v>
      </c>
      <c r="E4" s="114"/>
      <c r="F4" s="115"/>
      <c r="G4" s="43"/>
      <c r="H4" s="54">
        <v>0</v>
      </c>
      <c r="I4" s="119">
        <f t="shared" ref="I4:I9" si="0">IF(H4&gt;=5000,H4*1/4,H4)</f>
        <v>0</v>
      </c>
      <c r="J4" s="123">
        <f t="shared" ref="J4:J9" si="1">IF(H4&gt;=5000,H4*1/2,0)</f>
        <v>0</v>
      </c>
      <c r="K4" s="54">
        <f t="shared" ref="K4:K9" si="2">IF(H4&gt;=5000,H4*1/4,0)</f>
        <v>0</v>
      </c>
      <c r="L4" s="54">
        <f>SUM(J4:K4)</f>
        <v>0</v>
      </c>
      <c r="M4" s="24"/>
    </row>
    <row r="5" spans="1:13" ht="60" customHeight="1" x14ac:dyDescent="0.4">
      <c r="B5" s="42"/>
      <c r="C5" s="110"/>
      <c r="D5" s="116">
        <v>0</v>
      </c>
      <c r="E5" s="117"/>
      <c r="F5" s="117"/>
      <c r="G5" s="42"/>
      <c r="H5" s="88">
        <v>0</v>
      </c>
      <c r="I5" s="120">
        <f t="shared" si="0"/>
        <v>0</v>
      </c>
      <c r="J5" s="169">
        <f t="shared" si="1"/>
        <v>0</v>
      </c>
      <c r="K5" s="88">
        <f t="shared" si="2"/>
        <v>0</v>
      </c>
      <c r="L5" s="88">
        <f t="shared" ref="L5:L6" si="3">SUM(J5:K5)</f>
        <v>0</v>
      </c>
      <c r="M5" s="24"/>
    </row>
    <row r="6" spans="1:13" ht="60" customHeight="1" x14ac:dyDescent="0.4">
      <c r="B6" s="42"/>
      <c r="C6" s="110"/>
      <c r="D6" s="116">
        <v>0</v>
      </c>
      <c r="E6" s="117"/>
      <c r="F6" s="117"/>
      <c r="G6" s="42"/>
      <c r="H6" s="88">
        <v>0</v>
      </c>
      <c r="I6" s="120">
        <f t="shared" si="0"/>
        <v>0</v>
      </c>
      <c r="J6" s="169">
        <f t="shared" si="1"/>
        <v>0</v>
      </c>
      <c r="K6" s="88">
        <f t="shared" si="2"/>
        <v>0</v>
      </c>
      <c r="L6" s="88">
        <f t="shared" si="3"/>
        <v>0</v>
      </c>
      <c r="M6" s="24"/>
    </row>
    <row r="7" spans="1:13" ht="60" customHeight="1" x14ac:dyDescent="0.4">
      <c r="B7" s="43"/>
      <c r="C7" s="109"/>
      <c r="D7" s="113">
        <v>0</v>
      </c>
      <c r="E7" s="114"/>
      <c r="F7" s="115"/>
      <c r="G7" s="43"/>
      <c r="H7" s="167">
        <v>0</v>
      </c>
      <c r="I7" s="168">
        <f t="shared" si="0"/>
        <v>0</v>
      </c>
      <c r="J7" s="170">
        <f t="shared" si="1"/>
        <v>0</v>
      </c>
      <c r="K7" s="167">
        <f t="shared" si="2"/>
        <v>0</v>
      </c>
      <c r="L7" s="167">
        <f>SUM(J7:K7)</f>
        <v>0</v>
      </c>
      <c r="M7" s="24"/>
    </row>
    <row r="8" spans="1:13" ht="60" customHeight="1" x14ac:dyDescent="0.4">
      <c r="B8" s="42"/>
      <c r="C8" s="110"/>
      <c r="D8" s="116">
        <v>0</v>
      </c>
      <c r="E8" s="117"/>
      <c r="F8" s="117"/>
      <c r="G8" s="42"/>
      <c r="H8" s="88">
        <v>0</v>
      </c>
      <c r="I8" s="120">
        <f t="shared" si="0"/>
        <v>0</v>
      </c>
      <c r="J8" s="169">
        <f t="shared" si="1"/>
        <v>0</v>
      </c>
      <c r="K8" s="88">
        <f t="shared" si="2"/>
        <v>0</v>
      </c>
      <c r="L8" s="88">
        <f t="shared" ref="L8" si="4">SUM(J8:K8)</f>
        <v>0</v>
      </c>
      <c r="M8" s="24"/>
    </row>
    <row r="9" spans="1:13" ht="60" customHeight="1" thickBot="1" x14ac:dyDescent="0.45">
      <c r="B9" s="42"/>
      <c r="C9" s="110"/>
      <c r="D9" s="116">
        <v>0</v>
      </c>
      <c r="E9" s="117"/>
      <c r="F9" s="117"/>
      <c r="G9" s="42"/>
      <c r="H9" s="88">
        <v>0</v>
      </c>
      <c r="I9" s="120">
        <f t="shared" si="0"/>
        <v>0</v>
      </c>
      <c r="J9" s="124">
        <f t="shared" si="1"/>
        <v>0</v>
      </c>
      <c r="K9" s="67">
        <f t="shared" si="2"/>
        <v>0</v>
      </c>
      <c r="L9" s="67">
        <f t="shared" ref="L9" si="5">SUM(J9:K9)</f>
        <v>0</v>
      </c>
      <c r="M9" s="24"/>
    </row>
    <row r="10" spans="1:13" ht="37.5" customHeight="1" thickBot="1" x14ac:dyDescent="0.45">
      <c r="B10" s="176" t="s">
        <v>162</v>
      </c>
      <c r="C10" s="174"/>
      <c r="D10" s="175"/>
      <c r="E10" s="7"/>
      <c r="F10" s="7"/>
      <c r="G10" s="7"/>
      <c r="H10" s="130" t="s">
        <v>139</v>
      </c>
      <c r="I10" s="7"/>
      <c r="J10" s="57" t="s">
        <v>10</v>
      </c>
      <c r="K10" s="36">
        <f>SUM(K4:K9)</f>
        <v>0</v>
      </c>
      <c r="L10" s="17">
        <f>SUM(L4:L9)</f>
        <v>0</v>
      </c>
    </row>
    <row r="11" spans="1:13" x14ac:dyDescent="0.4">
      <c r="B11" s="8"/>
    </row>
    <row r="12" spans="1:13" ht="29.25" customHeight="1" x14ac:dyDescent="0.4">
      <c r="B12" s="72" t="s">
        <v>151</v>
      </c>
    </row>
    <row r="13" spans="1:13" ht="48.75" customHeight="1" x14ac:dyDescent="0.4">
      <c r="B13" s="58" t="s">
        <v>127</v>
      </c>
      <c r="C13" s="58" t="s">
        <v>128</v>
      </c>
      <c r="D13" s="63" t="s">
        <v>132</v>
      </c>
      <c r="E13" s="63" t="s">
        <v>129</v>
      </c>
      <c r="F13" s="63" t="s">
        <v>130</v>
      </c>
      <c r="G13" s="58" t="s">
        <v>120</v>
      </c>
      <c r="H13" s="63" t="s">
        <v>80</v>
      </c>
      <c r="I13" s="104" t="s">
        <v>81</v>
      </c>
      <c r="J13" s="121" t="s">
        <v>66</v>
      </c>
      <c r="K13" s="58" t="s">
        <v>67</v>
      </c>
      <c r="L13" s="58" t="s">
        <v>68</v>
      </c>
    </row>
    <row r="14" spans="1:13" ht="60" customHeight="1" thickBot="1" x14ac:dyDescent="0.45">
      <c r="A14" s="12" t="s">
        <v>78</v>
      </c>
      <c r="B14" s="45" t="s">
        <v>50</v>
      </c>
      <c r="C14" s="38" t="s">
        <v>136</v>
      </c>
      <c r="D14" s="39">
        <v>800</v>
      </c>
      <c r="E14" s="46">
        <v>34778</v>
      </c>
      <c r="F14" s="47">
        <v>34790</v>
      </c>
      <c r="G14" s="45" t="s">
        <v>58</v>
      </c>
      <c r="H14" s="40">
        <v>10000</v>
      </c>
      <c r="I14" s="118">
        <f>IF(H14&gt;=5000,H14*1/4,H14)</f>
        <v>2500</v>
      </c>
      <c r="J14" s="122">
        <f>IF(H14&gt;=5000,H14*1/2,0)</f>
        <v>5000</v>
      </c>
      <c r="K14" s="40">
        <f>IF(H14&gt;=5000,H14*1/4,0)</f>
        <v>2500</v>
      </c>
      <c r="L14" s="40">
        <f>SUM(J14:K14)</f>
        <v>7500</v>
      </c>
      <c r="M14" s="24"/>
    </row>
    <row r="15" spans="1:13" ht="60" customHeight="1" thickTop="1" x14ac:dyDescent="0.4">
      <c r="B15" s="43"/>
      <c r="C15" s="109"/>
      <c r="D15" s="37">
        <v>0</v>
      </c>
      <c r="E15" s="44"/>
      <c r="F15" s="44"/>
      <c r="G15" s="43"/>
      <c r="H15" s="54">
        <v>0</v>
      </c>
      <c r="I15" s="119">
        <f t="shared" ref="I15:I20" si="6">IF(H15&gt;=5000,H15*1/4,H15)</f>
        <v>0</v>
      </c>
      <c r="J15" s="123">
        <f t="shared" ref="J15:J20" si="7">IF(H15&gt;=5000,H15*1/2,0)</f>
        <v>0</v>
      </c>
      <c r="K15" s="54">
        <f t="shared" ref="K15:K20" si="8">IF(H15&gt;=5000,H15*1/4,0)</f>
        <v>0</v>
      </c>
      <c r="L15" s="54">
        <f t="shared" ref="L15:L18" si="9">SUM(J15:K15)</f>
        <v>0</v>
      </c>
      <c r="M15" s="24"/>
    </row>
    <row r="16" spans="1:13" ht="60" customHeight="1" x14ac:dyDescent="0.4">
      <c r="B16" s="42"/>
      <c r="C16" s="110"/>
      <c r="D16" s="34">
        <v>0</v>
      </c>
      <c r="E16" s="41"/>
      <c r="F16" s="41"/>
      <c r="G16" s="42"/>
      <c r="H16" s="88">
        <v>0</v>
      </c>
      <c r="I16" s="120">
        <f t="shared" si="6"/>
        <v>0</v>
      </c>
      <c r="J16" s="169">
        <f t="shared" si="7"/>
        <v>0</v>
      </c>
      <c r="K16" s="88">
        <f t="shared" si="8"/>
        <v>0</v>
      </c>
      <c r="L16" s="88">
        <f t="shared" ref="L16:L17" si="10">SUM(J16:K16)</f>
        <v>0</v>
      </c>
      <c r="M16" s="24"/>
    </row>
    <row r="17" spans="1:13" ht="60" customHeight="1" x14ac:dyDescent="0.4">
      <c r="B17" s="43"/>
      <c r="C17" s="109"/>
      <c r="D17" s="37">
        <v>0</v>
      </c>
      <c r="E17" s="44"/>
      <c r="F17" s="44"/>
      <c r="G17" s="43"/>
      <c r="H17" s="167">
        <v>0</v>
      </c>
      <c r="I17" s="168">
        <f t="shared" si="6"/>
        <v>0</v>
      </c>
      <c r="J17" s="170">
        <f t="shared" si="7"/>
        <v>0</v>
      </c>
      <c r="K17" s="167">
        <f t="shared" si="8"/>
        <v>0</v>
      </c>
      <c r="L17" s="167">
        <f t="shared" si="10"/>
        <v>0</v>
      </c>
      <c r="M17" s="24"/>
    </row>
    <row r="18" spans="1:13" ht="60" customHeight="1" x14ac:dyDescent="0.4">
      <c r="B18" s="42"/>
      <c r="C18" s="110"/>
      <c r="D18" s="34">
        <v>0</v>
      </c>
      <c r="E18" s="41"/>
      <c r="F18" s="41"/>
      <c r="G18" s="42"/>
      <c r="H18" s="88">
        <v>0</v>
      </c>
      <c r="I18" s="120">
        <f t="shared" si="6"/>
        <v>0</v>
      </c>
      <c r="J18" s="169">
        <f t="shared" si="7"/>
        <v>0</v>
      </c>
      <c r="K18" s="88">
        <f t="shared" si="8"/>
        <v>0</v>
      </c>
      <c r="L18" s="88">
        <f t="shared" si="9"/>
        <v>0</v>
      </c>
      <c r="M18" s="24"/>
    </row>
    <row r="19" spans="1:13" ht="60" customHeight="1" x14ac:dyDescent="0.4">
      <c r="B19" s="43"/>
      <c r="C19" s="109"/>
      <c r="D19" s="37">
        <v>0</v>
      </c>
      <c r="E19" s="44"/>
      <c r="F19" s="44"/>
      <c r="G19" s="43"/>
      <c r="H19" s="167">
        <v>0</v>
      </c>
      <c r="I19" s="168">
        <f t="shared" si="6"/>
        <v>0</v>
      </c>
      <c r="J19" s="170">
        <f t="shared" si="7"/>
        <v>0</v>
      </c>
      <c r="K19" s="167">
        <f t="shared" si="8"/>
        <v>0</v>
      </c>
      <c r="L19" s="167">
        <f t="shared" ref="L19:L20" si="11">SUM(J19:K19)</f>
        <v>0</v>
      </c>
      <c r="M19" s="24"/>
    </row>
    <row r="20" spans="1:13" ht="60" customHeight="1" thickBot="1" x14ac:dyDescent="0.45">
      <c r="B20" s="42"/>
      <c r="C20" s="110"/>
      <c r="D20" s="34">
        <v>0</v>
      </c>
      <c r="E20" s="41"/>
      <c r="F20" s="41"/>
      <c r="G20" s="42"/>
      <c r="H20" s="88">
        <v>0</v>
      </c>
      <c r="I20" s="120">
        <f t="shared" si="6"/>
        <v>0</v>
      </c>
      <c r="J20" s="124">
        <f t="shared" si="7"/>
        <v>0</v>
      </c>
      <c r="K20" s="67">
        <f t="shared" si="8"/>
        <v>0</v>
      </c>
      <c r="L20" s="67">
        <f t="shared" si="11"/>
        <v>0</v>
      </c>
      <c r="M20" s="24"/>
    </row>
    <row r="21" spans="1:13" ht="37.15" customHeight="1" thickBot="1" x14ac:dyDescent="0.45">
      <c r="B21" s="176" t="s">
        <v>162</v>
      </c>
      <c r="C21" s="174"/>
      <c r="D21" s="175"/>
      <c r="E21" s="7"/>
      <c r="F21" s="7"/>
      <c r="G21" s="7"/>
      <c r="H21" s="238" t="s">
        <v>155</v>
      </c>
      <c r="I21" s="239"/>
      <c r="J21" s="20" t="s">
        <v>10</v>
      </c>
      <c r="K21" s="36">
        <f>SUM(K15:K20)</f>
        <v>0</v>
      </c>
      <c r="L21" s="17">
        <f>SUM(L15:L20)</f>
        <v>0</v>
      </c>
    </row>
    <row r="22" spans="1:13" ht="29.25" customHeight="1" x14ac:dyDescent="0.4">
      <c r="B22" s="72" t="s">
        <v>154</v>
      </c>
    </row>
    <row r="23" spans="1:13" ht="48.75" customHeight="1" x14ac:dyDescent="0.4">
      <c r="B23" s="58" t="s">
        <v>127</v>
      </c>
      <c r="C23" s="58" t="s">
        <v>128</v>
      </c>
      <c r="D23" s="63" t="s">
        <v>132</v>
      </c>
      <c r="E23" s="63" t="s">
        <v>129</v>
      </c>
      <c r="F23" s="63" t="s">
        <v>130</v>
      </c>
      <c r="G23" s="58" t="s">
        <v>120</v>
      </c>
      <c r="H23" s="63" t="s">
        <v>80</v>
      </c>
      <c r="I23" s="104" t="s">
        <v>81</v>
      </c>
      <c r="J23" s="121" t="s">
        <v>66</v>
      </c>
      <c r="K23" s="58" t="s">
        <v>67</v>
      </c>
      <c r="L23" s="58" t="s">
        <v>68</v>
      </c>
    </row>
    <row r="24" spans="1:13" ht="60" customHeight="1" thickBot="1" x14ac:dyDescent="0.45">
      <c r="A24" s="12" t="s">
        <v>11</v>
      </c>
      <c r="B24" s="45" t="s">
        <v>50</v>
      </c>
      <c r="C24" s="38" t="s">
        <v>136</v>
      </c>
      <c r="D24" s="39">
        <v>800</v>
      </c>
      <c r="E24" s="46">
        <v>34778</v>
      </c>
      <c r="F24" s="47">
        <v>34790</v>
      </c>
      <c r="G24" s="45" t="s">
        <v>58</v>
      </c>
      <c r="H24" s="40">
        <v>10000</v>
      </c>
      <c r="I24" s="118">
        <f>H24*1/4</f>
        <v>2500</v>
      </c>
      <c r="J24" s="122">
        <f>H24*1/2</f>
        <v>5000</v>
      </c>
      <c r="K24" s="40">
        <f>H24*1/4</f>
        <v>2500</v>
      </c>
      <c r="L24" s="40">
        <f>SUM(J24:K24)</f>
        <v>7500</v>
      </c>
      <c r="M24" s="24"/>
    </row>
    <row r="25" spans="1:13" ht="60" customHeight="1" thickTop="1" x14ac:dyDescent="0.4">
      <c r="B25" s="43"/>
      <c r="C25" s="109"/>
      <c r="D25" s="37">
        <v>0</v>
      </c>
      <c r="E25" s="44"/>
      <c r="F25" s="44"/>
      <c r="G25" s="43"/>
      <c r="H25" s="54">
        <v>0</v>
      </c>
      <c r="I25" s="119">
        <f t="shared" ref="I25:I30" si="12">H25*1/4</f>
        <v>0</v>
      </c>
      <c r="J25" s="123">
        <f t="shared" ref="J25:J30" si="13">H25*1/2</f>
        <v>0</v>
      </c>
      <c r="K25" s="54">
        <f t="shared" ref="K25:K30" si="14">H25*1/4</f>
        <v>0</v>
      </c>
      <c r="L25" s="54">
        <f t="shared" ref="L25:L30" si="15">SUM(J25:K25)</f>
        <v>0</v>
      </c>
      <c r="M25" s="24"/>
    </row>
    <row r="26" spans="1:13" ht="60" customHeight="1" x14ac:dyDescent="0.4">
      <c r="B26" s="42"/>
      <c r="C26" s="110"/>
      <c r="D26" s="34">
        <v>0</v>
      </c>
      <c r="E26" s="41"/>
      <c r="F26" s="41"/>
      <c r="G26" s="42"/>
      <c r="H26" s="88">
        <v>0</v>
      </c>
      <c r="I26" s="120">
        <f t="shared" si="12"/>
        <v>0</v>
      </c>
      <c r="J26" s="169">
        <f t="shared" si="13"/>
        <v>0</v>
      </c>
      <c r="K26" s="88">
        <f t="shared" si="14"/>
        <v>0</v>
      </c>
      <c r="L26" s="88">
        <f t="shared" si="15"/>
        <v>0</v>
      </c>
      <c r="M26" s="24"/>
    </row>
    <row r="27" spans="1:13" ht="60" customHeight="1" x14ac:dyDescent="0.4">
      <c r="B27" s="43"/>
      <c r="C27" s="109"/>
      <c r="D27" s="37">
        <v>0</v>
      </c>
      <c r="E27" s="44"/>
      <c r="F27" s="44"/>
      <c r="G27" s="43"/>
      <c r="H27" s="167">
        <v>0</v>
      </c>
      <c r="I27" s="168">
        <f t="shared" si="12"/>
        <v>0</v>
      </c>
      <c r="J27" s="170">
        <f t="shared" si="13"/>
        <v>0</v>
      </c>
      <c r="K27" s="167">
        <f t="shared" si="14"/>
        <v>0</v>
      </c>
      <c r="L27" s="167">
        <f t="shared" si="15"/>
        <v>0</v>
      </c>
      <c r="M27" s="24"/>
    </row>
    <row r="28" spans="1:13" ht="60" customHeight="1" x14ac:dyDescent="0.4">
      <c r="B28" s="42"/>
      <c r="C28" s="110"/>
      <c r="D28" s="34">
        <v>0</v>
      </c>
      <c r="E28" s="41"/>
      <c r="F28" s="41"/>
      <c r="G28" s="42"/>
      <c r="H28" s="88">
        <v>0</v>
      </c>
      <c r="I28" s="120">
        <f t="shared" si="12"/>
        <v>0</v>
      </c>
      <c r="J28" s="169">
        <f t="shared" si="13"/>
        <v>0</v>
      </c>
      <c r="K28" s="88">
        <f t="shared" si="14"/>
        <v>0</v>
      </c>
      <c r="L28" s="88">
        <f t="shared" si="15"/>
        <v>0</v>
      </c>
      <c r="M28" s="24"/>
    </row>
    <row r="29" spans="1:13" ht="60" customHeight="1" x14ac:dyDescent="0.4">
      <c r="B29" s="43"/>
      <c r="C29" s="109"/>
      <c r="D29" s="37">
        <v>0</v>
      </c>
      <c r="E29" s="44"/>
      <c r="F29" s="44"/>
      <c r="G29" s="43"/>
      <c r="H29" s="167">
        <v>0</v>
      </c>
      <c r="I29" s="168">
        <f t="shared" si="12"/>
        <v>0</v>
      </c>
      <c r="J29" s="170">
        <f t="shared" si="13"/>
        <v>0</v>
      </c>
      <c r="K29" s="167">
        <f t="shared" si="14"/>
        <v>0</v>
      </c>
      <c r="L29" s="167">
        <f t="shared" si="15"/>
        <v>0</v>
      </c>
      <c r="M29" s="24"/>
    </row>
    <row r="30" spans="1:13" ht="60" customHeight="1" thickBot="1" x14ac:dyDescent="0.45">
      <c r="B30" s="42"/>
      <c r="C30" s="110"/>
      <c r="D30" s="34">
        <v>0</v>
      </c>
      <c r="E30" s="41"/>
      <c r="F30" s="41"/>
      <c r="G30" s="42"/>
      <c r="H30" s="88">
        <v>0</v>
      </c>
      <c r="I30" s="120">
        <f t="shared" si="12"/>
        <v>0</v>
      </c>
      <c r="J30" s="124">
        <f t="shared" si="13"/>
        <v>0</v>
      </c>
      <c r="K30" s="67">
        <f t="shared" si="14"/>
        <v>0</v>
      </c>
      <c r="L30" s="67">
        <f t="shared" si="15"/>
        <v>0</v>
      </c>
      <c r="M30" s="24"/>
    </row>
    <row r="31" spans="1:13" ht="37.15" customHeight="1" thickBot="1" x14ac:dyDescent="0.45">
      <c r="B31" s="176" t="s">
        <v>162</v>
      </c>
      <c r="C31" s="174"/>
      <c r="D31" s="175"/>
      <c r="E31" s="7"/>
      <c r="F31" s="7"/>
      <c r="G31" s="7"/>
      <c r="H31" s="238"/>
      <c r="I31" s="239"/>
      <c r="J31" s="20" t="s">
        <v>10</v>
      </c>
      <c r="K31" s="36">
        <f>SUM(K25:K30)</f>
        <v>0</v>
      </c>
      <c r="L31" s="17">
        <f>SUM(L25:L30)</f>
        <v>0</v>
      </c>
    </row>
    <row r="33" spans="1:12" ht="30" customHeight="1" x14ac:dyDescent="0.4">
      <c r="B33" s="72" t="s">
        <v>105</v>
      </c>
      <c r="C33" s="87"/>
      <c r="D33" s="76" t="s">
        <v>106</v>
      </c>
      <c r="F33" s="87"/>
      <c r="G33" s="87"/>
      <c r="H33" s="87"/>
      <c r="I33" s="87"/>
      <c r="J33" s="87"/>
      <c r="K33" s="87"/>
      <c r="L33" s="87"/>
    </row>
    <row r="34" spans="1:12" ht="48.75" customHeight="1" x14ac:dyDescent="0.4">
      <c r="B34" s="58" t="s">
        <v>127</v>
      </c>
      <c r="C34" s="58" t="s">
        <v>128</v>
      </c>
      <c r="D34" s="63" t="s">
        <v>132</v>
      </c>
      <c r="E34" s="63" t="s">
        <v>129</v>
      </c>
      <c r="F34" s="63" t="s">
        <v>130</v>
      </c>
      <c r="G34" s="58" t="s">
        <v>120</v>
      </c>
      <c r="H34" s="63" t="s">
        <v>80</v>
      </c>
      <c r="I34" s="104" t="s">
        <v>81</v>
      </c>
      <c r="J34" s="121" t="s">
        <v>66</v>
      </c>
      <c r="K34" s="58" t="s">
        <v>67</v>
      </c>
      <c r="L34" s="58" t="s">
        <v>68</v>
      </c>
    </row>
    <row r="35" spans="1:12" ht="60" customHeight="1" thickBot="1" x14ac:dyDescent="0.45">
      <c r="A35" s="89" t="s">
        <v>107</v>
      </c>
      <c r="B35" s="111" t="s">
        <v>50</v>
      </c>
      <c r="C35" s="129" t="s">
        <v>140</v>
      </c>
      <c r="D35" s="39">
        <v>1000</v>
      </c>
      <c r="E35" s="46">
        <v>34778</v>
      </c>
      <c r="F35" s="47">
        <v>34790</v>
      </c>
      <c r="G35" s="112" t="s">
        <v>108</v>
      </c>
      <c r="H35" s="40">
        <v>10000</v>
      </c>
      <c r="I35" s="118">
        <f>IF(H35&gt;=800,H35*1/4,H35)</f>
        <v>2500</v>
      </c>
      <c r="J35" s="122">
        <f t="shared" ref="J35:J41" si="16">IF(H35&gt;=800,H35*1/2,0)</f>
        <v>5000</v>
      </c>
      <c r="K35" s="40">
        <f t="shared" ref="K35:K41" si="17">IF(H35&gt;=800,H35*1/4,0)</f>
        <v>2500</v>
      </c>
      <c r="L35" s="40">
        <f>SUM(J35:K35)</f>
        <v>7500</v>
      </c>
    </row>
    <row r="36" spans="1:12" ht="60" customHeight="1" thickTop="1" x14ac:dyDescent="0.4">
      <c r="B36" s="125"/>
      <c r="C36" s="127"/>
      <c r="D36" s="37"/>
      <c r="E36" s="44"/>
      <c r="F36" s="44"/>
      <c r="G36" s="125"/>
      <c r="H36" s="19">
        <v>0</v>
      </c>
      <c r="I36" s="119">
        <f t="shared" ref="I36:I41" si="18">IF(H36&gt;=800,H36*1/4,H36)</f>
        <v>0</v>
      </c>
      <c r="J36" s="123">
        <f t="shared" si="16"/>
        <v>0</v>
      </c>
      <c r="K36" s="54">
        <f t="shared" si="17"/>
        <v>0</v>
      </c>
      <c r="L36" s="54">
        <f t="shared" ref="L36:L41" si="19">SUM(J36:K36)</f>
        <v>0</v>
      </c>
    </row>
    <row r="37" spans="1:12" ht="60" customHeight="1" x14ac:dyDescent="0.4">
      <c r="B37" s="126"/>
      <c r="C37" s="128"/>
      <c r="D37" s="34"/>
      <c r="E37" s="41"/>
      <c r="F37" s="41"/>
      <c r="G37" s="126"/>
      <c r="H37" s="10">
        <v>0</v>
      </c>
      <c r="I37" s="120">
        <f t="shared" si="18"/>
        <v>0</v>
      </c>
      <c r="J37" s="169">
        <f t="shared" si="16"/>
        <v>0</v>
      </c>
      <c r="K37" s="88">
        <f t="shared" si="17"/>
        <v>0</v>
      </c>
      <c r="L37" s="88">
        <f t="shared" si="19"/>
        <v>0</v>
      </c>
    </row>
    <row r="38" spans="1:12" ht="60" customHeight="1" x14ac:dyDescent="0.4">
      <c r="B38" s="126"/>
      <c r="C38" s="128"/>
      <c r="D38" s="34"/>
      <c r="E38" s="41"/>
      <c r="F38" s="41"/>
      <c r="G38" s="126"/>
      <c r="H38" s="10">
        <v>0</v>
      </c>
      <c r="I38" s="120">
        <f t="shared" si="18"/>
        <v>0</v>
      </c>
      <c r="J38" s="169">
        <f t="shared" si="16"/>
        <v>0</v>
      </c>
      <c r="K38" s="88">
        <f t="shared" si="17"/>
        <v>0</v>
      </c>
      <c r="L38" s="88">
        <f t="shared" si="19"/>
        <v>0</v>
      </c>
    </row>
    <row r="39" spans="1:12" ht="60" customHeight="1" x14ac:dyDescent="0.4">
      <c r="B39" s="126"/>
      <c r="C39" s="128"/>
      <c r="D39" s="34"/>
      <c r="E39" s="41"/>
      <c r="F39" s="41"/>
      <c r="G39" s="126"/>
      <c r="H39" s="10">
        <v>0</v>
      </c>
      <c r="I39" s="120">
        <f t="shared" si="18"/>
        <v>0</v>
      </c>
      <c r="J39" s="169">
        <f t="shared" si="16"/>
        <v>0</v>
      </c>
      <c r="K39" s="88">
        <f t="shared" si="17"/>
        <v>0</v>
      </c>
      <c r="L39" s="88">
        <f t="shared" si="19"/>
        <v>0</v>
      </c>
    </row>
    <row r="40" spans="1:12" ht="60" customHeight="1" x14ac:dyDescent="0.4">
      <c r="B40" s="126"/>
      <c r="C40" s="128"/>
      <c r="D40" s="34"/>
      <c r="E40" s="41"/>
      <c r="F40" s="41"/>
      <c r="G40" s="126"/>
      <c r="H40" s="10">
        <v>0</v>
      </c>
      <c r="I40" s="120">
        <f t="shared" ref="I40" si="20">IF(H40&gt;=800,H40*1/4,H40)</f>
        <v>0</v>
      </c>
      <c r="J40" s="169">
        <f t="shared" si="16"/>
        <v>0</v>
      </c>
      <c r="K40" s="88">
        <f t="shared" si="17"/>
        <v>0</v>
      </c>
      <c r="L40" s="88">
        <f t="shared" ref="L40" si="21">SUM(J40:K40)</f>
        <v>0</v>
      </c>
    </row>
    <row r="41" spans="1:12" ht="60" customHeight="1" thickBot="1" x14ac:dyDescent="0.45">
      <c r="B41" s="126"/>
      <c r="C41" s="128"/>
      <c r="D41" s="34"/>
      <c r="E41" s="41"/>
      <c r="F41" s="41"/>
      <c r="G41" s="126"/>
      <c r="H41" s="10">
        <v>0</v>
      </c>
      <c r="I41" s="120">
        <f t="shared" si="18"/>
        <v>0</v>
      </c>
      <c r="J41" s="124">
        <f t="shared" si="16"/>
        <v>0</v>
      </c>
      <c r="K41" s="167">
        <f t="shared" si="17"/>
        <v>0</v>
      </c>
      <c r="L41" s="167">
        <f t="shared" si="19"/>
        <v>0</v>
      </c>
    </row>
    <row r="42" spans="1:12" ht="37.9" customHeight="1" thickBot="1" x14ac:dyDescent="0.45">
      <c r="B42" s="176" t="s">
        <v>162</v>
      </c>
      <c r="C42" s="174"/>
      <c r="D42" s="175"/>
      <c r="E42" s="87"/>
      <c r="F42" s="87"/>
      <c r="G42" s="87"/>
      <c r="H42" s="130" t="s">
        <v>138</v>
      </c>
      <c r="I42" s="87"/>
      <c r="J42" s="20" t="s">
        <v>10</v>
      </c>
      <c r="K42" s="36">
        <f>SUM(K36:K41)</f>
        <v>0</v>
      </c>
      <c r="L42" s="17">
        <f>SUM(L36:L41)</f>
        <v>0</v>
      </c>
    </row>
    <row r="43" spans="1:12" x14ac:dyDescent="0.4">
      <c r="B43" s="87"/>
      <c r="C43" s="87"/>
      <c r="D43" s="87"/>
      <c r="E43" s="87"/>
      <c r="F43" s="87"/>
      <c r="G43" s="87"/>
      <c r="H43" s="87"/>
      <c r="I43" s="87"/>
      <c r="J43" s="87"/>
      <c r="K43" s="87"/>
      <c r="L43" s="87"/>
    </row>
  </sheetData>
  <mergeCells count="2">
    <mergeCell ref="H21:I21"/>
    <mergeCell ref="H31:I31"/>
  </mergeCells>
  <phoneticPr fontId="2"/>
  <pageMargins left="0.70866141732283472" right="0.70866141732283472" top="0.74803149606299213" bottom="0.74803149606299213" header="0.31496062992125984" footer="0.31496062992125984"/>
  <pageSetup paperSize="9" scale="2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リスト!$B$31:$B$35</xm:f>
          </x14:formula1>
          <xm:sqref>B3:B9</xm:sqref>
        </x14:dataValidation>
        <x14:dataValidation type="list" allowBlank="1" showInputMessage="1" showErrorMessage="1">
          <x14:formula1>
            <xm:f>リスト!$B$38:$B$42</xm:f>
          </x14:formula1>
          <xm:sqref>B14:B20</xm:sqref>
        </x14:dataValidation>
        <x14:dataValidation type="list" allowBlank="1" showInputMessage="1" showErrorMessage="1">
          <x14:formula1>
            <xm:f>リスト!$B$60:$B$64</xm:f>
          </x14:formula1>
          <xm:sqref>B35:B41</xm:sqref>
        </x14:dataValidation>
        <x14:dataValidation type="list" allowBlank="1" showInputMessage="1" showErrorMessage="1">
          <x14:formula1>
            <xm:f>リスト!$B$45:$B$57</xm:f>
          </x14:formula1>
          <xm:sqref>B24:B30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view="pageBreakPreview" zoomScale="80" zoomScaleNormal="100" zoomScaleSheetLayoutView="80" workbookViewId="0">
      <selection activeCell="L7" sqref="L7"/>
    </sheetView>
  </sheetViews>
  <sheetFormatPr defaultRowHeight="18.75" x14ac:dyDescent="0.4"/>
  <cols>
    <col min="1" max="1" width="3.75" customWidth="1"/>
    <col min="2" max="2" width="49" customWidth="1"/>
    <col min="3" max="3" width="41.375" customWidth="1"/>
    <col min="4" max="4" width="13.125" customWidth="1"/>
    <col min="5" max="5" width="13.625" customWidth="1"/>
    <col min="6" max="6" width="12.625" customWidth="1"/>
    <col min="7" max="7" width="58.625" customWidth="1"/>
    <col min="8" max="10" width="16.25" customWidth="1"/>
    <col min="11" max="12" width="16.375" customWidth="1"/>
  </cols>
  <sheetData>
    <row r="1" spans="1:13" ht="30" customHeight="1" x14ac:dyDescent="0.4">
      <c r="B1" s="72" t="s">
        <v>163</v>
      </c>
    </row>
    <row r="2" spans="1:13" ht="48.75" customHeight="1" x14ac:dyDescent="0.4">
      <c r="B2" s="58" t="s">
        <v>127</v>
      </c>
      <c r="C2" s="58" t="s">
        <v>128</v>
      </c>
      <c r="D2" s="63" t="s">
        <v>132</v>
      </c>
      <c r="E2" s="63" t="s">
        <v>129</v>
      </c>
      <c r="F2" s="63" t="s">
        <v>130</v>
      </c>
      <c r="G2" s="58" t="s">
        <v>120</v>
      </c>
      <c r="H2" s="63" t="s">
        <v>80</v>
      </c>
      <c r="I2" s="104" t="s">
        <v>81</v>
      </c>
      <c r="J2" s="121" t="s">
        <v>66</v>
      </c>
      <c r="K2" s="58" t="s">
        <v>67</v>
      </c>
      <c r="L2" s="58" t="s">
        <v>68</v>
      </c>
    </row>
    <row r="3" spans="1:13" ht="60" customHeight="1" thickBot="1" x14ac:dyDescent="0.45">
      <c r="A3" s="12" t="s">
        <v>11</v>
      </c>
      <c r="B3" s="45" t="s">
        <v>135</v>
      </c>
      <c r="C3" s="38" t="s">
        <v>54</v>
      </c>
      <c r="D3" s="39">
        <v>750</v>
      </c>
      <c r="E3" s="46">
        <v>34778</v>
      </c>
      <c r="F3" s="46">
        <v>34790</v>
      </c>
      <c r="G3" s="45" t="s">
        <v>57</v>
      </c>
      <c r="H3" s="40">
        <v>54540</v>
      </c>
      <c r="I3" s="118">
        <f t="shared" ref="I3:I9" si="0">IF(H3&gt;61600,H3-J3-K3,IF(H3&gt;=800,H3*1/4,IF(H3&lt;800,H3)))</f>
        <v>13635</v>
      </c>
      <c r="J3" s="118">
        <f t="shared" ref="J3:J9" si="1">IF(H3&gt;61600,61600*1/2,IF(H3&gt;=800,H3*1/2,IF(H3&lt;800,0)))</f>
        <v>27270</v>
      </c>
      <c r="K3" s="118">
        <f t="shared" ref="K3:K9" si="2">IF(H3&gt;61600,61600*1/4,IF(H3&gt;=800,H3*1/4,IF(H3&lt;800,0)))</f>
        <v>13635</v>
      </c>
      <c r="L3" s="40">
        <f>SUM(J3:K3)</f>
        <v>40905</v>
      </c>
      <c r="M3" s="24"/>
    </row>
    <row r="4" spans="1:13" ht="60" customHeight="1" thickTop="1" x14ac:dyDescent="0.4">
      <c r="B4" s="43"/>
      <c r="C4" s="109"/>
      <c r="D4" s="113">
        <v>0</v>
      </c>
      <c r="E4" s="114"/>
      <c r="F4" s="115"/>
      <c r="G4" s="43"/>
      <c r="H4" s="54">
        <v>0</v>
      </c>
      <c r="I4" s="119">
        <f t="shared" si="0"/>
        <v>0</v>
      </c>
      <c r="J4" s="123">
        <f t="shared" si="1"/>
        <v>0</v>
      </c>
      <c r="K4" s="54">
        <f t="shared" si="2"/>
        <v>0</v>
      </c>
      <c r="L4" s="54">
        <f t="shared" ref="L4:L9" si="3">SUM(J4:K4)</f>
        <v>0</v>
      </c>
      <c r="M4" s="24"/>
    </row>
    <row r="5" spans="1:13" ht="60" customHeight="1" x14ac:dyDescent="0.4">
      <c r="B5" s="42"/>
      <c r="C5" s="110"/>
      <c r="D5" s="116">
        <v>0</v>
      </c>
      <c r="E5" s="117"/>
      <c r="F5" s="117"/>
      <c r="G5" s="42"/>
      <c r="H5" s="88">
        <v>0</v>
      </c>
      <c r="I5" s="120">
        <f t="shared" si="0"/>
        <v>0</v>
      </c>
      <c r="J5" s="169">
        <f t="shared" si="1"/>
        <v>0</v>
      </c>
      <c r="K5" s="88">
        <f t="shared" si="2"/>
        <v>0</v>
      </c>
      <c r="L5" s="88">
        <f t="shared" si="3"/>
        <v>0</v>
      </c>
      <c r="M5" s="24"/>
    </row>
    <row r="6" spans="1:13" ht="60" customHeight="1" x14ac:dyDescent="0.4">
      <c r="B6" s="42"/>
      <c r="C6" s="110"/>
      <c r="D6" s="116">
        <v>0</v>
      </c>
      <c r="E6" s="117"/>
      <c r="F6" s="117"/>
      <c r="G6" s="42"/>
      <c r="H6" s="88">
        <v>0</v>
      </c>
      <c r="I6" s="120">
        <f t="shared" si="0"/>
        <v>0</v>
      </c>
      <c r="J6" s="169">
        <f t="shared" si="1"/>
        <v>0</v>
      </c>
      <c r="K6" s="88">
        <f t="shared" si="2"/>
        <v>0</v>
      </c>
      <c r="L6" s="88">
        <f t="shared" si="3"/>
        <v>0</v>
      </c>
      <c r="M6" s="24"/>
    </row>
    <row r="7" spans="1:13" ht="60" customHeight="1" x14ac:dyDescent="0.4">
      <c r="B7" s="43"/>
      <c r="C7" s="109"/>
      <c r="D7" s="113">
        <v>0</v>
      </c>
      <c r="E7" s="114"/>
      <c r="F7" s="115"/>
      <c r="G7" s="43"/>
      <c r="H7" s="167">
        <v>0</v>
      </c>
      <c r="I7" s="168">
        <f t="shared" si="0"/>
        <v>0</v>
      </c>
      <c r="J7" s="170">
        <f t="shared" si="1"/>
        <v>0</v>
      </c>
      <c r="K7" s="167">
        <f t="shared" si="2"/>
        <v>0</v>
      </c>
      <c r="L7" s="167">
        <f t="shared" si="3"/>
        <v>0</v>
      </c>
      <c r="M7" s="24"/>
    </row>
    <row r="8" spans="1:13" ht="60" customHeight="1" x14ac:dyDescent="0.4">
      <c r="B8" s="42"/>
      <c r="C8" s="110"/>
      <c r="D8" s="116">
        <v>0</v>
      </c>
      <c r="E8" s="117"/>
      <c r="F8" s="117"/>
      <c r="G8" s="42"/>
      <c r="H8" s="88">
        <v>0</v>
      </c>
      <c r="I8" s="120">
        <f t="shared" si="0"/>
        <v>0</v>
      </c>
      <c r="J8" s="169">
        <f t="shared" si="1"/>
        <v>0</v>
      </c>
      <c r="K8" s="88">
        <f t="shared" si="2"/>
        <v>0</v>
      </c>
      <c r="L8" s="88">
        <f t="shared" si="3"/>
        <v>0</v>
      </c>
      <c r="M8" s="24"/>
    </row>
    <row r="9" spans="1:13" ht="60" customHeight="1" thickBot="1" x14ac:dyDescent="0.45">
      <c r="B9" s="42"/>
      <c r="C9" s="110"/>
      <c r="D9" s="116">
        <v>0</v>
      </c>
      <c r="E9" s="117"/>
      <c r="F9" s="117"/>
      <c r="G9" s="42"/>
      <c r="H9" s="88">
        <v>0</v>
      </c>
      <c r="I9" s="120">
        <f t="shared" si="0"/>
        <v>0</v>
      </c>
      <c r="J9" s="124">
        <f t="shared" si="1"/>
        <v>0</v>
      </c>
      <c r="K9" s="67">
        <f t="shared" si="2"/>
        <v>0</v>
      </c>
      <c r="L9" s="67">
        <f t="shared" si="3"/>
        <v>0</v>
      </c>
      <c r="M9" s="24"/>
    </row>
    <row r="10" spans="1:13" ht="37.5" customHeight="1" thickBot="1" x14ac:dyDescent="0.45">
      <c r="B10" s="176" t="s">
        <v>162</v>
      </c>
      <c r="C10" s="174"/>
      <c r="D10" s="179"/>
      <c r="E10" s="7"/>
      <c r="F10" s="7"/>
      <c r="G10" s="7"/>
      <c r="H10" s="238" t="s">
        <v>177</v>
      </c>
      <c r="I10" s="239"/>
      <c r="J10" s="57" t="s">
        <v>10</v>
      </c>
      <c r="K10" s="36">
        <f>SUM(K7:K9)</f>
        <v>0</v>
      </c>
      <c r="L10" s="17">
        <f>SUM(L7:L9)</f>
        <v>0</v>
      </c>
    </row>
    <row r="12" spans="1:13" x14ac:dyDescent="0.4">
      <c r="B12" s="87"/>
      <c r="C12" s="87"/>
      <c r="D12" s="87"/>
      <c r="E12" s="87"/>
      <c r="F12" s="87"/>
      <c r="G12" s="87"/>
      <c r="H12" s="87"/>
      <c r="I12" s="87"/>
      <c r="J12" s="87"/>
    </row>
  </sheetData>
  <mergeCells count="1">
    <mergeCell ref="H10:I10"/>
  </mergeCells>
  <phoneticPr fontId="2"/>
  <pageMargins left="0.70866141732283472" right="0.70866141732283472" top="0.74803149606299213" bottom="0.74803149606299213" header="0.31496062992125984" footer="0.31496062992125984"/>
  <pageSetup paperSize="9" scale="4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リスト!$B$31:$B$35</xm:f>
          </x14:formula1>
          <xm:sqref>B3:B9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補助活用意向調査</vt:lpstr>
      <vt:lpstr>リスト</vt:lpstr>
      <vt:lpstr>2-1　スプリンクラー</vt:lpstr>
      <vt:lpstr>2-2　GH等防災改修等</vt:lpstr>
      <vt:lpstr>2-3・2-4・2-5　自家発電、給水設備、水害対策</vt:lpstr>
      <vt:lpstr>2-6　大規模修繕（連携推進）</vt:lpstr>
      <vt:lpstr>'2-1　スプリンクラー'!Print_Area</vt:lpstr>
      <vt:lpstr>'2-2　GH等防災改修等'!Print_Area</vt:lpstr>
      <vt:lpstr>'2-3・2-4・2-5　自家発電、給水設備、水害対策'!Print_Area</vt:lpstr>
      <vt:lpstr>'2-6　大規模修繕（連携推進）'!Print_Area</vt:lpstr>
      <vt:lpstr>補助活用意向調査!Print_Area</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藤田　貴之</cp:lastModifiedBy>
  <cp:lastPrinted>2025-08-27T06:02:52Z</cp:lastPrinted>
  <dcterms:created xsi:type="dcterms:W3CDTF">2020-09-08T06:54:49Z</dcterms:created>
  <dcterms:modified xsi:type="dcterms:W3CDTF">2025-08-29T09:22:44Z</dcterms:modified>
</cp:coreProperties>
</file>