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37227\Desktop\"/>
    </mc:Choice>
  </mc:AlternateContent>
  <bookViews>
    <workbookView xWindow="0" yWindow="290" windowWidth="19200" windowHeight="9010" tabRatio="938"/>
  </bookViews>
  <sheets>
    <sheet name="自己点検シート（R6.3）" sheetId="132" r:id="rId1"/>
    <sheet name="身体拘束等の適正化自己点検表" sheetId="133" r:id="rId2"/>
    <sheet name="虐待防止措置自己点検表" sheetId="134" r:id="rId3"/>
    <sheet name="業務継続計画の策定等自己点検表" sheetId="135" r:id="rId4"/>
    <sheet name="運営指導確認資料準備状況一覧表" sheetId="136" r:id="rId5"/>
    <sheet name="運営指導自己点検表（人員）(就労継続支援Ｂ型)" sheetId="137" r:id="rId6"/>
    <sheet name="1-1　勤務形態一覧表" sheetId="119" r:id="rId7"/>
    <sheet name="1-1　勤務形態一覧表 (記載例一般)" sheetId="121" r:id="rId8"/>
    <sheet name="1-1　勤務形態一覧表 (記載例・施設外就労)" sheetId="122" r:id="rId9"/>
    <sheet name="1-2　勤務形態一覧表（共同生活援助追加分）" sheetId="130" r:id="rId10"/>
    <sheet name="1-3　勤務形態一覧表" sheetId="124" r:id="rId11"/>
    <sheet name="1-3　勤務形態一覧表 (記載例)" sheetId="125" r:id="rId12"/>
    <sheet name="2　平均利用者数（就労系・自立）" sheetId="107" r:id="rId13"/>
    <sheet name="2　平均利用者数（施設外就労を実施する就労系記入例)" sheetId="117" r:id="rId14"/>
    <sheet name="3　平均利用者数（生活介護）" sheetId="108" r:id="rId15"/>
    <sheet name="4　平均利用者数（共同生活援助）" sheetId="131" r:id="rId16"/>
    <sheet name="5　会計報告（就労系＋生産活動を行う生活介護）" sheetId="99" r:id="rId17"/>
    <sheet name="5　会計報告（就労系＋生産活動を行う生活介護 (記入例)" sheetId="113" r:id="rId18"/>
    <sheet name="6　居宅系資格調書" sheetId="123" r:id="rId19"/>
    <sheet name="7　障害児通所　利用者数" sheetId="126" r:id="rId20"/>
    <sheet name="7　別紙" sheetId="127" r:id="rId21"/>
  </sheets>
  <externalReferences>
    <externalReference r:id="rId22"/>
  </externalReferences>
  <definedNames>
    <definedName name="Ⅰ">'1-2　勤務形態一覧表（共同生活援助追加分）'!$L$15:$M$15</definedName>
    <definedName name="Ⅱ">'1-2　勤務形態一覧表（共同生活援助追加分）'!$L$16:$M$16</definedName>
    <definedName name="Ⅲ">'1-2　勤務形態一覧表（共同生活援助追加分）'!$L$17:$M$17</definedName>
    <definedName name="houjin" localSheetId="9">#REF!</definedName>
    <definedName name="houjin" localSheetId="15">#REF!</definedName>
    <definedName name="houjin">#REF!</definedName>
    <definedName name="jigyoumeishou" localSheetId="9">#REF!</definedName>
    <definedName name="jigyoumeishou" localSheetId="15">#REF!</definedName>
    <definedName name="jigyoumeishou">#REF!</definedName>
    <definedName name="kanagawaken" localSheetId="9">#REF!</definedName>
    <definedName name="kanagawaken" localSheetId="15">#REF!</definedName>
    <definedName name="kanagawaken">#REF!</definedName>
    <definedName name="kawasaki" localSheetId="9">#REF!</definedName>
    <definedName name="kawasaki" localSheetId="15">#REF!</definedName>
    <definedName name="kawasaki">#REF!</definedName>
    <definedName name="_xlnm.Print_Area" localSheetId="6">'1-1　勤務形態一覧表'!$A$1:$AS$39</definedName>
    <definedName name="_xlnm.Print_Area" localSheetId="8">'1-1　勤務形態一覧表 (記載例・施設外就労)'!$A$1:$AS$65</definedName>
    <definedName name="_xlnm.Print_Area" localSheetId="7">'1-1　勤務形態一覧表 (記載例一般)'!$A$1:$AS$33</definedName>
    <definedName name="_xlnm.Print_Area" localSheetId="9">'1-2　勤務形態一覧表（共同生活援助追加分）'!$A$1:$H$26</definedName>
    <definedName name="_xlnm.Print_Area" localSheetId="10">'1-3　勤務形態一覧表'!$A$1:$AO$40</definedName>
    <definedName name="_xlnm.Print_Area" localSheetId="11">'1-3　勤務形態一覧表 (記載例)'!$A$1:$AO$40</definedName>
    <definedName name="_xlnm.Print_Area" localSheetId="14">'3　平均利用者数（生活介護）'!$A$1:$Q$71</definedName>
    <definedName name="_xlnm.Print_Area" localSheetId="15">'4　平均利用者数（共同生活援助）'!$A$1:$Q$74</definedName>
    <definedName name="_xlnm.Print_Area" localSheetId="17">'5　会計報告（就労系＋生産活動を行う生活介護 (記入例)'!$A$1:$F$29</definedName>
    <definedName name="_xlnm.Print_Area" localSheetId="16">'5　会計報告（就労系＋生産活動を行う生活介護）'!$A$1:$F$29</definedName>
    <definedName name="_xlnm.Print_Area" localSheetId="4">運営指導確認資料準備状況一覧表!$A$1:$E$73</definedName>
    <definedName name="_xlnm.Print_Area" localSheetId="5">'運営指導自己点検表（人員）(就労継続支援Ｂ型)'!$A$1:$E$29</definedName>
    <definedName name="_xlnm.Print_Area" localSheetId="2">虐待防止措置自己点検表!$A$1:$C$19</definedName>
    <definedName name="_xlnm.Print_Area" localSheetId="3">業務継続計画の策定等自己点検表!$A$1:$C$28</definedName>
    <definedName name="_xlnm.Print_Area" localSheetId="0">'自己点検シート（R6.3）'!$B$1:$F$92</definedName>
    <definedName name="_xlnm.Print_Area" localSheetId="1">身体拘束等の適正化自己点検表!$A$1:$C$25</definedName>
    <definedName name="_xlnm.Print_Titles" localSheetId="4">運営指導確認資料準備状況一覧表!$5:$5</definedName>
    <definedName name="_xlnm.Print_Titles" localSheetId="5">'運営指導自己点検表（人員）(就労継続支援Ｂ型)'!$1:$8</definedName>
    <definedName name="siharai" localSheetId="9">#REF!</definedName>
    <definedName name="siharai" localSheetId="15">#REF!</definedName>
    <definedName name="siharai">#REF!</definedName>
    <definedName name="sikuchouson" localSheetId="9">#REF!</definedName>
    <definedName name="sikuchouson" localSheetId="15">#REF!</definedName>
    <definedName name="sikuchouson">#REF!</definedName>
    <definedName name="sinseisaki" localSheetId="9">#REF!</definedName>
    <definedName name="sinseisaki" localSheetId="15">#REF!</definedName>
    <definedName name="sinseisaki">#REF!</definedName>
    <definedName name="yokohama" localSheetId="9">#REF!</definedName>
    <definedName name="yokohama" localSheetId="15">#REF!</definedName>
    <definedName name="yokohama">#REF!</definedName>
    <definedName name="サービス提供形態" localSheetId="15">'[1]添付書類１-２（GH用）'!$K$14:$M$14</definedName>
    <definedName name="サービス提供形態">'1-2　勤務形態一覧表（共同生活援助追加分）'!$K$14:$M$14</definedName>
    <definedName name="介護サービス包括型">'1-2　勤務形態一覧表（共同生活援助追加分）'!$K$15:$K$17</definedName>
    <definedName name="外部サービス利用型">'1-2　勤務形態一覧表（共同生活援助追加分）'!$L$15:$L$18</definedName>
    <definedName name="日中サービス支援型">'1-2　勤務形態一覧表（共同生活援助追加分）'!$M$15:$M$17</definedName>
  </definedNames>
  <calcPr calcId="162913"/>
</workbook>
</file>

<file path=xl/calcChain.xml><?xml version="1.0" encoding="utf-8"?>
<calcChain xmlns="http://schemas.openxmlformats.org/spreadsheetml/2006/main">
  <c r="L3" i="137" l="1"/>
  <c r="E1" i="137" s="1"/>
  <c r="L1" i="136" l="1"/>
  <c r="C29" i="135" l="1"/>
  <c r="L25" i="135"/>
  <c r="L22" i="135"/>
  <c r="L19" i="135"/>
  <c r="L15" i="135"/>
  <c r="L10" i="135"/>
  <c r="C1" i="135" s="1"/>
  <c r="L6" i="135"/>
  <c r="C20" i="134" l="1"/>
  <c r="L9" i="134"/>
  <c r="L8" i="134"/>
  <c r="L7" i="134"/>
  <c r="L6" i="134"/>
  <c r="C1" i="134" l="1"/>
  <c r="C26" i="133"/>
  <c r="J11" i="133"/>
  <c r="J10" i="133"/>
  <c r="J9" i="133"/>
  <c r="J8" i="133"/>
  <c r="C1" i="133" s="1"/>
  <c r="P69" i="131" l="1"/>
  <c r="O67" i="131"/>
  <c r="N67" i="131"/>
  <c r="M67" i="131"/>
  <c r="L67" i="131"/>
  <c r="K67" i="131"/>
  <c r="J67" i="131"/>
  <c r="I67" i="131"/>
  <c r="H67" i="131"/>
  <c r="G67" i="131"/>
  <c r="F67" i="131"/>
  <c r="E67" i="131"/>
  <c r="D67" i="131"/>
  <c r="P63" i="131"/>
  <c r="P62" i="131"/>
  <c r="P61" i="131"/>
  <c r="P60" i="131"/>
  <c r="P59" i="131"/>
  <c r="P58" i="131"/>
  <c r="P57" i="131"/>
  <c r="P56" i="131"/>
  <c r="P55" i="131"/>
  <c r="P54" i="131"/>
  <c r="P64" i="131" s="1"/>
  <c r="Q64" i="131" s="1"/>
  <c r="P52" i="131"/>
  <c r="P51" i="131"/>
  <c r="P50" i="131"/>
  <c r="P49" i="131"/>
  <c r="P48" i="131"/>
  <c r="P47" i="131"/>
  <c r="P46" i="131"/>
  <c r="P45" i="131"/>
  <c r="P44" i="131"/>
  <c r="P43" i="131"/>
  <c r="P53" i="131" s="1"/>
  <c r="Q53" i="131" s="1"/>
  <c r="P41" i="131"/>
  <c r="P40" i="131"/>
  <c r="P39" i="131"/>
  <c r="P38" i="131"/>
  <c r="P37" i="131"/>
  <c r="P36" i="131"/>
  <c r="P35" i="131"/>
  <c r="P34" i="131"/>
  <c r="P33" i="131"/>
  <c r="P32" i="131"/>
  <c r="P42" i="131" s="1"/>
  <c r="Q42" i="131" s="1"/>
  <c r="P30" i="131"/>
  <c r="P29" i="131"/>
  <c r="P28" i="131"/>
  <c r="P27" i="131"/>
  <c r="P26" i="131"/>
  <c r="P25" i="131"/>
  <c r="P24" i="131"/>
  <c r="P23" i="131"/>
  <c r="P22" i="131"/>
  <c r="P21" i="131"/>
  <c r="P31" i="131" s="1"/>
  <c r="Q31" i="131" s="1"/>
  <c r="P19" i="131"/>
  <c r="P18" i="131"/>
  <c r="P17" i="131"/>
  <c r="P16" i="131"/>
  <c r="P15" i="131"/>
  <c r="P14" i="131"/>
  <c r="P13" i="131"/>
  <c r="P12" i="131"/>
  <c r="P11" i="131"/>
  <c r="P10" i="131"/>
  <c r="P20" i="131" s="1"/>
  <c r="H20" i="130"/>
  <c r="F14" i="130"/>
  <c r="F23" i="130" s="1"/>
  <c r="E14" i="130"/>
  <c r="E23" i="130" s="1"/>
  <c r="D14" i="130"/>
  <c r="D23" i="130" s="1"/>
  <c r="C14" i="130"/>
  <c r="C23" i="130" s="1"/>
  <c r="B14" i="130"/>
  <c r="G13" i="130"/>
  <c r="G12" i="130"/>
  <c r="G11" i="130"/>
  <c r="G10" i="130"/>
  <c r="G9" i="130"/>
  <c r="P67" i="131" l="1"/>
  <c r="Q67" i="131" s="1"/>
  <c r="Q20" i="131"/>
  <c r="G23" i="130"/>
  <c r="G14" i="130"/>
  <c r="G24" i="130" s="1"/>
  <c r="F40" i="125"/>
  <c r="F39" i="125"/>
  <c r="F38" i="125"/>
  <c r="F37" i="125"/>
  <c r="AM30" i="125" s="1"/>
  <c r="AN30" i="125" s="1"/>
  <c r="AO30" i="125" s="1"/>
  <c r="F36" i="125"/>
  <c r="F35" i="125"/>
  <c r="F34" i="125"/>
  <c r="AK26" i="125"/>
  <c r="AK27" i="125" s="1"/>
  <c r="AJ26" i="125"/>
  <c r="AJ27" i="125" s="1"/>
  <c r="AI26" i="125"/>
  <c r="AI27" i="125" s="1"/>
  <c r="AH26" i="125"/>
  <c r="AH27" i="125" s="1"/>
  <c r="AG26" i="125"/>
  <c r="AG27" i="125" s="1"/>
  <c r="AF26" i="125"/>
  <c r="AF27" i="125" s="1"/>
  <c r="AE26" i="125"/>
  <c r="AE27" i="125" s="1"/>
  <c r="AD26" i="125"/>
  <c r="AD27" i="125" s="1"/>
  <c r="AC26" i="125"/>
  <c r="AC27" i="125" s="1"/>
  <c r="AB26" i="125"/>
  <c r="AB27" i="125" s="1"/>
  <c r="AA26" i="125"/>
  <c r="AA27" i="125" s="1"/>
  <c r="Z26" i="125"/>
  <c r="Z27" i="125" s="1"/>
  <c r="Y26" i="125"/>
  <c r="Y27" i="125" s="1"/>
  <c r="X26" i="125"/>
  <c r="X27" i="125" s="1"/>
  <c r="W26" i="125"/>
  <c r="W27" i="125" s="1"/>
  <c r="V26" i="125"/>
  <c r="V27" i="125" s="1"/>
  <c r="U26" i="125"/>
  <c r="U27" i="125" s="1"/>
  <c r="T26" i="125"/>
  <c r="T27" i="125" s="1"/>
  <c r="S26" i="125"/>
  <c r="S27" i="125" s="1"/>
  <c r="R26" i="125"/>
  <c r="R27" i="125" s="1"/>
  <c r="Q26" i="125"/>
  <c r="Q27" i="125" s="1"/>
  <c r="P26" i="125"/>
  <c r="P27" i="125" s="1"/>
  <c r="O26" i="125"/>
  <c r="O27" i="125" s="1"/>
  <c r="N26" i="125"/>
  <c r="N27" i="125" s="1"/>
  <c r="M26" i="125"/>
  <c r="M27" i="125" s="1"/>
  <c r="L26" i="125"/>
  <c r="L27" i="125" s="1"/>
  <c r="K26" i="125"/>
  <c r="K27" i="125" s="1"/>
  <c r="J26" i="125"/>
  <c r="J27" i="125" s="1"/>
  <c r="I26" i="125"/>
  <c r="I27" i="125" s="1"/>
  <c r="H26" i="125"/>
  <c r="H27" i="125" s="1"/>
  <c r="G26" i="125"/>
  <c r="G27" i="125" s="1"/>
  <c r="AN21" i="125"/>
  <c r="AK21" i="125"/>
  <c r="AJ21" i="125"/>
  <c r="AI21" i="125"/>
  <c r="AH21" i="125"/>
  <c r="AG21" i="125"/>
  <c r="AF21" i="125"/>
  <c r="AE21" i="125"/>
  <c r="AD21" i="125"/>
  <c r="AC21" i="125"/>
  <c r="AB21" i="125"/>
  <c r="AA21" i="125"/>
  <c r="Z21" i="125"/>
  <c r="Y21" i="125"/>
  <c r="X21" i="125"/>
  <c r="W21" i="125"/>
  <c r="V21" i="125"/>
  <c r="U21" i="125"/>
  <c r="T21" i="125"/>
  <c r="S21" i="125"/>
  <c r="R21" i="125"/>
  <c r="Q21" i="125"/>
  <c r="P21" i="125"/>
  <c r="O21" i="125"/>
  <c r="N21" i="125"/>
  <c r="M21" i="125"/>
  <c r="L21" i="125"/>
  <c r="K21" i="125"/>
  <c r="J21" i="125"/>
  <c r="AM20" i="125" s="1"/>
  <c r="AN20" i="125" s="1"/>
  <c r="AO20" i="125" s="1"/>
  <c r="I21" i="125"/>
  <c r="H21" i="125"/>
  <c r="AL20" i="125" s="1"/>
  <c r="G21" i="125"/>
  <c r="AN19" i="125"/>
  <c r="AK19" i="125"/>
  <c r="AJ19" i="125"/>
  <c r="AI19" i="125"/>
  <c r="AH19" i="125"/>
  <c r="AG19" i="125"/>
  <c r="AF19" i="125"/>
  <c r="AE19" i="125"/>
  <c r="AD19" i="125"/>
  <c r="AC19" i="125"/>
  <c r="AB19" i="125"/>
  <c r="AA19" i="125"/>
  <c r="Z19" i="125"/>
  <c r="Y19" i="125"/>
  <c r="X19" i="125"/>
  <c r="W19" i="125"/>
  <c r="V19" i="125"/>
  <c r="U19" i="125"/>
  <c r="T19" i="125"/>
  <c r="S19" i="125"/>
  <c r="R19" i="125"/>
  <c r="Q19" i="125"/>
  <c r="P19" i="125"/>
  <c r="O19" i="125"/>
  <c r="N19" i="125"/>
  <c r="M19" i="125"/>
  <c r="L19" i="125"/>
  <c r="K19" i="125"/>
  <c r="J19" i="125"/>
  <c r="AM18" i="125" s="1"/>
  <c r="AN18" i="125" s="1"/>
  <c r="AO18" i="125" s="1"/>
  <c r="I19" i="125"/>
  <c r="H19" i="125"/>
  <c r="AL18" i="125" s="1"/>
  <c r="G19" i="125"/>
  <c r="AN17" i="125"/>
  <c r="AK17" i="125"/>
  <c r="AJ17" i="125"/>
  <c r="AI17" i="125"/>
  <c r="AH17" i="125"/>
  <c r="AG17" i="125"/>
  <c r="AF17" i="125"/>
  <c r="AE17" i="125"/>
  <c r="AD17" i="125"/>
  <c r="AC17" i="125"/>
  <c r="AB17" i="125"/>
  <c r="AA17" i="125"/>
  <c r="Z17" i="125"/>
  <c r="Y17" i="125"/>
  <c r="X17" i="125"/>
  <c r="W17" i="125"/>
  <c r="V17" i="125"/>
  <c r="U17" i="125"/>
  <c r="T17" i="125"/>
  <c r="S17" i="125"/>
  <c r="R17" i="125"/>
  <c r="Q17" i="125"/>
  <c r="P17" i="125"/>
  <c r="O17" i="125"/>
  <c r="N17" i="125"/>
  <c r="M17" i="125"/>
  <c r="L17" i="125"/>
  <c r="K17" i="125"/>
  <c r="J17" i="125"/>
  <c r="I17" i="125"/>
  <c r="H17" i="125"/>
  <c r="G17" i="125"/>
  <c r="AM16" i="125" s="1"/>
  <c r="AN16" i="125" s="1"/>
  <c r="AO16" i="125" s="1"/>
  <c r="AL16" i="125"/>
  <c r="AN14" i="125"/>
  <c r="AK14" i="125"/>
  <c r="AJ14" i="125"/>
  <c r="AI14" i="125"/>
  <c r="AH14" i="125"/>
  <c r="AG14" i="125"/>
  <c r="AF14" i="125"/>
  <c r="AE14" i="125"/>
  <c r="AD14" i="125"/>
  <c r="AC14" i="125"/>
  <c r="AB14" i="125"/>
  <c r="AA14" i="125"/>
  <c r="Z14" i="125"/>
  <c r="Y14" i="125"/>
  <c r="X14" i="125"/>
  <c r="W14" i="125"/>
  <c r="V14" i="125"/>
  <c r="U14" i="125"/>
  <c r="T14" i="125"/>
  <c r="S14" i="125"/>
  <c r="R14" i="125"/>
  <c r="Q14" i="125"/>
  <c r="P14" i="125"/>
  <c r="O14" i="125"/>
  <c r="N14" i="125"/>
  <c r="M14" i="125"/>
  <c r="L14" i="125"/>
  <c r="K14" i="125"/>
  <c r="J14" i="125"/>
  <c r="I14" i="125"/>
  <c r="H14" i="125"/>
  <c r="G14" i="125"/>
  <c r="AN12" i="125"/>
  <c r="AK12" i="125"/>
  <c r="AJ12" i="125"/>
  <c r="AI12" i="125"/>
  <c r="AH12" i="125"/>
  <c r="AG12" i="125"/>
  <c r="AF12" i="125"/>
  <c r="AE12" i="125"/>
  <c r="AD12" i="125"/>
  <c r="AC12" i="125"/>
  <c r="AB12" i="125"/>
  <c r="AA12" i="125"/>
  <c r="Z12" i="125"/>
  <c r="Y12" i="125"/>
  <c r="X12" i="125"/>
  <c r="W12" i="125"/>
  <c r="V12" i="125"/>
  <c r="U12" i="125"/>
  <c r="T12" i="125"/>
  <c r="S12" i="125"/>
  <c r="R12" i="125"/>
  <c r="Q12" i="125"/>
  <c r="P12" i="125"/>
  <c r="O12" i="125"/>
  <c r="N12" i="125"/>
  <c r="M12" i="125"/>
  <c r="L12" i="125"/>
  <c r="K12" i="125"/>
  <c r="J12" i="125"/>
  <c r="I12" i="125"/>
  <c r="AL11" i="125" s="1"/>
  <c r="H12" i="125"/>
  <c r="G12" i="125"/>
  <c r="AM11" i="125" s="1"/>
  <c r="AN11" i="125" s="1"/>
  <c r="AO11" i="125" s="1"/>
  <c r="AN10" i="125"/>
  <c r="AK10" i="125"/>
  <c r="AK22" i="125" s="1"/>
  <c r="AJ10" i="125"/>
  <c r="AJ15" i="125" s="1"/>
  <c r="AI10" i="125"/>
  <c r="AI15" i="125" s="1"/>
  <c r="AH10" i="125"/>
  <c r="AG10" i="125"/>
  <c r="AG22" i="125" s="1"/>
  <c r="AF10" i="125"/>
  <c r="AF15" i="125" s="1"/>
  <c r="AE10" i="125"/>
  <c r="AE15" i="125" s="1"/>
  <c r="AD10" i="125"/>
  <c r="AC10" i="125"/>
  <c r="AC22" i="125" s="1"/>
  <c r="AB10" i="125"/>
  <c r="AB15" i="125" s="1"/>
  <c r="AA10" i="125"/>
  <c r="AA15" i="125" s="1"/>
  <c r="Z10" i="125"/>
  <c r="Z15" i="125" s="1"/>
  <c r="Y10" i="125"/>
  <c r="Y22" i="125" s="1"/>
  <c r="X10" i="125"/>
  <c r="X15" i="125" s="1"/>
  <c r="W10" i="125"/>
  <c r="W15" i="125" s="1"/>
  <c r="V10" i="125"/>
  <c r="V15" i="125" s="1"/>
  <c r="U10" i="125"/>
  <c r="U22" i="125" s="1"/>
  <c r="T10" i="125"/>
  <c r="T15" i="125" s="1"/>
  <c r="S10" i="125"/>
  <c r="S15" i="125" s="1"/>
  <c r="R10" i="125"/>
  <c r="Q10" i="125"/>
  <c r="Q22" i="125" s="1"/>
  <c r="P10" i="125"/>
  <c r="P15" i="125" s="1"/>
  <c r="O10" i="125"/>
  <c r="O15" i="125" s="1"/>
  <c r="N10" i="125"/>
  <c r="M10" i="125"/>
  <c r="M22" i="125" s="1"/>
  <c r="L10" i="125"/>
  <c r="L15" i="125" s="1"/>
  <c r="K10" i="125"/>
  <c r="K15" i="125" s="1"/>
  <c r="J10" i="125"/>
  <c r="J15" i="125" s="1"/>
  <c r="I10" i="125"/>
  <c r="I22" i="125" s="1"/>
  <c r="H10" i="125"/>
  <c r="H15" i="125" s="1"/>
  <c r="G10" i="125"/>
  <c r="AK7" i="125"/>
  <c r="AK8" i="125" s="1"/>
  <c r="AJ7" i="125"/>
  <c r="AJ8" i="125" s="1"/>
  <c r="AI7" i="125"/>
  <c r="AI8" i="125" s="1"/>
  <c r="AH7" i="125"/>
  <c r="AH8" i="125" s="1"/>
  <c r="AG7" i="125"/>
  <c r="AG8" i="125" s="1"/>
  <c r="AF7" i="125"/>
  <c r="AF8" i="125" s="1"/>
  <c r="AE7" i="125"/>
  <c r="AE8" i="125" s="1"/>
  <c r="AD7" i="125"/>
  <c r="AD8" i="125" s="1"/>
  <c r="AC7" i="125"/>
  <c r="AC8" i="125" s="1"/>
  <c r="AB7" i="125"/>
  <c r="AB8" i="125" s="1"/>
  <c r="AA7" i="125"/>
  <c r="AA8" i="125" s="1"/>
  <c r="Z7" i="125"/>
  <c r="Z8" i="125" s="1"/>
  <c r="Y7" i="125"/>
  <c r="Y8" i="125" s="1"/>
  <c r="X7" i="125"/>
  <c r="X8" i="125" s="1"/>
  <c r="W7" i="125"/>
  <c r="W8" i="125" s="1"/>
  <c r="V7" i="125"/>
  <c r="V8" i="125" s="1"/>
  <c r="U7" i="125"/>
  <c r="U8" i="125" s="1"/>
  <c r="T7" i="125"/>
  <c r="T8" i="125" s="1"/>
  <c r="S7" i="125"/>
  <c r="S8" i="125" s="1"/>
  <c r="R7" i="125"/>
  <c r="R8" i="125" s="1"/>
  <c r="Q7" i="125"/>
  <c r="Q8" i="125" s="1"/>
  <c r="P7" i="125"/>
  <c r="P8" i="125" s="1"/>
  <c r="O7" i="125"/>
  <c r="O8" i="125" s="1"/>
  <c r="N7" i="125"/>
  <c r="N8" i="125" s="1"/>
  <c r="M7" i="125"/>
  <c r="M8" i="125" s="1"/>
  <c r="L7" i="125"/>
  <c r="L8" i="125" s="1"/>
  <c r="K7" i="125"/>
  <c r="K8" i="125" s="1"/>
  <c r="J7" i="125"/>
  <c r="J8" i="125" s="1"/>
  <c r="I7" i="125"/>
  <c r="I8" i="125" s="1"/>
  <c r="H7" i="125"/>
  <c r="H8" i="125" s="1"/>
  <c r="G7" i="125"/>
  <c r="G8" i="125" s="1"/>
  <c r="F40" i="124"/>
  <c r="F39" i="124"/>
  <c r="F38" i="124"/>
  <c r="F37" i="124"/>
  <c r="F36" i="124"/>
  <c r="F35" i="124"/>
  <c r="F34" i="124"/>
  <c r="AL30" i="124"/>
  <c r="AL29" i="124"/>
  <c r="AL28" i="124"/>
  <c r="AK26" i="124"/>
  <c r="AK27" i="124" s="1"/>
  <c r="AJ26" i="124"/>
  <c r="AJ27" i="124" s="1"/>
  <c r="AI26" i="124"/>
  <c r="AI27" i="124" s="1"/>
  <c r="AH26" i="124"/>
  <c r="AH27" i="124" s="1"/>
  <c r="AG26" i="124"/>
  <c r="AG27" i="124" s="1"/>
  <c r="AF26" i="124"/>
  <c r="AF27" i="124" s="1"/>
  <c r="AE26" i="124"/>
  <c r="AE27" i="124" s="1"/>
  <c r="AD26" i="124"/>
  <c r="AD27" i="124" s="1"/>
  <c r="AC26" i="124"/>
  <c r="AC27" i="124" s="1"/>
  <c r="AB26" i="124"/>
  <c r="AB27" i="124" s="1"/>
  <c r="AA26" i="124"/>
  <c r="AA27" i="124" s="1"/>
  <c r="Z26" i="124"/>
  <c r="Z27" i="124" s="1"/>
  <c r="Y26" i="124"/>
  <c r="Y27" i="124" s="1"/>
  <c r="X26" i="124"/>
  <c r="X27" i="124" s="1"/>
  <c r="W26" i="124"/>
  <c r="W27" i="124" s="1"/>
  <c r="V26" i="124"/>
  <c r="V27" i="124" s="1"/>
  <c r="U26" i="124"/>
  <c r="U27" i="124" s="1"/>
  <c r="T26" i="124"/>
  <c r="T27" i="124" s="1"/>
  <c r="S26" i="124"/>
  <c r="S27" i="124" s="1"/>
  <c r="R26" i="124"/>
  <c r="R27" i="124" s="1"/>
  <c r="Q26" i="124"/>
  <c r="Q27" i="124" s="1"/>
  <c r="P26" i="124"/>
  <c r="P27" i="124" s="1"/>
  <c r="O26" i="124"/>
  <c r="O27" i="124" s="1"/>
  <c r="N26" i="124"/>
  <c r="N27" i="124" s="1"/>
  <c r="M26" i="124"/>
  <c r="M27" i="124" s="1"/>
  <c r="L26" i="124"/>
  <c r="L27" i="124" s="1"/>
  <c r="K26" i="124"/>
  <c r="K27" i="124" s="1"/>
  <c r="J26" i="124"/>
  <c r="J27" i="124" s="1"/>
  <c r="I26" i="124"/>
  <c r="I27" i="124" s="1"/>
  <c r="H26" i="124"/>
  <c r="H27" i="124" s="1"/>
  <c r="G26" i="124"/>
  <c r="G27" i="124" s="1"/>
  <c r="AJ23" i="124"/>
  <c r="AF23" i="124"/>
  <c r="AB23" i="124"/>
  <c r="X23" i="124"/>
  <c r="AN21" i="124"/>
  <c r="AK21" i="124"/>
  <c r="AJ21" i="124"/>
  <c r="AI21" i="124"/>
  <c r="AH21" i="124"/>
  <c r="AG21" i="124"/>
  <c r="AF21" i="124"/>
  <c r="AE21" i="124"/>
  <c r="AD21" i="124"/>
  <c r="AC21" i="124"/>
  <c r="AB21" i="124"/>
  <c r="AA21" i="124"/>
  <c r="Z21" i="124"/>
  <c r="Y21" i="124"/>
  <c r="X21" i="124"/>
  <c r="W21" i="124"/>
  <c r="V21" i="124"/>
  <c r="U21" i="124"/>
  <c r="T21" i="124"/>
  <c r="S21" i="124"/>
  <c r="R21" i="124"/>
  <c r="Q21" i="124"/>
  <c r="P21" i="124"/>
  <c r="O21" i="124"/>
  <c r="N21" i="124"/>
  <c r="M21" i="124"/>
  <c r="L21" i="124"/>
  <c r="K21" i="124"/>
  <c r="J21" i="124"/>
  <c r="I21" i="124"/>
  <c r="H21" i="124"/>
  <c r="G21" i="124"/>
  <c r="AM20" i="124" s="1"/>
  <c r="AN20" i="124" s="1"/>
  <c r="AO20" i="124" s="1"/>
  <c r="AL20" i="124"/>
  <c r="AN19" i="124"/>
  <c r="AK19" i="124"/>
  <c r="AJ19" i="124"/>
  <c r="AI19" i="124"/>
  <c r="AH19" i="124"/>
  <c r="AG19" i="124"/>
  <c r="AF19" i="124"/>
  <c r="AE19" i="124"/>
  <c r="AD19" i="124"/>
  <c r="AC19" i="124"/>
  <c r="AB19" i="124"/>
  <c r="AA19" i="124"/>
  <c r="Z19" i="124"/>
  <c r="Y19" i="124"/>
  <c r="X19" i="124"/>
  <c r="W19" i="124"/>
  <c r="V19" i="124"/>
  <c r="U19" i="124"/>
  <c r="T19" i="124"/>
  <c r="S19" i="124"/>
  <c r="R19" i="124"/>
  <c r="Q19" i="124"/>
  <c r="P19" i="124"/>
  <c r="O19" i="124"/>
  <c r="N19" i="124"/>
  <c r="M19" i="124"/>
  <c r="L19" i="124"/>
  <c r="K19" i="124"/>
  <c r="J19" i="124"/>
  <c r="I19" i="124"/>
  <c r="H19" i="124"/>
  <c r="G19" i="124"/>
  <c r="AM18" i="124" s="1"/>
  <c r="AN18" i="124" s="1"/>
  <c r="AO18" i="124" s="1"/>
  <c r="AN17" i="124"/>
  <c r="AK17" i="124"/>
  <c r="AJ17" i="124"/>
  <c r="AI17" i="124"/>
  <c r="AH17" i="124"/>
  <c r="AG17" i="124"/>
  <c r="AF17" i="124"/>
  <c r="AF22" i="124" s="1"/>
  <c r="AE17" i="124"/>
  <c r="AD17" i="124"/>
  <c r="AC17" i="124"/>
  <c r="AB17" i="124"/>
  <c r="AA17" i="124"/>
  <c r="Z17" i="124"/>
  <c r="Y17" i="124"/>
  <c r="X17" i="124"/>
  <c r="X22" i="124" s="1"/>
  <c r="W17" i="124"/>
  <c r="V17" i="124"/>
  <c r="U17" i="124"/>
  <c r="T17" i="124"/>
  <c r="S17" i="124"/>
  <c r="R17" i="124"/>
  <c r="Q17" i="124"/>
  <c r="P17" i="124"/>
  <c r="P22" i="124" s="1"/>
  <c r="O17" i="124"/>
  <c r="N17" i="124"/>
  <c r="M17" i="124"/>
  <c r="L17" i="124"/>
  <c r="K17" i="124"/>
  <c r="J17" i="124"/>
  <c r="I17" i="124"/>
  <c r="H17" i="124"/>
  <c r="H22" i="124" s="1"/>
  <c r="G17" i="124"/>
  <c r="AM16" i="124" s="1"/>
  <c r="AN16" i="124" s="1"/>
  <c r="AO16" i="124" s="1"/>
  <c r="AL16" i="124"/>
  <c r="AH15" i="124"/>
  <c r="AC15" i="124"/>
  <c r="Z15" i="124"/>
  <c r="AN14" i="124"/>
  <c r="AK14" i="124"/>
  <c r="AJ14" i="124"/>
  <c r="AI14" i="124"/>
  <c r="AH14" i="124"/>
  <c r="AG14" i="124"/>
  <c r="AF14" i="124"/>
  <c r="AE14" i="124"/>
  <c r="AD14" i="124"/>
  <c r="AC14" i="124"/>
  <c r="AB14" i="124"/>
  <c r="AA14" i="124"/>
  <c r="Z14" i="124"/>
  <c r="Y14" i="124"/>
  <c r="X14" i="124"/>
  <c r="W14" i="124"/>
  <c r="V14" i="124"/>
  <c r="U14" i="124"/>
  <c r="T14" i="124"/>
  <c r="S14" i="124"/>
  <c r="R14" i="124"/>
  <c r="Q14" i="124"/>
  <c r="P14" i="124"/>
  <c r="O14" i="124"/>
  <c r="N14" i="124"/>
  <c r="M14" i="124"/>
  <c r="L14" i="124"/>
  <c r="K14" i="124"/>
  <c r="J14" i="124"/>
  <c r="I14" i="124"/>
  <c r="H14" i="124"/>
  <c r="G14" i="124"/>
  <c r="AM13" i="124" s="1"/>
  <c r="AN13" i="124" s="1"/>
  <c r="AO13" i="124" s="1"/>
  <c r="AL13" i="124"/>
  <c r="AN12" i="124"/>
  <c r="AK12" i="124"/>
  <c r="AJ12" i="124"/>
  <c r="AI12" i="124"/>
  <c r="AH12" i="124"/>
  <c r="AG12" i="124"/>
  <c r="AF12" i="124"/>
  <c r="AE12" i="124"/>
  <c r="AD12" i="124"/>
  <c r="AC12" i="124"/>
  <c r="AB12" i="124"/>
  <c r="AA12" i="124"/>
  <c r="Z12" i="124"/>
  <c r="Y12" i="124"/>
  <c r="X12" i="124"/>
  <c r="W12" i="124"/>
  <c r="V12" i="124"/>
  <c r="U12" i="124"/>
  <c r="T12" i="124"/>
  <c r="S12" i="124"/>
  <c r="R12" i="124"/>
  <c r="Q12" i="124"/>
  <c r="P12" i="124"/>
  <c r="O12" i="124"/>
  <c r="N12" i="124"/>
  <c r="M12" i="124"/>
  <c r="L12" i="124"/>
  <c r="K12" i="124"/>
  <c r="J12" i="124"/>
  <c r="I12" i="124"/>
  <c r="H12" i="124"/>
  <c r="G12" i="124"/>
  <c r="AM11" i="124" s="1"/>
  <c r="AN11" i="124" s="1"/>
  <c r="AO11" i="124" s="1"/>
  <c r="AL11" i="124"/>
  <c r="AN10" i="124"/>
  <c r="AK10" i="124"/>
  <c r="AJ10" i="124"/>
  <c r="AJ15" i="124" s="1"/>
  <c r="AI10" i="124"/>
  <c r="AI15" i="124" s="1"/>
  <c r="AH10" i="124"/>
  <c r="AG10" i="124"/>
  <c r="AG22" i="124" s="1"/>
  <c r="AF10" i="124"/>
  <c r="AF15" i="124" s="1"/>
  <c r="AE10" i="124"/>
  <c r="AD10" i="124"/>
  <c r="AD15" i="124" s="1"/>
  <c r="AC10" i="124"/>
  <c r="AC22" i="124" s="1"/>
  <c r="AB10" i="124"/>
  <c r="AB15" i="124" s="1"/>
  <c r="AA10" i="124"/>
  <c r="Z10" i="124"/>
  <c r="Y10" i="124"/>
  <c r="Y22" i="124" s="1"/>
  <c r="X10" i="124"/>
  <c r="X15" i="124" s="1"/>
  <c r="W10" i="124"/>
  <c r="V10" i="124"/>
  <c r="U10" i="124"/>
  <c r="U22" i="124" s="1"/>
  <c r="T10" i="124"/>
  <c r="T22" i="124" s="1"/>
  <c r="S10" i="124"/>
  <c r="R10" i="124"/>
  <c r="Q10" i="124"/>
  <c r="Q22" i="124" s="1"/>
  <c r="P10" i="124"/>
  <c r="P15" i="124" s="1"/>
  <c r="P23" i="124" s="1"/>
  <c r="O10" i="124"/>
  <c r="N10" i="124"/>
  <c r="M10" i="124"/>
  <c r="M22" i="124" s="1"/>
  <c r="L10" i="124"/>
  <c r="L22" i="124" s="1"/>
  <c r="K10" i="124"/>
  <c r="J10" i="124"/>
  <c r="I10" i="124"/>
  <c r="I22" i="124" s="1"/>
  <c r="H10" i="124"/>
  <c r="H15" i="124" s="1"/>
  <c r="H23" i="124" s="1"/>
  <c r="G10" i="124"/>
  <c r="AK7" i="124"/>
  <c r="AK8" i="124" s="1"/>
  <c r="AJ7" i="124"/>
  <c r="AJ8" i="124" s="1"/>
  <c r="AI7" i="124"/>
  <c r="AI8" i="124" s="1"/>
  <c r="AH7" i="124"/>
  <c r="AH8" i="124" s="1"/>
  <c r="AG7" i="124"/>
  <c r="AG8" i="124" s="1"/>
  <c r="AF7" i="124"/>
  <c r="AF8" i="124" s="1"/>
  <c r="AE7" i="124"/>
  <c r="AE8" i="124" s="1"/>
  <c r="AD7" i="124"/>
  <c r="AD8" i="124" s="1"/>
  <c r="AC7" i="124"/>
  <c r="AC8" i="124" s="1"/>
  <c r="AB7" i="124"/>
  <c r="AB8" i="124" s="1"/>
  <c r="AA7" i="124"/>
  <c r="AA8" i="124" s="1"/>
  <c r="Z7" i="124"/>
  <c r="Z8" i="124" s="1"/>
  <c r="Y7" i="124"/>
  <c r="Y8" i="124" s="1"/>
  <c r="X7" i="124"/>
  <c r="X8" i="124" s="1"/>
  <c r="W7" i="124"/>
  <c r="W8" i="124" s="1"/>
  <c r="V7" i="124"/>
  <c r="V8" i="124" s="1"/>
  <c r="U7" i="124"/>
  <c r="U8" i="124" s="1"/>
  <c r="T7" i="124"/>
  <c r="T8" i="124" s="1"/>
  <c r="S7" i="124"/>
  <c r="S8" i="124" s="1"/>
  <c r="R7" i="124"/>
  <c r="R8" i="124" s="1"/>
  <c r="Q7" i="124"/>
  <c r="Q8" i="124" s="1"/>
  <c r="P7" i="124"/>
  <c r="P8" i="124" s="1"/>
  <c r="O7" i="124"/>
  <c r="O8" i="124" s="1"/>
  <c r="N7" i="124"/>
  <c r="N8" i="124" s="1"/>
  <c r="M7" i="124"/>
  <c r="M8" i="124" s="1"/>
  <c r="L7" i="124"/>
  <c r="L8" i="124" s="1"/>
  <c r="K7" i="124"/>
  <c r="K8" i="124" s="1"/>
  <c r="J7" i="124"/>
  <c r="J8" i="124" s="1"/>
  <c r="I7" i="124"/>
  <c r="I8" i="124" s="1"/>
  <c r="H7" i="124"/>
  <c r="H8" i="124" s="1"/>
  <c r="G7" i="124"/>
  <c r="G8" i="124" s="1"/>
  <c r="W23" i="124" l="1"/>
  <c r="AE23" i="124"/>
  <c r="G15" i="124"/>
  <c r="G23" i="124" s="1"/>
  <c r="O15" i="124"/>
  <c r="O23" i="124" s="1"/>
  <c r="AI22" i="124"/>
  <c r="AM9" i="124"/>
  <c r="L15" i="124"/>
  <c r="L23" i="124" s="1"/>
  <c r="T15" i="124"/>
  <c r="T23" i="124" s="1"/>
  <c r="Y15" i="124"/>
  <c r="AB22" i="124"/>
  <c r="AJ22" i="124"/>
  <c r="Q23" i="124"/>
  <c r="Y23" i="124"/>
  <c r="AM30" i="124"/>
  <c r="AN30" i="124" s="1"/>
  <c r="AO30" i="124" s="1"/>
  <c r="AM29" i="124"/>
  <c r="AN29" i="124" s="1"/>
  <c r="AO29" i="124" s="1"/>
  <c r="AM28" i="124"/>
  <c r="AN28" i="124" s="1"/>
  <c r="AO28" i="124" s="1"/>
  <c r="AM13" i="125"/>
  <c r="AN13" i="125" s="1"/>
  <c r="AO13" i="125" s="1"/>
  <c r="AL9" i="124"/>
  <c r="AI23" i="124"/>
  <c r="K15" i="124"/>
  <c r="K23" i="124" s="1"/>
  <c r="S15" i="124"/>
  <c r="S23" i="124" s="1"/>
  <c r="W15" i="124"/>
  <c r="K22" i="124"/>
  <c r="S22" i="124"/>
  <c r="AA22" i="124"/>
  <c r="AK22" i="124"/>
  <c r="AK15" i="124"/>
  <c r="I15" i="124"/>
  <c r="I23" i="124" s="1"/>
  <c r="M15" i="124"/>
  <c r="M23" i="124" s="1"/>
  <c r="Q15" i="124"/>
  <c r="U15" i="124"/>
  <c r="AE15" i="124"/>
  <c r="AL18" i="124"/>
  <c r="G22" i="124"/>
  <c r="O22" i="124"/>
  <c r="W22" i="124"/>
  <c r="AE22" i="124"/>
  <c r="J23" i="125"/>
  <c r="J22" i="125"/>
  <c r="N22" i="125"/>
  <c r="R22" i="125"/>
  <c r="V23" i="125"/>
  <c r="V22" i="125"/>
  <c r="Z23" i="125"/>
  <c r="Z22" i="125"/>
  <c r="AD22" i="125"/>
  <c r="AH22" i="125"/>
  <c r="N15" i="125"/>
  <c r="N23" i="125" s="1"/>
  <c r="AD15" i="125"/>
  <c r="AD23" i="125" s="1"/>
  <c r="J22" i="124"/>
  <c r="N22" i="124"/>
  <c r="R22" i="124"/>
  <c r="V23" i="124"/>
  <c r="V22" i="124"/>
  <c r="Z23" i="124"/>
  <c r="Z22" i="124"/>
  <c r="AD23" i="124"/>
  <c r="AD22" i="124"/>
  <c r="AH23" i="124"/>
  <c r="AH22" i="124"/>
  <c r="J15" i="124"/>
  <c r="J23" i="124" s="1"/>
  <c r="N15" i="124"/>
  <c r="N23" i="124" s="1"/>
  <c r="R15" i="124"/>
  <c r="R23" i="124" s="1"/>
  <c r="V15" i="124"/>
  <c r="AA15" i="124"/>
  <c r="AA23" i="124" s="1"/>
  <c r="AG15" i="124"/>
  <c r="AG23" i="124" s="1"/>
  <c r="U23" i="124"/>
  <c r="AC23" i="124"/>
  <c r="AK23" i="124"/>
  <c r="AM9" i="125"/>
  <c r="AL13" i="125"/>
  <c r="R15" i="125"/>
  <c r="R23" i="125" s="1"/>
  <c r="AH15" i="125"/>
  <c r="AH23" i="125" s="1"/>
  <c r="I15" i="125"/>
  <c r="M15" i="125"/>
  <c r="Q15" i="125"/>
  <c r="U15" i="125"/>
  <c r="U23" i="125" s="1"/>
  <c r="Y15" i="125"/>
  <c r="AC15" i="125"/>
  <c r="AG15" i="125"/>
  <c r="AK15" i="125"/>
  <c r="AK23" i="125" s="1"/>
  <c r="K23" i="125"/>
  <c r="O23" i="125"/>
  <c r="S23" i="125"/>
  <c r="W23" i="125"/>
  <c r="AA23" i="125"/>
  <c r="AE23" i="125"/>
  <c r="AI23" i="125"/>
  <c r="G22" i="125"/>
  <c r="K22" i="125"/>
  <c r="O22" i="125"/>
  <c r="S22" i="125"/>
  <c r="W22" i="125"/>
  <c r="AA22" i="125"/>
  <c r="AE22" i="125"/>
  <c r="AI22" i="125"/>
  <c r="H23" i="125"/>
  <c r="L23" i="125"/>
  <c r="P23" i="125"/>
  <c r="T23" i="125"/>
  <c r="X23" i="125"/>
  <c r="AB23" i="125"/>
  <c r="AF23" i="125"/>
  <c r="AJ23" i="125"/>
  <c r="AL28" i="125"/>
  <c r="AL29" i="125"/>
  <c r="AL30" i="125"/>
  <c r="AL9" i="125"/>
  <c r="G15" i="125"/>
  <c r="G23" i="125" s="1"/>
  <c r="H22" i="125"/>
  <c r="L22" i="125"/>
  <c r="P22" i="125"/>
  <c r="T22" i="125"/>
  <c r="X22" i="125"/>
  <c r="AB22" i="125"/>
  <c r="AF22" i="125"/>
  <c r="AJ22" i="125"/>
  <c r="I23" i="125"/>
  <c r="M23" i="125"/>
  <c r="Q23" i="125"/>
  <c r="Y23" i="125"/>
  <c r="AC23" i="125"/>
  <c r="AG23" i="125"/>
  <c r="AM28" i="125"/>
  <c r="AN28" i="125" s="1"/>
  <c r="AO28" i="125" s="1"/>
  <c r="AM29" i="125"/>
  <c r="AN29" i="125" s="1"/>
  <c r="AO29" i="125" s="1"/>
  <c r="AL22" i="125" l="1"/>
  <c r="AL15" i="125"/>
  <c r="AM15" i="124"/>
  <c r="AN15" i="124" s="1"/>
  <c r="AO15" i="124" s="1"/>
  <c r="AM22" i="124"/>
  <c r="AN22" i="124" s="1"/>
  <c r="AO22" i="124" s="1"/>
  <c r="AN9" i="124"/>
  <c r="AO9" i="124" s="1"/>
  <c r="AL22" i="124"/>
  <c r="AL15" i="124"/>
  <c r="AM15" i="125"/>
  <c r="AN15" i="125" s="1"/>
  <c r="AO15" i="125" s="1"/>
  <c r="AM22" i="125"/>
  <c r="AN22" i="125" s="1"/>
  <c r="AO22" i="125" s="1"/>
  <c r="AN9" i="125"/>
  <c r="AO9" i="125" s="1"/>
  <c r="P93" i="117" l="1"/>
  <c r="O91" i="117"/>
  <c r="N91" i="117"/>
  <c r="M91" i="117"/>
  <c r="L91" i="117"/>
  <c r="K91" i="117"/>
  <c r="J91" i="117"/>
  <c r="I91" i="117"/>
  <c r="H91" i="117"/>
  <c r="G91" i="117"/>
  <c r="F91" i="117"/>
  <c r="E91" i="117"/>
  <c r="D91" i="117"/>
  <c r="P88" i="117"/>
  <c r="P87" i="117"/>
  <c r="P86" i="117"/>
  <c r="P85" i="117"/>
  <c r="P84" i="117"/>
  <c r="P83" i="117"/>
  <c r="P82" i="117"/>
  <c r="P81" i="117"/>
  <c r="P80" i="117"/>
  <c r="P79" i="117"/>
  <c r="P78" i="117"/>
  <c r="P77" i="117"/>
  <c r="P76" i="117"/>
  <c r="P75" i="117"/>
  <c r="P74" i="117"/>
  <c r="P73" i="117"/>
  <c r="P72" i="117"/>
  <c r="P71" i="117"/>
  <c r="P70" i="117"/>
  <c r="P69" i="117"/>
  <c r="P68" i="117"/>
  <c r="P67" i="117"/>
  <c r="P66" i="117"/>
  <c r="P65" i="117"/>
  <c r="P64" i="117"/>
  <c r="F59" i="117"/>
  <c r="AJ65" i="122"/>
  <c r="AM65" i="122" s="1"/>
  <c r="AP65" i="122" s="1"/>
  <c r="AJ64" i="122"/>
  <c r="AM64" i="122" s="1"/>
  <c r="AP64" i="122" s="1"/>
  <c r="AM63" i="122"/>
  <c r="AP63" i="122" s="1"/>
  <c r="AJ63" i="122"/>
  <c r="AJ62" i="122"/>
  <c r="AM62" i="122" s="1"/>
  <c r="AP62" i="122" s="1"/>
  <c r="AJ61" i="122"/>
  <c r="AM61" i="122" s="1"/>
  <c r="AP61" i="122" s="1"/>
  <c r="AJ60" i="122"/>
  <c r="AM60" i="122" s="1"/>
  <c r="AP60" i="122" s="1"/>
  <c r="AI56" i="122"/>
  <c r="AH56" i="122"/>
  <c r="AG56" i="122"/>
  <c r="AF56" i="122"/>
  <c r="AE56" i="122"/>
  <c r="AD56" i="122"/>
  <c r="AC56" i="122"/>
  <c r="AB56" i="122"/>
  <c r="AA56" i="122"/>
  <c r="Z56" i="122"/>
  <c r="Y56" i="122"/>
  <c r="X56" i="122"/>
  <c r="W56" i="122"/>
  <c r="V56" i="122"/>
  <c r="U56" i="122"/>
  <c r="T56" i="122"/>
  <c r="S56" i="122"/>
  <c r="R56" i="122"/>
  <c r="Q56" i="122"/>
  <c r="P56" i="122"/>
  <c r="O56" i="122"/>
  <c r="N56" i="122"/>
  <c r="M56" i="122"/>
  <c r="L56" i="122"/>
  <c r="K56" i="122"/>
  <c r="J56" i="122"/>
  <c r="I56" i="122"/>
  <c r="H56" i="122"/>
  <c r="G56" i="122"/>
  <c r="F56" i="122"/>
  <c r="E56" i="122"/>
  <c r="AJ55" i="122"/>
  <c r="AM55" i="122" s="1"/>
  <c r="AP55" i="122" s="1"/>
  <c r="AJ54" i="122"/>
  <c r="AM54" i="122" s="1"/>
  <c r="AP54" i="122" s="1"/>
  <c r="AM53" i="122"/>
  <c r="AP53" i="122" s="1"/>
  <c r="AJ53" i="122"/>
  <c r="AJ52" i="122"/>
  <c r="AM52" i="122" s="1"/>
  <c r="AP52" i="122" s="1"/>
  <c r="AJ51" i="122"/>
  <c r="AM51" i="122" s="1"/>
  <c r="AP51" i="122" s="1"/>
  <c r="AJ50" i="122"/>
  <c r="AM50" i="122" s="1"/>
  <c r="AP50" i="122" s="1"/>
  <c r="AJ49" i="122"/>
  <c r="AM49" i="122" s="1"/>
  <c r="AP49" i="122" s="1"/>
  <c r="AJ48" i="122"/>
  <c r="AM48" i="122" s="1"/>
  <c r="AP48" i="122" s="1"/>
  <c r="AJ47" i="122"/>
  <c r="AM47" i="122" s="1"/>
  <c r="AP47" i="122" s="1"/>
  <c r="AJ46" i="122"/>
  <c r="AJ32" i="122"/>
  <c r="AM32" i="122" s="1"/>
  <c r="AP32" i="122" s="1"/>
  <c r="AJ31" i="122"/>
  <c r="AM31" i="122" s="1"/>
  <c r="AP31" i="122" s="1"/>
  <c r="AJ30" i="122"/>
  <c r="AM30" i="122" s="1"/>
  <c r="AP30" i="122" s="1"/>
  <c r="AJ29" i="122"/>
  <c r="AM29" i="122" s="1"/>
  <c r="AP29" i="122" s="1"/>
  <c r="AJ28" i="122"/>
  <c r="AM28" i="122" s="1"/>
  <c r="AP28" i="122" s="1"/>
  <c r="AJ27" i="122"/>
  <c r="AM27" i="122" s="1"/>
  <c r="AP27" i="122" s="1"/>
  <c r="AI23" i="122"/>
  <c r="AH23" i="122"/>
  <c r="AG23" i="122"/>
  <c r="AF23" i="122"/>
  <c r="AE23" i="122"/>
  <c r="AD23" i="122"/>
  <c r="AC23" i="122"/>
  <c r="AB23" i="122"/>
  <c r="AA23" i="122"/>
  <c r="Z23" i="122"/>
  <c r="Y23" i="122"/>
  <c r="X23" i="122"/>
  <c r="W23" i="122"/>
  <c r="V23" i="122"/>
  <c r="U23" i="122"/>
  <c r="T23" i="122"/>
  <c r="S23" i="122"/>
  <c r="R23" i="122"/>
  <c r="Q23" i="122"/>
  <c r="P23" i="122"/>
  <c r="O23" i="122"/>
  <c r="N23" i="122"/>
  <c r="M23" i="122"/>
  <c r="L23" i="122"/>
  <c r="K23" i="122"/>
  <c r="J23" i="122"/>
  <c r="I23" i="122"/>
  <c r="H23" i="122"/>
  <c r="G23" i="122"/>
  <c r="F23" i="122"/>
  <c r="E23" i="122"/>
  <c r="AJ22" i="122"/>
  <c r="AM22" i="122" s="1"/>
  <c r="AP22" i="122" s="1"/>
  <c r="AJ21" i="122"/>
  <c r="AM21" i="122" s="1"/>
  <c r="AP21" i="122" s="1"/>
  <c r="AJ20" i="122"/>
  <c r="AM20" i="122" s="1"/>
  <c r="AP20" i="122" s="1"/>
  <c r="AJ19" i="122"/>
  <c r="AM19" i="122" s="1"/>
  <c r="AP19" i="122" s="1"/>
  <c r="AJ18" i="122"/>
  <c r="AM18" i="122" s="1"/>
  <c r="AP18" i="122" s="1"/>
  <c r="AJ17" i="122"/>
  <c r="AM17" i="122" s="1"/>
  <c r="AP17" i="122" s="1"/>
  <c r="AJ16" i="122"/>
  <c r="AM16" i="122" s="1"/>
  <c r="AP16" i="122" s="1"/>
  <c r="AJ15" i="122"/>
  <c r="AM15" i="122" s="1"/>
  <c r="AP15" i="122" s="1"/>
  <c r="AJ14" i="122"/>
  <c r="AM14" i="122" s="1"/>
  <c r="AJ13" i="122"/>
  <c r="AJ32" i="121"/>
  <c r="AM32" i="121" s="1"/>
  <c r="AP32" i="121" s="1"/>
  <c r="AP31" i="121"/>
  <c r="AM31" i="121"/>
  <c r="AJ31" i="121"/>
  <c r="AM30" i="121"/>
  <c r="AP30" i="121" s="1"/>
  <c r="AJ30" i="121"/>
  <c r="AJ29" i="121"/>
  <c r="AM29" i="121" s="1"/>
  <c r="AP29" i="121" s="1"/>
  <c r="AJ28" i="121"/>
  <c r="AM28" i="121" s="1"/>
  <c r="AP28" i="121" s="1"/>
  <c r="AP27" i="121"/>
  <c r="AM27" i="121"/>
  <c r="AJ27" i="121"/>
  <c r="AI23" i="121"/>
  <c r="AH23" i="121"/>
  <c r="AG23" i="121"/>
  <c r="AF23" i="121"/>
  <c r="AE23" i="121"/>
  <c r="AD23" i="121"/>
  <c r="AC23" i="121"/>
  <c r="AB23" i="121"/>
  <c r="AA23" i="121"/>
  <c r="Z23" i="121"/>
  <c r="Y23" i="121"/>
  <c r="X23" i="121"/>
  <c r="W23" i="121"/>
  <c r="V23" i="121"/>
  <c r="U23" i="121"/>
  <c r="T23" i="121"/>
  <c r="S23" i="121"/>
  <c r="R23" i="121"/>
  <c r="Q23" i="121"/>
  <c r="P23" i="121"/>
  <c r="O23" i="121"/>
  <c r="N23" i="121"/>
  <c r="M23" i="121"/>
  <c r="L23" i="121"/>
  <c r="K23" i="121"/>
  <c r="J23" i="121"/>
  <c r="I23" i="121"/>
  <c r="H23" i="121"/>
  <c r="G23" i="121"/>
  <c r="F23" i="121"/>
  <c r="E23" i="121"/>
  <c r="AJ22" i="121"/>
  <c r="AM22" i="121" s="1"/>
  <c r="AP22" i="121" s="1"/>
  <c r="AJ21" i="121"/>
  <c r="AM21" i="121" s="1"/>
  <c r="AP21" i="121" s="1"/>
  <c r="AM20" i="121"/>
  <c r="AP20" i="121" s="1"/>
  <c r="AJ20" i="121"/>
  <c r="AJ19" i="121"/>
  <c r="AM19" i="121" s="1"/>
  <c r="AP19" i="121" s="1"/>
  <c r="AJ18" i="121"/>
  <c r="AM18" i="121" s="1"/>
  <c r="AP18" i="121" s="1"/>
  <c r="AJ17" i="121"/>
  <c r="AM17" i="121" s="1"/>
  <c r="AP17" i="121" s="1"/>
  <c r="AM16" i="121"/>
  <c r="AP16" i="121" s="1"/>
  <c r="AJ16" i="121"/>
  <c r="AJ15" i="121"/>
  <c r="AM15" i="121" s="1"/>
  <c r="AP15" i="121" s="1"/>
  <c r="AJ14" i="121"/>
  <c r="AM14" i="121" s="1"/>
  <c r="AP14" i="121" s="1"/>
  <c r="AJ13" i="121"/>
  <c r="AJ23" i="121" s="1"/>
  <c r="AP25" i="119"/>
  <c r="AJ25" i="119"/>
  <c r="AM25" i="119" s="1"/>
  <c r="AP24" i="119"/>
  <c r="AJ24" i="119"/>
  <c r="AM24" i="119" s="1"/>
  <c r="AP23" i="119"/>
  <c r="AM23" i="119"/>
  <c r="AJ23" i="119"/>
  <c r="AP22" i="119"/>
  <c r="AJ22" i="119"/>
  <c r="AM22" i="119" s="1"/>
  <c r="AP17" i="119"/>
  <c r="AJ17" i="119"/>
  <c r="AM17" i="119" s="1"/>
  <c r="AP16" i="119"/>
  <c r="AM16" i="119"/>
  <c r="AJ16" i="119"/>
  <c r="AP15" i="119"/>
  <c r="AJ15" i="119"/>
  <c r="AM15" i="119" s="1"/>
  <c r="AP14" i="119"/>
  <c r="AJ14" i="119"/>
  <c r="AM14" i="119" s="1"/>
  <c r="AP13" i="119"/>
  <c r="AJ13" i="119"/>
  <c r="AM13" i="119" s="1"/>
  <c r="AP12" i="119"/>
  <c r="AM12" i="119"/>
  <c r="AJ12" i="119"/>
  <c r="AP11" i="119"/>
  <c r="AP18" i="119" s="1"/>
  <c r="AJ11" i="119"/>
  <c r="AM11" i="119" s="1"/>
  <c r="P45" i="117"/>
  <c r="O43" i="117"/>
  <c r="N43" i="117"/>
  <c r="M43" i="117"/>
  <c r="L43" i="117"/>
  <c r="K43" i="117"/>
  <c r="J43" i="117"/>
  <c r="I43" i="117"/>
  <c r="H43" i="117"/>
  <c r="G43" i="117"/>
  <c r="F43" i="117"/>
  <c r="E43" i="117"/>
  <c r="D43" i="117"/>
  <c r="P40" i="117"/>
  <c r="P39" i="117"/>
  <c r="P38" i="117"/>
  <c r="P37" i="117"/>
  <c r="P36" i="117"/>
  <c r="P35" i="117"/>
  <c r="P34" i="117"/>
  <c r="P33" i="117"/>
  <c r="P32" i="117"/>
  <c r="P31" i="117"/>
  <c r="P30" i="117"/>
  <c r="P29" i="117"/>
  <c r="P28" i="117"/>
  <c r="P27" i="117"/>
  <c r="P26" i="117"/>
  <c r="P25" i="117"/>
  <c r="P24" i="117"/>
  <c r="P23" i="117"/>
  <c r="P22" i="117"/>
  <c r="P21" i="117"/>
  <c r="P20" i="117"/>
  <c r="P19" i="117"/>
  <c r="P18" i="117"/>
  <c r="P17" i="117"/>
  <c r="P16" i="117"/>
  <c r="F11" i="117"/>
  <c r="P91" i="117" l="1"/>
  <c r="P43" i="117"/>
  <c r="AJ56" i="122"/>
  <c r="AM46" i="122"/>
  <c r="AJ23" i="122"/>
  <c r="AM13" i="122"/>
  <c r="AP13" i="122" s="1"/>
  <c r="AP14" i="122"/>
  <c r="AM13" i="121"/>
  <c r="AM18" i="119"/>
  <c r="AJ18" i="119"/>
  <c r="D14" i="113"/>
  <c r="C14" i="113"/>
  <c r="B14" i="113"/>
  <c r="E12" i="113"/>
  <c r="E10" i="113"/>
  <c r="E12" i="99"/>
  <c r="E10" i="99"/>
  <c r="AM56" i="122" l="1"/>
  <c r="AP46" i="122"/>
  <c r="AP56" i="122" s="1"/>
  <c r="AM23" i="122"/>
  <c r="AP23" i="122"/>
  <c r="AP13" i="121"/>
  <c r="AP23" i="121" s="1"/>
  <c r="AM23" i="121"/>
  <c r="E14" i="113"/>
  <c r="D14" i="99"/>
  <c r="C14" i="99"/>
  <c r="B14" i="99"/>
  <c r="E14" i="99" l="1"/>
  <c r="P68" i="108" l="1"/>
  <c r="O66" i="108"/>
  <c r="N66" i="108"/>
  <c r="M66" i="108"/>
  <c r="L66" i="108"/>
  <c r="K66" i="108"/>
  <c r="J66" i="108"/>
  <c r="I66" i="108"/>
  <c r="H66" i="108"/>
  <c r="G66" i="108"/>
  <c r="F66" i="108"/>
  <c r="E66" i="108"/>
  <c r="D66" i="108"/>
  <c r="P62" i="108"/>
  <c r="P61" i="108"/>
  <c r="P60" i="108"/>
  <c r="P59" i="108"/>
  <c r="P58" i="108"/>
  <c r="P63" i="108" s="1"/>
  <c r="Q63" i="108" s="1"/>
  <c r="P56" i="108"/>
  <c r="P55" i="108"/>
  <c r="P54" i="108"/>
  <c r="P53" i="108"/>
  <c r="P52" i="108"/>
  <c r="P51" i="108"/>
  <c r="P50" i="108"/>
  <c r="P49" i="108"/>
  <c r="P48" i="108"/>
  <c r="P47" i="108"/>
  <c r="P57" i="108" s="1"/>
  <c r="Q57" i="108" s="1"/>
  <c r="P45" i="108"/>
  <c r="P44" i="108"/>
  <c r="P43" i="108"/>
  <c r="P42" i="108"/>
  <c r="P41" i="108"/>
  <c r="P40" i="108"/>
  <c r="P39" i="108"/>
  <c r="P38" i="108"/>
  <c r="P37" i="108"/>
  <c r="P36" i="108"/>
  <c r="P46" i="108" s="1"/>
  <c r="Q46" i="108" s="1"/>
  <c r="P34" i="108"/>
  <c r="P33" i="108"/>
  <c r="P32" i="108"/>
  <c r="P31" i="108"/>
  <c r="P30" i="108"/>
  <c r="P29" i="108"/>
  <c r="P28" i="108"/>
  <c r="P27" i="108"/>
  <c r="P26" i="108"/>
  <c r="P25" i="108"/>
  <c r="P35" i="108" s="1"/>
  <c r="Q35" i="108" s="1"/>
  <c r="P23" i="108"/>
  <c r="P22" i="108"/>
  <c r="P21" i="108"/>
  <c r="P20" i="108"/>
  <c r="P19" i="108"/>
  <c r="P18" i="108"/>
  <c r="P17" i="108"/>
  <c r="P16" i="108"/>
  <c r="P15" i="108"/>
  <c r="P14" i="108"/>
  <c r="P24" i="108" s="1"/>
  <c r="P42" i="107"/>
  <c r="O40" i="107"/>
  <c r="N40" i="107"/>
  <c r="M40" i="107"/>
  <c r="L40" i="107"/>
  <c r="K40" i="107"/>
  <c r="J40" i="107"/>
  <c r="I40" i="107"/>
  <c r="H40" i="107"/>
  <c r="G40" i="107"/>
  <c r="F40" i="107"/>
  <c r="E40" i="107"/>
  <c r="D40" i="107"/>
  <c r="P37" i="107"/>
  <c r="P36" i="107"/>
  <c r="P35" i="107"/>
  <c r="P34" i="107"/>
  <c r="P33" i="107"/>
  <c r="P32" i="107"/>
  <c r="P31" i="107"/>
  <c r="P30" i="107"/>
  <c r="P29" i="107"/>
  <c r="P28" i="107"/>
  <c r="P27" i="107"/>
  <c r="P26" i="107"/>
  <c r="P25" i="107"/>
  <c r="P24" i="107"/>
  <c r="P23" i="107"/>
  <c r="P22" i="107"/>
  <c r="P21" i="107"/>
  <c r="P20" i="107"/>
  <c r="P19" i="107"/>
  <c r="P18" i="107"/>
  <c r="P17" i="107"/>
  <c r="P16" i="107"/>
  <c r="P15" i="107"/>
  <c r="P14" i="107"/>
  <c r="P40" i="107" s="1"/>
  <c r="P13" i="107"/>
  <c r="F8" i="107"/>
  <c r="P66" i="108" l="1"/>
  <c r="Q24" i="108"/>
  <c r="Q66" i="108" s="1"/>
  <c r="O9" i="108" l="1"/>
  <c r="O6" i="108"/>
  <c r="F8" i="108"/>
</calcChain>
</file>

<file path=xl/comments1.xml><?xml version="1.0" encoding="utf-8"?>
<comments xmlns="http://schemas.openxmlformats.org/spreadsheetml/2006/main">
  <authors>
    <author>堺市</author>
  </authors>
  <commentList>
    <comment ref="B2" authorId="0" shapeId="0">
      <text>
        <r>
          <rPr>
            <b/>
            <sz val="9"/>
            <color indexed="81"/>
            <rFont val="MS P ゴシック"/>
            <family val="3"/>
            <charset val="128"/>
          </rPr>
          <t>事業所名を入力してください。</t>
        </r>
      </text>
    </comment>
    <comment ref="C4" authorId="0" shapeId="0">
      <text>
        <r>
          <rPr>
            <b/>
            <sz val="9"/>
            <color indexed="81"/>
            <rFont val="MS P ゴシック"/>
            <family val="3"/>
            <charset val="128"/>
          </rPr>
          <t>「はい」か「いいえ」を選択してください。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堺市</author>
  </authors>
  <commentList>
    <comment ref="B2" authorId="0" shapeId="0">
      <text>
        <r>
          <rPr>
            <b/>
            <sz val="9"/>
            <color indexed="81"/>
            <rFont val="MS P ゴシック"/>
            <family val="3"/>
            <charset val="128"/>
          </rPr>
          <t>事業所名を入力してください。</t>
        </r>
      </text>
    </comment>
    <comment ref="C4" authorId="0" shapeId="0">
      <text>
        <r>
          <rPr>
            <b/>
            <sz val="9"/>
            <color indexed="81"/>
            <rFont val="MS P ゴシック"/>
            <family val="3"/>
            <charset val="128"/>
          </rPr>
          <t>「はい」か「いいえ」を選択してください。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堺市</author>
  </authors>
  <commentList>
    <comment ref="B2" authorId="0" shapeId="0">
      <text>
        <r>
          <rPr>
            <b/>
            <sz val="9"/>
            <color indexed="81"/>
            <rFont val="MS P ゴシック"/>
            <family val="3"/>
            <charset val="128"/>
          </rPr>
          <t>事業所名を入力してください。</t>
        </r>
      </text>
    </comment>
    <comment ref="C4" authorId="0" shapeId="0">
      <text>
        <r>
          <rPr>
            <b/>
            <sz val="9"/>
            <color indexed="81"/>
            <rFont val="MS P ゴシック"/>
            <family val="3"/>
            <charset val="128"/>
          </rPr>
          <t>「はい」か「いいえ」を選択してください。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HEIMAT</author>
  </authors>
  <commentList>
    <comment ref="AF9" authorId="0" shapeId="0">
      <text>
        <r>
          <rPr>
            <sz val="12"/>
            <color indexed="81"/>
            <rFont val="ＭＳ Ｐゴシック"/>
            <family val="3"/>
            <charset val="128"/>
          </rPr>
          <t>人員配置体制加算Ⅰ～Ⅲ型(生活介護)等、人員配置に関する加算がある場合は記載する。</t>
        </r>
      </text>
    </comment>
    <comment ref="E12" authorId="0" shapeId="0">
      <text>
        <r>
          <rPr>
            <sz val="12"/>
            <color indexed="81"/>
            <rFont val="ＭＳ Ｐゴシック"/>
            <family val="3"/>
            <charset val="128"/>
          </rPr>
          <t>曜日はカレンダーに基づき修正のうえ、記入してください。</t>
        </r>
      </text>
    </comment>
  </commentList>
</comments>
</file>

<file path=xl/comments5.xml><?xml version="1.0" encoding="utf-8"?>
<comments xmlns="http://schemas.openxmlformats.org/spreadsheetml/2006/main">
  <authors>
    <author>福永　恵子</author>
  </authors>
  <commentList>
    <comment ref="M8" authorId="0" shapeId="0">
      <text>
        <r>
          <rPr>
            <sz val="9"/>
            <color indexed="81"/>
            <rFont val="MS P ゴシック"/>
            <family val="3"/>
            <charset val="128"/>
          </rPr>
          <t>前年度の平均利用者数を記入。
ただし、前年度に施設外就労していた人を除く（施設外就労後に本体に戻って支援を受けた利用者も除く）。</t>
        </r>
      </text>
    </comment>
    <comment ref="B13" authorId="0" shapeId="0">
      <text>
        <r>
          <rPr>
            <sz val="9"/>
            <color indexed="81"/>
            <rFont val="MS P ゴシック"/>
            <family val="3"/>
            <charset val="128"/>
          </rPr>
          <t>全従業者名を記入してください。</t>
        </r>
      </text>
    </comment>
    <comment ref="E13" authorId="0" shapeId="0">
      <text>
        <r>
          <rPr>
            <sz val="9"/>
            <color indexed="81"/>
            <rFont val="MS P ゴシック"/>
            <family val="3"/>
            <charset val="128"/>
          </rPr>
          <t>本体施設で支援した時間数を記入してください。</t>
        </r>
      </text>
    </comment>
    <comment ref="Z39" authorId="0" shapeId="0">
      <text>
        <r>
          <rPr>
            <b/>
            <sz val="9"/>
            <color indexed="81"/>
            <rFont val="MS P ゴシック"/>
            <family val="3"/>
            <charset val="128"/>
          </rPr>
          <t>「施設外就労」と記入</t>
        </r>
      </text>
    </comment>
    <comment ref="M41" authorId="0" shapeId="0">
      <text>
        <r>
          <rPr>
            <sz val="9"/>
            <color indexed="81"/>
            <rFont val="MS P ゴシック"/>
            <family val="3"/>
            <charset val="128"/>
          </rPr>
          <t xml:space="preserve">記入不要
</t>
        </r>
      </text>
    </comment>
    <comment ref="B46" authorId="0" shapeId="0">
      <text>
        <r>
          <rPr>
            <sz val="9"/>
            <color indexed="81"/>
            <rFont val="MS P ゴシック"/>
            <family val="3"/>
            <charset val="128"/>
          </rPr>
          <t xml:space="preserve">全従業者名を記入してください。
</t>
        </r>
      </text>
    </comment>
    <comment ref="E49" authorId="0" shapeId="0">
      <text>
        <r>
          <rPr>
            <sz val="9"/>
            <color indexed="81"/>
            <rFont val="MS P ゴシック"/>
            <family val="3"/>
            <charset val="128"/>
          </rPr>
          <t>施設外就労で支援した時間数のみ記入。</t>
        </r>
      </text>
    </comment>
  </commentList>
</comments>
</file>

<file path=xl/sharedStrings.xml><?xml version="1.0" encoding="utf-8"?>
<sst xmlns="http://schemas.openxmlformats.org/spreadsheetml/2006/main" count="1793" uniqueCount="838">
  <si>
    <t>人員配置区分等届出上の必要職員数</t>
    <rPh sb="0" eb="2">
      <t>ジンイン</t>
    </rPh>
    <rPh sb="2" eb="4">
      <t>ハイチ</t>
    </rPh>
    <rPh sb="4" eb="6">
      <t>クブン</t>
    </rPh>
    <rPh sb="6" eb="7">
      <t>トウ</t>
    </rPh>
    <rPh sb="7" eb="9">
      <t>トドケデ</t>
    </rPh>
    <phoneticPr fontId="6"/>
  </si>
  <si>
    <t>延べ利用者数</t>
    <rPh sb="0" eb="1">
      <t>ノ</t>
    </rPh>
    <rPh sb="2" eb="4">
      <t>リヨウ</t>
    </rPh>
    <rPh sb="4" eb="5">
      <t>シャ</t>
    </rPh>
    <rPh sb="5" eb="6">
      <t>スウ</t>
    </rPh>
    <phoneticPr fontId="6"/>
  </si>
  <si>
    <t>火</t>
    <rPh sb="0" eb="1">
      <t>ヒ</t>
    </rPh>
    <phoneticPr fontId="6"/>
  </si>
  <si>
    <t>木</t>
    <rPh sb="0" eb="1">
      <t>モク</t>
    </rPh>
    <phoneticPr fontId="6"/>
  </si>
  <si>
    <t>金</t>
    <rPh sb="0" eb="1">
      <t>キン</t>
    </rPh>
    <phoneticPr fontId="6"/>
  </si>
  <si>
    <t>日</t>
    <rPh sb="0" eb="1">
      <t>ニチ</t>
    </rPh>
    <phoneticPr fontId="6"/>
  </si>
  <si>
    <t>定員</t>
    <rPh sb="0" eb="2">
      <t>テイイン</t>
    </rPh>
    <phoneticPr fontId="6"/>
  </si>
  <si>
    <t>医師</t>
    <rPh sb="0" eb="2">
      <t>イシ</t>
    </rPh>
    <phoneticPr fontId="6"/>
  </si>
  <si>
    <t>管理者</t>
    <rPh sb="0" eb="3">
      <t>カンリシャ</t>
    </rPh>
    <phoneticPr fontId="6"/>
  </si>
  <si>
    <t>氏名</t>
    <rPh sb="0" eb="2">
      <t>シメイ</t>
    </rPh>
    <phoneticPr fontId="6"/>
  </si>
  <si>
    <t>職種</t>
    <rPh sb="0" eb="2">
      <t>ショクシュ</t>
    </rPh>
    <phoneticPr fontId="6"/>
  </si>
  <si>
    <t>栄養士</t>
    <rPh sb="0" eb="3">
      <t>エイヨウシ</t>
    </rPh>
    <phoneticPr fontId="6"/>
  </si>
  <si>
    <t>調理員</t>
    <rPh sb="0" eb="3">
      <t>チョウリイン</t>
    </rPh>
    <phoneticPr fontId="6"/>
  </si>
  <si>
    <t>サービスの種類</t>
    <rPh sb="5" eb="7">
      <t>シュルイ</t>
    </rPh>
    <phoneticPr fontId="6"/>
  </si>
  <si>
    <t>　</t>
    <phoneticPr fontId="6"/>
  </si>
  <si>
    <t>事業所・施設名</t>
    <rPh sb="0" eb="3">
      <t>ジギョウショ</t>
    </rPh>
    <rPh sb="4" eb="6">
      <t>シセツ</t>
    </rPh>
    <rPh sb="6" eb="7">
      <t>メイ</t>
    </rPh>
    <phoneticPr fontId="6"/>
  </si>
  <si>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6"/>
  </si>
  <si>
    <t>前年度の平均利用者数</t>
    <rPh sb="0" eb="3">
      <t>ゼンネンド</t>
    </rPh>
    <rPh sb="4" eb="6">
      <t>ヘイキン</t>
    </rPh>
    <rPh sb="6" eb="9">
      <t>リヨウシャ</t>
    </rPh>
    <rPh sb="9" eb="10">
      <t>スウ</t>
    </rPh>
    <phoneticPr fontId="6"/>
  </si>
  <si>
    <t>指定基準上の必要職員数</t>
    <rPh sb="0" eb="2">
      <t>シテイ</t>
    </rPh>
    <rPh sb="2" eb="4">
      <t>キジュン</t>
    </rPh>
    <rPh sb="4" eb="5">
      <t>ジョウ</t>
    </rPh>
    <rPh sb="6" eb="8">
      <t>ヒツヨウ</t>
    </rPh>
    <rPh sb="8" eb="11">
      <t>ショクインスウ</t>
    </rPh>
    <phoneticPr fontId="6"/>
  </si>
  <si>
    <t>直接サービス提供職員</t>
    <rPh sb="0" eb="2">
      <t>チョクセツ</t>
    </rPh>
    <rPh sb="6" eb="8">
      <t>テイキョウ</t>
    </rPh>
    <rPh sb="8" eb="10">
      <t>ショクイン</t>
    </rPh>
    <phoneticPr fontId="6"/>
  </si>
  <si>
    <t>勤務形態</t>
    <rPh sb="0" eb="2">
      <t>キンム</t>
    </rPh>
    <rPh sb="2" eb="4">
      <t>ケイタイ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</si>
  <si>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</si>
  <si>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</si>
  <si>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</si>
  <si>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</si>
  <si>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週平均の勤務時間</t>
    <rPh sb="0" eb="3">
      <t>シュウヘイキン</t>
    </rPh>
    <rPh sb="4" eb="6">
      <t>キンム</t>
    </rPh>
    <rPh sb="6" eb="8">
      <t>ジカン</t>
    </rPh>
    <phoneticPr fontId="6"/>
  </si>
  <si>
    <t>常勤換算後の人数</t>
    <rPh sb="0" eb="2">
      <t>ジョウキン</t>
    </rPh>
    <rPh sb="2" eb="4">
      <t>カンザン</t>
    </rPh>
    <rPh sb="4" eb="5">
      <t>ゴ</t>
    </rPh>
    <rPh sb="6" eb="8">
      <t>ニンズウ</t>
    </rPh>
    <phoneticPr fontId="6"/>
  </si>
  <si>
    <t>合計</t>
    <rPh sb="0" eb="2">
      <t>ゴウケイ</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</si>
  <si>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</si>
  <si>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サービス提供時間</t>
    <rPh sb="4" eb="6">
      <t>テイキョウ</t>
    </rPh>
    <rPh sb="6" eb="8">
      <t>ジカン</t>
    </rPh>
    <phoneticPr fontId="6"/>
  </si>
  <si>
    <t>その他の職員</t>
    <rPh sb="2" eb="3">
      <t>タ</t>
    </rPh>
    <rPh sb="4" eb="6">
      <t>ショクイン</t>
    </rPh>
    <phoneticPr fontId="6"/>
  </si>
  <si>
    <t>サービス管理責任者</t>
    <rPh sb="4" eb="6">
      <t>カンリ</t>
    </rPh>
    <rPh sb="6" eb="9">
      <t>セキニンシャ</t>
    </rPh>
    <phoneticPr fontId="6"/>
  </si>
  <si>
    <t>←必ず記入</t>
    <rPh sb="1" eb="2">
      <t>カナラ</t>
    </rPh>
    <rPh sb="3" eb="5">
      <t>キニュウ</t>
    </rPh>
    <phoneticPr fontId="6"/>
  </si>
  <si>
    <t>生活支援員</t>
  </si>
  <si>
    <t>常勤・専従</t>
  </si>
  <si>
    <t>非常勤・専従</t>
    <rPh sb="0" eb="3">
      <t>ヒジョウキン</t>
    </rPh>
    <phoneticPr fontId="6"/>
  </si>
  <si>
    <t>Ａ</t>
    <phoneticPr fontId="6"/>
  </si>
  <si>
    <t>Ｂ</t>
    <phoneticPr fontId="6"/>
  </si>
  <si>
    <t>常勤・専従</t>
    <phoneticPr fontId="6"/>
  </si>
  <si>
    <t>Ｃ</t>
    <phoneticPr fontId="6"/>
  </si>
  <si>
    <t>Ｅ</t>
    <phoneticPr fontId="6"/>
  </si>
  <si>
    <t>Ｆ</t>
    <phoneticPr fontId="6"/>
  </si>
  <si>
    <t>Ｇ</t>
    <phoneticPr fontId="6"/>
  </si>
  <si>
    <t>○○園</t>
    <rPh sb="2" eb="3">
      <t>エン</t>
    </rPh>
    <phoneticPr fontId="6"/>
  </si>
  <si>
    <t>Ｉ</t>
    <phoneticPr fontId="6"/>
  </si>
  <si>
    <t>Ｊ</t>
    <phoneticPr fontId="6"/>
  </si>
  <si>
    <t>Ｋ</t>
    <phoneticPr fontId="6"/>
  </si>
  <si>
    <t>Ｌ</t>
    <phoneticPr fontId="6"/>
  </si>
  <si>
    <t>Ｍ</t>
    <phoneticPr fontId="6"/>
  </si>
  <si>
    <t>資格等</t>
    <rPh sb="0" eb="2">
      <t>シカク</t>
    </rPh>
    <rPh sb="2" eb="3">
      <t>トウ</t>
    </rPh>
    <phoneticPr fontId="6"/>
  </si>
  <si>
    <t>土</t>
    <rPh sb="0" eb="1">
      <t>ド</t>
    </rPh>
    <phoneticPr fontId="6"/>
  </si>
  <si>
    <t xml:space="preserve">２　事業収入
　（単位：円）
</t>
    <rPh sb="2" eb="4">
      <t>ジギョウ</t>
    </rPh>
    <rPh sb="4" eb="6">
      <t>シュウニュウ</t>
    </rPh>
    <rPh sb="9" eb="11">
      <t>タンイ</t>
    </rPh>
    <rPh sb="12" eb="13">
      <t>エン</t>
    </rPh>
    <phoneticPr fontId="20"/>
  </si>
  <si>
    <t>当該サービスのサービス報酬</t>
    <rPh sb="0" eb="2">
      <t>トウガイ</t>
    </rPh>
    <rPh sb="11" eb="13">
      <t>ホウシュウ</t>
    </rPh>
    <phoneticPr fontId="20"/>
  </si>
  <si>
    <t>前年度までの積立金</t>
    <rPh sb="0" eb="3">
      <t>ゼンネンド</t>
    </rPh>
    <rPh sb="6" eb="9">
      <t>ツミタテキン</t>
    </rPh>
    <phoneticPr fontId="20"/>
  </si>
  <si>
    <t>借入金</t>
    <rPh sb="0" eb="3">
      <t>カリイレキン</t>
    </rPh>
    <phoneticPr fontId="20"/>
  </si>
  <si>
    <t>◇　平均利用者数算定シート　（就労継続支援Ａ型/B型、就労移行支援、自立訓練/宿泊型自立訓練）</t>
    <rPh sb="2" eb="4">
      <t>ヘイキン</t>
    </rPh>
    <rPh sb="4" eb="7">
      <t>リヨウシャ</t>
    </rPh>
    <rPh sb="7" eb="8">
      <t>スウ</t>
    </rPh>
    <rPh sb="8" eb="10">
      <t>サンテイ</t>
    </rPh>
    <rPh sb="15" eb="21">
      <t>シュウロウケイゾクシエン</t>
    </rPh>
    <rPh sb="22" eb="23">
      <t>ガタ</t>
    </rPh>
    <rPh sb="25" eb="26">
      <t>ガタ</t>
    </rPh>
    <rPh sb="27" eb="33">
      <t>シュウロウイコウシエン</t>
    </rPh>
    <rPh sb="34" eb="38">
      <t>ジリツクンレン</t>
    </rPh>
    <rPh sb="39" eb="42">
      <t>シュクハクガタ</t>
    </rPh>
    <rPh sb="42" eb="46">
      <t>ジリツクンレン</t>
    </rPh>
    <phoneticPr fontId="6"/>
  </si>
  <si>
    <t>※黄色のセルに入力ください</t>
    <phoneticPr fontId="6"/>
  </si>
  <si>
    <t>※黄色のセルに入力ください</t>
    <phoneticPr fontId="6"/>
  </si>
  <si>
    <t>事業所名</t>
    <rPh sb="0" eb="3">
      <t>ジギョウショ</t>
    </rPh>
    <rPh sb="3" eb="4">
      <t>ナ</t>
    </rPh>
    <phoneticPr fontId="6"/>
  </si>
  <si>
    <t>定  員</t>
    <rPh sb="0" eb="1">
      <t>サダム</t>
    </rPh>
    <rPh sb="3" eb="4">
      <t>イン</t>
    </rPh>
    <phoneticPr fontId="6"/>
  </si>
  <si>
    <t>平均利用者数</t>
    <rPh sb="0" eb="5">
      <t>ヘイキンリヨウシャ</t>
    </rPh>
    <rPh sb="5" eb="6">
      <t>スウ</t>
    </rPh>
    <phoneticPr fontId="6"/>
  </si>
  <si>
    <t>サービス提供単位ごとの月別の利用日数（本体報酬を算定した日数）</t>
    <rPh sb="4" eb="6">
      <t>テイキョウ</t>
    </rPh>
    <rPh sb="6" eb="8">
      <t>タンイ</t>
    </rPh>
    <rPh sb="11" eb="12">
      <t>ゲツ</t>
    </rPh>
    <rPh sb="12" eb="13">
      <t>ベツ</t>
    </rPh>
    <rPh sb="14" eb="16">
      <t>リヨウ</t>
    </rPh>
    <rPh sb="16" eb="18">
      <t>ニッスウ</t>
    </rPh>
    <rPh sb="19" eb="21">
      <t>ホンタイ</t>
    </rPh>
    <rPh sb="21" eb="23">
      <t>ホウシュウ</t>
    </rPh>
    <rPh sb="24" eb="26">
      <t>サンテイ</t>
    </rPh>
    <rPh sb="28" eb="29">
      <t>ニチ</t>
    </rPh>
    <rPh sb="29" eb="30">
      <t>カズ</t>
    </rPh>
    <phoneticPr fontId="6"/>
  </si>
  <si>
    <t>利用者</t>
    <rPh sb="0" eb="3">
      <t>リヨウシャ</t>
    </rPh>
    <phoneticPr fontId="6"/>
  </si>
  <si>
    <t>受給者番号</t>
    <rPh sb="0" eb="3">
      <t>ジュキュウシャ</t>
    </rPh>
    <rPh sb="3" eb="5">
      <t>バンゴウ</t>
    </rPh>
    <phoneticPr fontId="6"/>
  </si>
  <si>
    <t>延べ利
用者数</t>
    <rPh sb="0" eb="1">
      <t>ノ</t>
    </rPh>
    <rPh sb="2" eb="3">
      <t>リ</t>
    </rPh>
    <rPh sb="4" eb="5">
      <t>ヨウ</t>
    </rPh>
    <rPh sb="5" eb="6">
      <t>シャ</t>
    </rPh>
    <rPh sb="6" eb="7">
      <t>スウ</t>
    </rPh>
    <phoneticPr fontId="6"/>
  </si>
  <si>
    <t>月別開所日数</t>
    <rPh sb="0" eb="1">
      <t>ゲツ</t>
    </rPh>
    <rPh sb="1" eb="2">
      <t>ベツ</t>
    </rPh>
    <rPh sb="2" eb="4">
      <t>カイショ</t>
    </rPh>
    <rPh sb="4" eb="6">
      <t>ニッスウ</t>
    </rPh>
    <phoneticPr fontId="6"/>
  </si>
  <si>
    <t>＊利用者数が多いときは，適宜ワークシートの行数を増やしてください。</t>
    <rPh sb="1" eb="4">
      <t>リヨウシャ</t>
    </rPh>
    <rPh sb="4" eb="5">
      <t>スウ</t>
    </rPh>
    <rPh sb="6" eb="7">
      <t>オオ</t>
    </rPh>
    <rPh sb="12" eb="14">
      <t>テキギ</t>
    </rPh>
    <rPh sb="21" eb="23">
      <t>ギョウスウ</t>
    </rPh>
    <rPh sb="24" eb="25">
      <t>フ</t>
    </rPh>
    <phoneticPr fontId="6"/>
  </si>
  <si>
    <t>＊前年度における事業実績が６月以上である場合入力してください。（６月未満の場合は，定員の９０％を利用者数とする。）</t>
    <phoneticPr fontId="6"/>
  </si>
  <si>
    <t>◇　平均利用者数等算定シート　（生活介護）</t>
    <rPh sb="2" eb="4">
      <t>ヘイキン</t>
    </rPh>
    <rPh sb="4" eb="7">
      <t>リヨウシャ</t>
    </rPh>
    <rPh sb="7" eb="8">
      <t>スウ</t>
    </rPh>
    <rPh sb="8" eb="9">
      <t>トウ</t>
    </rPh>
    <rPh sb="9" eb="11">
      <t>サンテイ</t>
    </rPh>
    <rPh sb="16" eb="20">
      <t>セイカツカイゴ</t>
    </rPh>
    <phoneticPr fontId="6"/>
  </si>
  <si>
    <t>平均障害支援区分</t>
    <rPh sb="0" eb="2">
      <t>ヘイキン</t>
    </rPh>
    <rPh sb="2" eb="4">
      <t>ショウガイ</t>
    </rPh>
    <rPh sb="4" eb="6">
      <t>シエン</t>
    </rPh>
    <rPh sb="6" eb="8">
      <t>クブン</t>
    </rPh>
    <phoneticPr fontId="6"/>
  </si>
  <si>
    <t>区分４以下で行動関連項目の点数合計８点以上の者</t>
    <rPh sb="0" eb="2">
      <t>クブン</t>
    </rPh>
    <rPh sb="3" eb="5">
      <t>イカ</t>
    </rPh>
    <rPh sb="6" eb="10">
      <t>コウドウカンレン</t>
    </rPh>
    <rPh sb="10" eb="12">
      <t>コウモク</t>
    </rPh>
    <rPh sb="13" eb="17">
      <t>テンスウゴウケイ</t>
    </rPh>
    <rPh sb="18" eb="21">
      <t>テンイジョウ</t>
    </rPh>
    <rPh sb="22" eb="23">
      <t>モノ</t>
    </rPh>
    <phoneticPr fontId="6"/>
  </si>
  <si>
    <t xml:space="preserve"> 　→　×延べ区分　○延べ利用者数</t>
    <rPh sb="5" eb="6">
      <t>ノ</t>
    </rPh>
    <rPh sb="7" eb="9">
      <t>クブン</t>
    </rPh>
    <rPh sb="11" eb="12">
      <t>ノ</t>
    </rPh>
    <rPh sb="13" eb="16">
      <t>リヨウシャ</t>
    </rPh>
    <rPh sb="16" eb="17">
      <t>スウ</t>
    </rPh>
    <phoneticPr fontId="6"/>
  </si>
  <si>
    <t>区分４以下でたんの吸引等を必要とする者</t>
    <rPh sb="0" eb="2">
      <t>クブン</t>
    </rPh>
    <rPh sb="3" eb="5">
      <t>イカ</t>
    </rPh>
    <rPh sb="9" eb="12">
      <t>キュウインナド</t>
    </rPh>
    <rPh sb="13" eb="15">
      <t>ヒツヨウ</t>
    </rPh>
    <rPh sb="18" eb="19">
      <t>モノ</t>
    </rPh>
    <phoneticPr fontId="6"/>
  </si>
  <si>
    <t>区分５～６等の延べ利用者の割合</t>
    <rPh sb="0" eb="2">
      <t>クブン</t>
    </rPh>
    <rPh sb="5" eb="6">
      <t>トウ</t>
    </rPh>
    <rPh sb="7" eb="8">
      <t>ノ</t>
    </rPh>
    <rPh sb="9" eb="12">
      <t>リヨウシャ</t>
    </rPh>
    <rPh sb="13" eb="15">
      <t>ワリアイ</t>
    </rPh>
    <phoneticPr fontId="6"/>
  </si>
  <si>
    <t>延べ
区分</t>
    <rPh sb="0" eb="1">
      <t>ノ</t>
    </rPh>
    <rPh sb="3" eb="5">
      <t>クブン</t>
    </rPh>
    <phoneticPr fontId="6"/>
  </si>
  <si>
    <t>区分６</t>
    <rPh sb="0" eb="2">
      <t>クブン</t>
    </rPh>
    <phoneticPr fontId="6"/>
  </si>
  <si>
    <t>延べ利用者数×６</t>
    <rPh sb="0" eb="1">
      <t>ノ</t>
    </rPh>
    <rPh sb="2" eb="5">
      <t>リヨウシャ</t>
    </rPh>
    <rPh sb="5" eb="6">
      <t>スウ</t>
    </rPh>
    <phoneticPr fontId="6"/>
  </si>
  <si>
    <t>小計</t>
    <rPh sb="0" eb="2">
      <t>ショウケイ</t>
    </rPh>
    <phoneticPr fontId="6"/>
  </si>
  <si>
    <t>区分５</t>
    <rPh sb="0" eb="2">
      <t>クブン</t>
    </rPh>
    <phoneticPr fontId="6"/>
  </si>
  <si>
    <t>延べ利用者数×５</t>
    <rPh sb="0" eb="1">
      <t>ノ</t>
    </rPh>
    <rPh sb="2" eb="5">
      <t>リヨウシャ</t>
    </rPh>
    <rPh sb="5" eb="6">
      <t>スウ</t>
    </rPh>
    <phoneticPr fontId="6"/>
  </si>
  <si>
    <t>区分４</t>
    <rPh sb="0" eb="2">
      <t>クブン</t>
    </rPh>
    <phoneticPr fontId="6"/>
  </si>
  <si>
    <t>延べ利用者数×４</t>
    <rPh sb="0" eb="1">
      <t>ノ</t>
    </rPh>
    <rPh sb="2" eb="5">
      <t>リヨウシャ</t>
    </rPh>
    <rPh sb="5" eb="6">
      <t>スウ</t>
    </rPh>
    <phoneticPr fontId="6"/>
  </si>
  <si>
    <t>区分３</t>
    <rPh sb="0" eb="2">
      <t>クブン</t>
    </rPh>
    <phoneticPr fontId="6"/>
  </si>
  <si>
    <t>延べ利用者数×３</t>
    <rPh sb="0" eb="1">
      <t>ノ</t>
    </rPh>
    <rPh sb="2" eb="5">
      <t>リヨウシャ</t>
    </rPh>
    <rPh sb="5" eb="6">
      <t>スウ</t>
    </rPh>
    <phoneticPr fontId="6"/>
  </si>
  <si>
    <t>区分２</t>
    <rPh sb="0" eb="2">
      <t>クブン</t>
    </rPh>
    <phoneticPr fontId="6"/>
  </si>
  <si>
    <t>延べ利用者数×２</t>
    <phoneticPr fontId="6"/>
  </si>
  <si>
    <t>Ⅰ</t>
  </si>
  <si>
    <t>※リストより選択</t>
    <rPh sb="6" eb="8">
      <t>センタク</t>
    </rPh>
    <phoneticPr fontId="6"/>
  </si>
  <si>
    <t>Ⅰ</t>
    <phoneticPr fontId="6"/>
  </si>
  <si>
    <t>Ⅱ</t>
    <phoneticPr fontId="6"/>
  </si>
  <si>
    <t>人</t>
    <rPh sb="0" eb="1">
      <t>ニン</t>
    </rPh>
    <phoneticPr fontId="6"/>
  </si>
  <si>
    <t>Ⅲ</t>
    <phoneticPr fontId="6"/>
  </si>
  <si>
    <t>区分２以下</t>
    <rPh sb="0" eb="2">
      <t>クブン</t>
    </rPh>
    <rPh sb="3" eb="5">
      <t>イカ</t>
    </rPh>
    <phoneticPr fontId="6"/>
  </si>
  <si>
    <t>Ⅳ</t>
    <phoneticPr fontId="6"/>
  </si>
  <si>
    <t>共同生活住居ごとの月別の利用日数（本体報酬を算定した日数）</t>
    <rPh sb="0" eb="6">
      <t>キョウドウセイカツジュウキョ</t>
    </rPh>
    <rPh sb="9" eb="10">
      <t>ゲツ</t>
    </rPh>
    <rPh sb="10" eb="11">
      <t>ベツ</t>
    </rPh>
    <rPh sb="12" eb="14">
      <t>リヨウ</t>
    </rPh>
    <rPh sb="14" eb="16">
      <t>ニッスウ</t>
    </rPh>
    <rPh sb="17" eb="19">
      <t>ホンタイ</t>
    </rPh>
    <rPh sb="19" eb="21">
      <t>ホウシュウ</t>
    </rPh>
    <rPh sb="22" eb="24">
      <t>サンテイ</t>
    </rPh>
    <rPh sb="26" eb="27">
      <t>ニチ</t>
    </rPh>
    <rPh sb="27" eb="28">
      <t>カズ</t>
    </rPh>
    <phoneticPr fontId="6"/>
  </si>
  <si>
    <t>平均利用者数</t>
    <rPh sb="0" eb="2">
      <t>ヘイキン</t>
    </rPh>
    <rPh sb="2" eb="6">
      <t>リヨウシャスウ</t>
    </rPh>
    <phoneticPr fontId="6"/>
  </si>
  <si>
    <t>平均利用者数</t>
    <rPh sb="0" eb="6">
      <t>ヘイキンリヨウシャスウ</t>
    </rPh>
    <phoneticPr fontId="6"/>
  </si>
  <si>
    <t>以下</t>
    <rPh sb="0" eb="2">
      <t>イカ</t>
    </rPh>
    <phoneticPr fontId="6"/>
  </si>
  <si>
    <t>就労支援事業会計調書</t>
    <rPh sb="0" eb="2">
      <t>シュウロウ</t>
    </rPh>
    <rPh sb="2" eb="4">
      <t>シエン</t>
    </rPh>
    <rPh sb="4" eb="6">
      <t>ジギョウ</t>
    </rPh>
    <rPh sb="6" eb="8">
      <t>カイケイ</t>
    </rPh>
    <rPh sb="8" eb="10">
      <t>チョウショ</t>
    </rPh>
    <phoneticPr fontId="6"/>
  </si>
  <si>
    <t>(　　)</t>
    <phoneticPr fontId="6"/>
  </si>
  <si>
    <t>３　必要経費
　（単位：円）</t>
    <rPh sb="2" eb="4">
      <t>ヒツヨウ</t>
    </rPh>
    <rPh sb="4" eb="6">
      <t>ケイヒ</t>
    </rPh>
    <rPh sb="9" eb="11">
      <t>タンイ</t>
    </rPh>
    <rPh sb="12" eb="13">
      <t>エン</t>
    </rPh>
    <phoneticPr fontId="20"/>
  </si>
  <si>
    <t>１　事業内容
　（具体的な作業
　　内容等）</t>
    <rPh sb="2" eb="4">
      <t>ジギョウ</t>
    </rPh>
    <rPh sb="4" eb="6">
      <t>ナイヨウ</t>
    </rPh>
    <rPh sb="9" eb="12">
      <t>グタイテキ</t>
    </rPh>
    <rPh sb="13" eb="14">
      <t>サク</t>
    </rPh>
    <rPh sb="14" eb="15">
      <t>ギョウ</t>
    </rPh>
    <rPh sb="18" eb="20">
      <t>ナイヨウ</t>
    </rPh>
    <rPh sb="20" eb="21">
      <t>トウ</t>
    </rPh>
    <phoneticPr fontId="20"/>
  </si>
  <si>
    <t>４　事業収入－経費
　（単位：円）</t>
    <rPh sb="2" eb="4">
      <t>ジギョウ</t>
    </rPh>
    <rPh sb="4" eb="6">
      <t>シュウニュウ</t>
    </rPh>
    <rPh sb="7" eb="9">
      <t>ケイヒ</t>
    </rPh>
    <rPh sb="12" eb="14">
      <t>タンイ</t>
    </rPh>
    <rPh sb="15" eb="16">
      <t>エン</t>
    </rPh>
    <phoneticPr fontId="20"/>
  </si>
  <si>
    <t>５　総賃金（工賃）
　（単位：円）</t>
    <rPh sb="2" eb="3">
      <t>ソウ</t>
    </rPh>
    <rPh sb="3" eb="5">
      <t>チンギン</t>
    </rPh>
    <rPh sb="6" eb="8">
      <t>コウチン</t>
    </rPh>
    <rPh sb="12" eb="14">
      <t>タンイ</t>
    </rPh>
    <rPh sb="15" eb="16">
      <t>エン</t>
    </rPh>
    <phoneticPr fontId="20"/>
  </si>
  <si>
    <t>６　1人当たり
　平均賃金（工賃）
　（単位：円）</t>
    <rPh sb="2" eb="4">
      <t>ヒトリ</t>
    </rPh>
    <rPh sb="4" eb="5">
      <t>ア</t>
    </rPh>
    <rPh sb="9" eb="11">
      <t>ヘイキン</t>
    </rPh>
    <rPh sb="11" eb="13">
      <t>チンギン</t>
    </rPh>
    <rPh sb="14" eb="16">
      <t>コウチン</t>
    </rPh>
    <rPh sb="20" eb="22">
      <t>タンイ</t>
    </rPh>
    <rPh sb="23" eb="24">
      <t>エン</t>
    </rPh>
    <phoneticPr fontId="20"/>
  </si>
  <si>
    <r>
      <t>　多機能型の場合は、就労移行支援、就労継続支援Ａ型、就労継続支援Ｂ型、生産活動を行う生活介護について、</t>
    </r>
    <r>
      <rPr>
        <u val="double"/>
        <sz val="14"/>
        <color theme="1"/>
        <rFont val="ＭＳ 明朝"/>
        <family val="1"/>
        <charset val="128"/>
      </rPr>
      <t>サービス毎に</t>
    </r>
    <r>
      <rPr>
        <sz val="14"/>
        <color theme="1"/>
        <rFont val="ＭＳ 明朝"/>
        <family val="1"/>
        <charset val="128"/>
      </rPr>
      <t>調書を作成してください。</t>
    </r>
    <rPh sb="1" eb="4">
      <t>タキノウ</t>
    </rPh>
    <rPh sb="4" eb="5">
      <t>ガタ</t>
    </rPh>
    <rPh sb="6" eb="8">
      <t>バアイ</t>
    </rPh>
    <rPh sb="10" eb="12">
      <t>シュウロウ</t>
    </rPh>
    <rPh sb="12" eb="14">
      <t>イコウ</t>
    </rPh>
    <rPh sb="14" eb="16">
      <t>シエン</t>
    </rPh>
    <rPh sb="17" eb="19">
      <t>シュウロウ</t>
    </rPh>
    <rPh sb="19" eb="21">
      <t>ケイゾク</t>
    </rPh>
    <rPh sb="21" eb="23">
      <t>シエン</t>
    </rPh>
    <rPh sb="24" eb="25">
      <t>カタ</t>
    </rPh>
    <rPh sb="26" eb="28">
      <t>シュウロウ</t>
    </rPh>
    <rPh sb="28" eb="30">
      <t>ケイゾク</t>
    </rPh>
    <rPh sb="30" eb="32">
      <t>シエン</t>
    </rPh>
    <rPh sb="33" eb="34">
      <t>カタ</t>
    </rPh>
    <rPh sb="35" eb="37">
      <t>セイサン</t>
    </rPh>
    <rPh sb="37" eb="39">
      <t>カツドウ</t>
    </rPh>
    <rPh sb="40" eb="41">
      <t>オコナ</t>
    </rPh>
    <rPh sb="42" eb="44">
      <t>セイカツ</t>
    </rPh>
    <rPh sb="44" eb="46">
      <t>カイゴ</t>
    </rPh>
    <rPh sb="55" eb="56">
      <t>ゴト</t>
    </rPh>
    <rPh sb="57" eb="59">
      <t>チョウショ</t>
    </rPh>
    <rPh sb="60" eb="62">
      <t>サクセイ</t>
    </rPh>
    <phoneticPr fontId="6"/>
  </si>
  <si>
    <t>　　【事業所名　　　　　　　　　　　　　　　】</t>
    <rPh sb="3" eb="6">
      <t>ジギョウショ</t>
    </rPh>
    <rPh sb="6" eb="7">
      <t>ナ</t>
    </rPh>
    <phoneticPr fontId="6"/>
  </si>
  <si>
    <t>　　【サービス名　　　　　　　　　　　　　　】</t>
    <rPh sb="7" eb="8">
      <t>ナ</t>
    </rPh>
    <phoneticPr fontId="6"/>
  </si>
  <si>
    <t>作業１</t>
    <rPh sb="0" eb="2">
      <t>サギョウ</t>
    </rPh>
    <phoneticPr fontId="6"/>
  </si>
  <si>
    <t>作業２</t>
    <rPh sb="0" eb="2">
      <t>サギョウ</t>
    </rPh>
    <phoneticPr fontId="6"/>
  </si>
  <si>
    <t>作業３</t>
    <rPh sb="0" eb="2">
      <t>サギョウ</t>
    </rPh>
    <phoneticPr fontId="6"/>
  </si>
  <si>
    <t>合計</t>
    <rPh sb="0" eb="2">
      <t>ゴウケイ</t>
    </rPh>
    <phoneticPr fontId="6"/>
  </si>
  <si>
    <t>７　「５　総賃金（工賃）」が「４　事業収入－経費」よりも金額が大きい場合は、理由を記載してください。</t>
    <rPh sb="5" eb="6">
      <t>ソウ</t>
    </rPh>
    <rPh sb="6" eb="8">
      <t>チンギン</t>
    </rPh>
    <rPh sb="9" eb="11">
      <t>コウチン</t>
    </rPh>
    <rPh sb="17" eb="19">
      <t>ジギョウ</t>
    </rPh>
    <rPh sb="19" eb="21">
      <t>シュウニュウ</t>
    </rPh>
    <rPh sb="22" eb="24">
      <t>ケイヒ</t>
    </rPh>
    <rPh sb="28" eb="30">
      <t>キンガク</t>
    </rPh>
    <rPh sb="31" eb="32">
      <t>オオ</t>
    </rPh>
    <rPh sb="34" eb="36">
      <t>バアイ</t>
    </rPh>
    <rPh sb="38" eb="40">
      <t>リユウ</t>
    </rPh>
    <rPh sb="41" eb="43">
      <t>キサイ</t>
    </rPh>
    <phoneticPr fontId="20"/>
  </si>
  <si>
    <t>８　「５　総賃金額（工賃）」が「４　事業収入－経費」よりも金額が大きい場合は、財源を選択してください（該当に○。複数回答可）。</t>
    <rPh sb="10" eb="12">
      <t>コウチン</t>
    </rPh>
    <rPh sb="35" eb="37">
      <t>バアイ</t>
    </rPh>
    <rPh sb="51" eb="53">
      <t>ガイトウ</t>
    </rPh>
    <rPh sb="56" eb="58">
      <t>フクスウ</t>
    </rPh>
    <rPh sb="58" eb="60">
      <t>カイトウ</t>
    </rPh>
    <rPh sb="60" eb="61">
      <t>カ</t>
    </rPh>
    <phoneticPr fontId="6"/>
  </si>
  <si>
    <t>他のサービスの事業収入（サービス名　　　　　　　　　　　　　　　　　）</t>
    <rPh sb="0" eb="1">
      <t>タ</t>
    </rPh>
    <rPh sb="7" eb="9">
      <t>ジギョウ</t>
    </rPh>
    <rPh sb="9" eb="11">
      <t>シュウニュウ</t>
    </rPh>
    <rPh sb="16" eb="17">
      <t>ナ</t>
    </rPh>
    <phoneticPr fontId="20"/>
  </si>
  <si>
    <t>他のサービスのサービス報酬（サービス名　　　　　　　　　　　　　　　）</t>
    <rPh sb="0" eb="1">
      <t>タ</t>
    </rPh>
    <rPh sb="11" eb="13">
      <t>ホウシュウ</t>
    </rPh>
    <rPh sb="18" eb="19">
      <t>ナ</t>
    </rPh>
    <phoneticPr fontId="20"/>
  </si>
  <si>
    <t>その他（具体的に　　　　　　　　　　　　　　　　　　　　　　　　　　）</t>
    <rPh sb="2" eb="3">
      <t>タ</t>
    </rPh>
    <rPh sb="4" eb="7">
      <t>グタイテキ</t>
    </rPh>
    <phoneticPr fontId="20"/>
  </si>
  <si>
    <t>　　【サービス名　就労継続支援Ｂ型　　　　　】</t>
    <rPh sb="7" eb="8">
      <t>ナ</t>
    </rPh>
    <rPh sb="9" eb="11">
      <t>シュウロウ</t>
    </rPh>
    <rPh sb="11" eb="13">
      <t>ケイゾク</t>
    </rPh>
    <rPh sb="13" eb="15">
      <t>シエン</t>
    </rPh>
    <rPh sb="16" eb="17">
      <t>カタ</t>
    </rPh>
    <phoneticPr fontId="6"/>
  </si>
  <si>
    <t>自動車部品の組み立て</t>
    <rPh sb="0" eb="3">
      <t>ジドウシャ</t>
    </rPh>
    <rPh sb="3" eb="5">
      <t>ブヒン</t>
    </rPh>
    <rPh sb="6" eb="7">
      <t>ク</t>
    </rPh>
    <rPh sb="8" eb="9">
      <t>タ</t>
    </rPh>
    <phoneticPr fontId="6"/>
  </si>
  <si>
    <t>パンの製造</t>
    <rPh sb="3" eb="5">
      <t>セイゾウ</t>
    </rPh>
    <phoneticPr fontId="6"/>
  </si>
  <si>
    <t>清掃作業（施設外就労）</t>
    <rPh sb="0" eb="2">
      <t>セイソウ</t>
    </rPh>
    <rPh sb="2" eb="4">
      <t>サギョウ</t>
    </rPh>
    <rPh sb="5" eb="8">
      <t>シセツガイ</t>
    </rPh>
    <rPh sb="8" eb="10">
      <t>シュウロウ</t>
    </rPh>
    <phoneticPr fontId="6"/>
  </si>
  <si>
    <t>例）利用者に月額3,000円の工賃を支払うため。
　　雇用契約を締結した利用者に対して、最低賃金を支払うため。</t>
    <phoneticPr fontId="6"/>
  </si>
  <si>
    <t>　　【事業所名　姫路作業所　　　　　　　　　】</t>
    <rPh sb="3" eb="6">
      <t>ジギョウショ</t>
    </rPh>
    <rPh sb="6" eb="7">
      <t>ナ</t>
    </rPh>
    <rPh sb="8" eb="10">
      <t>ヒメジ</t>
    </rPh>
    <rPh sb="10" eb="12">
      <t>サギョウ</t>
    </rPh>
    <rPh sb="12" eb="13">
      <t>トコロ</t>
    </rPh>
    <phoneticPr fontId="6"/>
  </si>
  <si>
    <t>就労継続支援Ｂ型</t>
    <rPh sb="0" eb="2">
      <t>シュウロウ</t>
    </rPh>
    <rPh sb="2" eb="4">
      <t>ケイゾク</t>
    </rPh>
    <rPh sb="4" eb="6">
      <t>シエン</t>
    </rPh>
    <rPh sb="7" eb="8">
      <t>カタ</t>
    </rPh>
    <phoneticPr fontId="6"/>
  </si>
  <si>
    <t>職業指導員</t>
    <rPh sb="0" eb="2">
      <t>ショクギョウ</t>
    </rPh>
    <rPh sb="2" eb="5">
      <t>シドウイン</t>
    </rPh>
    <phoneticPr fontId="6"/>
  </si>
  <si>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3" eb="24">
      <t>ネン</t>
    </rPh>
    <rPh sb="28" eb="29">
      <t>ツキ</t>
    </rPh>
    <rPh sb="29" eb="30">
      <t>ブン</t>
    </rPh>
    <phoneticPr fontId="6"/>
  </si>
  <si>
    <t>サービス提供単位※</t>
    <rPh sb="4" eb="6">
      <t>テイキョウ</t>
    </rPh>
    <rPh sb="6" eb="8">
      <t>タンイ</t>
    </rPh>
    <phoneticPr fontId="6"/>
  </si>
  <si>
    <t>　　単位中　　　単位目</t>
    <rPh sb="2" eb="4">
      <t>タンイ</t>
    </rPh>
    <rPh sb="4" eb="5">
      <t>ナカ</t>
    </rPh>
    <rPh sb="8" eb="10">
      <t>タンイ</t>
    </rPh>
    <rPh sb="10" eb="11">
      <t>メ</t>
    </rPh>
    <phoneticPr fontId="6"/>
  </si>
  <si>
    <t>　</t>
    <phoneticPr fontId="6"/>
  </si>
  <si>
    <t>　　　人</t>
    <rPh sb="3" eb="4">
      <t>ニン</t>
    </rPh>
    <phoneticPr fontId="6"/>
  </si>
  <si>
    <t>　　　　人</t>
    <rPh sb="4" eb="5">
      <t>ニン</t>
    </rPh>
    <phoneticPr fontId="6"/>
  </si>
  <si>
    <t>平均障害程度区分（生活介護の場合に記載）</t>
    <rPh sb="0" eb="2">
      <t>ヘイキン</t>
    </rPh>
    <rPh sb="2" eb="4">
      <t>ショウガイ</t>
    </rPh>
    <rPh sb="4" eb="6">
      <t>テイド</t>
    </rPh>
    <rPh sb="6" eb="8">
      <t>クブン</t>
    </rPh>
    <phoneticPr fontId="6"/>
  </si>
  <si>
    <t>４週の合計</t>
    <rPh sb="1" eb="2">
      <t>シュウ</t>
    </rPh>
    <rPh sb="3" eb="5">
      <t>ゴウケイ</t>
    </rPh>
    <phoneticPr fontId="6"/>
  </si>
  <si>
    <t>注１</t>
    <rPh sb="0" eb="1">
      <t>チュウ</t>
    </rPh>
    <phoneticPr fontId="6"/>
  </si>
  <si>
    <t>注２</t>
    <rPh sb="0" eb="1">
      <t>チュウ</t>
    </rPh>
    <phoneticPr fontId="6"/>
  </si>
  <si>
    <t>☆欄は、当該月の曜日を記入してください。</t>
    <phoneticPr fontId="6"/>
  </si>
  <si>
    <t>注３</t>
    <rPh sb="0" eb="1">
      <t>チュウ</t>
    </rPh>
    <phoneticPr fontId="6"/>
  </si>
  <si>
    <t>注４</t>
    <rPh sb="0" eb="1">
      <t>チュウ</t>
    </rPh>
    <phoneticPr fontId="6"/>
  </si>
  <si>
    <t>「職種」欄は、直接サービス提供職員に係る職種を記載し、「勤務形態」欄は、①常勤・専従、②常勤・兼務、③非常勤・専従、④非常勤・兼務のいずれかを記載</t>
    <phoneticPr fontId="6"/>
  </si>
  <si>
    <t>注５</t>
    <rPh sb="0" eb="1">
      <t>チュウ</t>
    </rPh>
    <phoneticPr fontId="6"/>
  </si>
  <si>
    <t>注６</t>
    <rPh sb="0" eb="1">
      <t>チュウ</t>
    </rPh>
    <phoneticPr fontId="6"/>
  </si>
  <si>
    <t>「常勤換算後の人数」欄の算出に当たっては、小数点以下第２位を切り捨ててください。なお、「週平均の勤務時間」数が、超過勤務等により常勤職員の勤務すべ</t>
    <phoneticPr fontId="6"/>
  </si>
  <si>
    <t>注７</t>
    <rPh sb="0" eb="1">
      <t>チュウ</t>
    </rPh>
    <phoneticPr fontId="6"/>
  </si>
  <si>
    <t>各事業所・施設において使用している勤務割表等（変更の届出の場合は変更後の予定勤務割表等）により、届出の対象となる従業者の職種、勤務形態、氏名、当該</t>
    <phoneticPr fontId="6"/>
  </si>
  <si>
    <t>業務の勤務時間数、常勤換算後の人数が確認できる場合はその書類をもって添付書類として差し支えありません。</t>
    <rPh sb="7" eb="8">
      <t>スウ</t>
    </rPh>
    <rPh sb="9" eb="11">
      <t>ジョウキン</t>
    </rPh>
    <rPh sb="11" eb="13">
      <t>カンサン</t>
    </rPh>
    <rPh sb="13" eb="14">
      <t>ゴ</t>
    </rPh>
    <rPh sb="15" eb="17">
      <t>ニンズウ</t>
    </rPh>
    <phoneticPr fontId="6"/>
  </si>
  <si>
    <t>注８</t>
    <rPh sb="0" eb="1">
      <t>チュウ</t>
    </rPh>
    <phoneticPr fontId="6"/>
  </si>
  <si>
    <t>注９</t>
    <rPh sb="0" eb="1">
      <t>チュウ</t>
    </rPh>
    <phoneticPr fontId="6"/>
  </si>
  <si>
    <t>注10</t>
    <rPh sb="0" eb="1">
      <t>チュウ</t>
    </rPh>
    <phoneticPr fontId="6"/>
  </si>
  <si>
    <t>◇共同生活住居ごと、支援区分ごとの前年度平均利用者数</t>
    <rPh sb="1" eb="7">
      <t>キョウドウセイカツジュウキョ</t>
    </rPh>
    <rPh sb="10" eb="14">
      <t>シエンクブン</t>
    </rPh>
    <rPh sb="17" eb="19">
      <t>ゼンネン</t>
    </rPh>
    <rPh sb="19" eb="20">
      <t>ド</t>
    </rPh>
    <rPh sb="20" eb="25">
      <t>ヘイキンリヨウシャ</t>
    </rPh>
    <rPh sb="25" eb="26">
      <t>スウ</t>
    </rPh>
    <phoneticPr fontId="6"/>
  </si>
  <si>
    <t>計</t>
    <rPh sb="0" eb="1">
      <t>ケイ</t>
    </rPh>
    <phoneticPr fontId="6"/>
  </si>
  <si>
    <t>共同生活住居１</t>
    <rPh sb="0" eb="6">
      <t>キョウドウセイカツジュウキョ</t>
    </rPh>
    <phoneticPr fontId="6"/>
  </si>
  <si>
    <t>共同生活住居２</t>
    <rPh sb="0" eb="6">
      <t>キョウドウセイカツジュウキョ</t>
    </rPh>
    <phoneticPr fontId="6"/>
  </si>
  <si>
    <t>共同生活住居３</t>
    <rPh sb="0" eb="6">
      <t>キョウドウセイカツジュウキョ</t>
    </rPh>
    <phoneticPr fontId="6"/>
  </si>
  <si>
    <t>◇必要な職員数</t>
    <rPh sb="1" eb="3">
      <t>ヒツヨウ</t>
    </rPh>
    <rPh sb="4" eb="7">
      <t>ショクインスウ</t>
    </rPh>
    <phoneticPr fontId="6"/>
  </si>
  <si>
    <t>　サービス費区分</t>
    <rPh sb="5" eb="6">
      <t>ヒ</t>
    </rPh>
    <rPh sb="6" eb="8">
      <t>クブン</t>
    </rPh>
    <phoneticPr fontId="6"/>
  </si>
  <si>
    <t>必要な生活支援員数</t>
    <rPh sb="0" eb="2">
      <t>ヒツヨウ</t>
    </rPh>
    <rPh sb="3" eb="8">
      <t>セイカツシエンイン</t>
    </rPh>
    <rPh sb="8" eb="9">
      <t>スウ</t>
    </rPh>
    <phoneticPr fontId="6"/>
  </si>
  <si>
    <t>必要な世話人数</t>
    <rPh sb="0" eb="2">
      <t>ヒツヨウ</t>
    </rPh>
    <rPh sb="3" eb="7">
      <t>セワニンスウ</t>
    </rPh>
    <phoneticPr fontId="6"/>
  </si>
  <si>
    <t>記載例</t>
    <rPh sb="0" eb="3">
      <t>キサイレイ</t>
    </rPh>
    <phoneticPr fontId="6"/>
  </si>
  <si>
    <t>生活介護　</t>
    <rPh sb="0" eb="4">
      <t>セイカツカイゴ</t>
    </rPh>
    <phoneticPr fontId="6"/>
  </si>
  <si>
    <t>　20　人</t>
    <rPh sb="4" eb="5">
      <t>ニン</t>
    </rPh>
    <phoneticPr fontId="6"/>
  </si>
  <si>
    <t>18　人</t>
    <rPh sb="3" eb="4">
      <t>ニン</t>
    </rPh>
    <phoneticPr fontId="6"/>
  </si>
  <si>
    <t>（5：1）　　　　　3.6</t>
    <phoneticPr fontId="6"/>
  </si>
  <si>
    <t>4以上5未満（5：1）　</t>
    <phoneticPr fontId="6"/>
  </si>
  <si>
    <t>人員配置加算Ⅲ型（2.5：1）　→　7.2</t>
    <rPh sb="0" eb="4">
      <t>ジンインハイチ</t>
    </rPh>
    <rPh sb="4" eb="6">
      <t>カサン</t>
    </rPh>
    <phoneticPr fontId="6"/>
  </si>
  <si>
    <t>月</t>
    <rPh sb="0" eb="1">
      <t>ツキ</t>
    </rPh>
    <phoneticPr fontId="6"/>
  </si>
  <si>
    <t>水</t>
    <rPh sb="0" eb="1">
      <t>ミズ</t>
    </rPh>
    <phoneticPr fontId="6"/>
  </si>
  <si>
    <t>看護職員</t>
    <phoneticPr fontId="6"/>
  </si>
  <si>
    <t>非常勤・兼務</t>
    <phoneticPr fontId="6"/>
  </si>
  <si>
    <t>Ａ</t>
    <phoneticPr fontId="6"/>
  </si>
  <si>
    <t>看護師</t>
    <rPh sb="0" eb="3">
      <t>カンゴシ</t>
    </rPh>
    <phoneticPr fontId="6"/>
  </si>
  <si>
    <t>機能訓練指導員</t>
    <phoneticPr fontId="6"/>
  </si>
  <si>
    <t>非常勤・兼務</t>
    <phoneticPr fontId="6"/>
  </si>
  <si>
    <t>Ｂ</t>
    <phoneticPr fontId="6"/>
  </si>
  <si>
    <t>理学療法士</t>
    <rPh sb="0" eb="5">
      <t>リガクリョウホウシ</t>
    </rPh>
    <phoneticPr fontId="6"/>
  </si>
  <si>
    <t>生活支援員</t>
    <phoneticPr fontId="6"/>
  </si>
  <si>
    <t>Ｃ</t>
    <phoneticPr fontId="6"/>
  </si>
  <si>
    <t>介護福祉士</t>
    <rPh sb="0" eb="5">
      <t>カイゴフクシシ</t>
    </rPh>
    <phoneticPr fontId="6"/>
  </si>
  <si>
    <t>Ｄ</t>
    <phoneticPr fontId="6"/>
  </si>
  <si>
    <t>社会福祉士</t>
    <rPh sb="0" eb="5">
      <t>シャカイフクシシ</t>
    </rPh>
    <phoneticPr fontId="6"/>
  </si>
  <si>
    <t>常勤・専従</t>
    <rPh sb="3" eb="5">
      <t>センジュウ</t>
    </rPh>
    <phoneticPr fontId="6"/>
  </si>
  <si>
    <t>Ｅ</t>
    <phoneticPr fontId="6"/>
  </si>
  <si>
    <t>Ｇ</t>
    <phoneticPr fontId="6"/>
  </si>
  <si>
    <t>Ｈ</t>
    <phoneticPr fontId="6"/>
  </si>
  <si>
    <t>　</t>
  </si>
  <si>
    <t>　</t>
    <phoneticPr fontId="6"/>
  </si>
  <si>
    <t>非常勤・専従</t>
    <rPh sb="0" eb="3">
      <t>ヒジョウキン</t>
    </rPh>
    <rPh sb="4" eb="6">
      <t>センジュウ</t>
    </rPh>
    <phoneticPr fontId="6"/>
  </si>
  <si>
    <t>Ｍ</t>
    <phoneticPr fontId="6"/>
  </si>
  <si>
    <t>事務員</t>
    <phoneticPr fontId="6"/>
  </si>
  <si>
    <t>Ｎ</t>
    <phoneticPr fontId="6"/>
  </si>
  <si>
    <t>Ｏ</t>
    <phoneticPr fontId="6"/>
  </si>
  <si>
    <t>Ｐ</t>
    <phoneticPr fontId="6"/>
  </si>
  <si>
    <t>☆</t>
    <phoneticPr fontId="6"/>
  </si>
  <si>
    <t>（10：1）　　　　　1.8</t>
    <phoneticPr fontId="6"/>
  </si>
  <si>
    <t>人員配置加算Ⅲ型（7.5：1）　→　2.4</t>
    <rPh sb="0" eb="4">
      <t>ジンインハイチ</t>
    </rPh>
    <rPh sb="4" eb="6">
      <t>カサン</t>
    </rPh>
    <phoneticPr fontId="6"/>
  </si>
  <si>
    <t>生活支援員</t>
    <rPh sb="0" eb="2">
      <t>セイカツ</t>
    </rPh>
    <phoneticPr fontId="6"/>
  </si>
  <si>
    <t>本体施設</t>
    <rPh sb="0" eb="2">
      <t>ホンタイ</t>
    </rPh>
    <rPh sb="2" eb="4">
      <t>シセツ</t>
    </rPh>
    <phoneticPr fontId="6"/>
  </si>
  <si>
    <t>常勤・専従</t>
    <rPh sb="0" eb="2">
      <t>ジョウキン</t>
    </rPh>
    <rPh sb="3" eb="5">
      <t>センジュウ</t>
    </rPh>
    <phoneticPr fontId="6"/>
  </si>
  <si>
    <t>非常勤・専従</t>
    <rPh sb="0" eb="1">
      <t>ヒ</t>
    </rPh>
    <rPh sb="4" eb="6">
      <t>センジュウ</t>
    </rPh>
    <phoneticPr fontId="6"/>
  </si>
  <si>
    <t>施設外</t>
    <rPh sb="0" eb="3">
      <t>シセツガイ</t>
    </rPh>
    <phoneticPr fontId="6"/>
  </si>
  <si>
    <t>12　人</t>
    <rPh sb="3" eb="4">
      <t>ニン</t>
    </rPh>
    <phoneticPr fontId="6"/>
  </si>
  <si>
    <t>（10：1）　　　　　1.2</t>
    <phoneticPr fontId="6"/>
  </si>
  <si>
    <t>人員配置加算Ⅲ型（7.5：1）　→　1.6</t>
    <rPh sb="0" eb="4">
      <t>ジンインハイチ</t>
    </rPh>
    <rPh sb="4" eb="6">
      <t>カサン</t>
    </rPh>
    <phoneticPr fontId="6"/>
  </si>
  <si>
    <t>Ｆ</t>
    <phoneticPr fontId="6"/>
  </si>
  <si>
    <t>Ａ，Ｂ，Ｃは、本体施設のみで勤務。
Ｄは本体施設と施設外で勤務。
Ｅは施設外でのみ勤務。</t>
    <rPh sb="7" eb="9">
      <t>ホンタイ</t>
    </rPh>
    <rPh sb="9" eb="11">
      <t>シセツ</t>
    </rPh>
    <rPh sb="14" eb="16">
      <t>キンム</t>
    </rPh>
    <rPh sb="20" eb="22">
      <t>ホンタイ</t>
    </rPh>
    <rPh sb="22" eb="24">
      <t>シセツ</t>
    </rPh>
    <rPh sb="25" eb="28">
      <t>シセツガイ</t>
    </rPh>
    <rPh sb="29" eb="31">
      <t>キンム</t>
    </rPh>
    <rPh sb="35" eb="38">
      <t>シセツガイ</t>
    </rPh>
    <rPh sb="41" eb="43">
      <t>キンム</t>
    </rPh>
    <phoneticPr fontId="6"/>
  </si>
  <si>
    <t>○○園（施設外就労）</t>
    <rPh sb="2" eb="3">
      <t>エン</t>
    </rPh>
    <rPh sb="4" eb="7">
      <t>シセツガイ</t>
    </rPh>
    <rPh sb="7" eb="9">
      <t>シュウロウ</t>
    </rPh>
    <phoneticPr fontId="6"/>
  </si>
  <si>
    <t>本体施設分</t>
    <rPh sb="0" eb="2">
      <t>ホンタイ</t>
    </rPh>
    <rPh sb="2" eb="4">
      <t>シセツ</t>
    </rPh>
    <rPh sb="4" eb="5">
      <t>ブン</t>
    </rPh>
    <phoneticPr fontId="6"/>
  </si>
  <si>
    <t>■本体施設のみで作業した日数を記入すること。</t>
    <rPh sb="1" eb="3">
      <t>ホンタイ</t>
    </rPh>
    <rPh sb="3" eb="5">
      <t>シセツ</t>
    </rPh>
    <rPh sb="8" eb="10">
      <t>サギョウ</t>
    </rPh>
    <rPh sb="12" eb="14">
      <t>ニッスウ</t>
    </rPh>
    <rPh sb="15" eb="17">
      <t>キニュウ</t>
    </rPh>
    <phoneticPr fontId="6"/>
  </si>
  <si>
    <t>※施設外就労後に本体施設で作業した日は含まない。</t>
    <rPh sb="1" eb="4">
      <t>シセツガイ</t>
    </rPh>
    <rPh sb="4" eb="6">
      <t>シュウロウ</t>
    </rPh>
    <rPh sb="6" eb="7">
      <t>ゴ</t>
    </rPh>
    <rPh sb="8" eb="10">
      <t>ホンタイ</t>
    </rPh>
    <rPh sb="10" eb="12">
      <t>シセツ</t>
    </rPh>
    <rPh sb="13" eb="15">
      <t>サギョウ</t>
    </rPh>
    <rPh sb="17" eb="18">
      <t>ヒ</t>
    </rPh>
    <rPh sb="19" eb="20">
      <t>フク</t>
    </rPh>
    <phoneticPr fontId="6"/>
  </si>
  <si>
    <t>Ｄ</t>
    <phoneticPr fontId="6"/>
  </si>
  <si>
    <t>施設外就労分</t>
    <rPh sb="0" eb="3">
      <t>シセツガイ</t>
    </rPh>
    <rPh sb="3" eb="5">
      <t>シュウロウ</t>
    </rPh>
    <rPh sb="5" eb="6">
      <t>ブン</t>
    </rPh>
    <phoneticPr fontId="6"/>
  </si>
  <si>
    <t>■施設外就労をした日数を記入すること。</t>
    <rPh sb="1" eb="4">
      <t>シセツガイ</t>
    </rPh>
    <rPh sb="4" eb="6">
      <t>シュウロウ</t>
    </rPh>
    <rPh sb="9" eb="11">
      <t>ニッスウ</t>
    </rPh>
    <rPh sb="12" eb="14">
      <t>キニュウ</t>
    </rPh>
    <phoneticPr fontId="6"/>
  </si>
  <si>
    <t>※施設外就労後に本体施設で作業した日を含む。</t>
    <rPh sb="1" eb="4">
      <t>シセツガイ</t>
    </rPh>
    <rPh sb="4" eb="6">
      <t>シュウロウ</t>
    </rPh>
    <rPh sb="6" eb="7">
      <t>ゴ</t>
    </rPh>
    <rPh sb="8" eb="10">
      <t>ホンタイ</t>
    </rPh>
    <rPh sb="10" eb="12">
      <t>シセツ</t>
    </rPh>
    <rPh sb="13" eb="15">
      <t>サギョウ</t>
    </rPh>
    <rPh sb="17" eb="18">
      <t>ヒ</t>
    </rPh>
    <rPh sb="19" eb="20">
      <t>フク</t>
    </rPh>
    <phoneticPr fontId="6"/>
  </si>
  <si>
    <t>Ｈ</t>
    <phoneticPr fontId="6"/>
  </si>
  <si>
    <t>Ｉ</t>
    <phoneticPr fontId="6"/>
  </si>
  <si>
    <t>Ｎ</t>
    <phoneticPr fontId="6"/>
  </si>
  <si>
    <t>前年度平均利用者数【就労系・自立】</t>
    <rPh sb="0" eb="3">
      <t>ゼンネンド</t>
    </rPh>
    <rPh sb="3" eb="5">
      <t>ヘイキン</t>
    </rPh>
    <rPh sb="5" eb="9">
      <t>リヨウシャスウ</t>
    </rPh>
    <rPh sb="10" eb="12">
      <t>シュウロウ</t>
    </rPh>
    <rPh sb="12" eb="13">
      <t>ケイ</t>
    </rPh>
    <rPh sb="14" eb="16">
      <t>ジリツ</t>
    </rPh>
    <phoneticPr fontId="6"/>
  </si>
  <si>
    <t>前年度平均利用者数【生活介護】</t>
    <rPh sb="0" eb="3">
      <t>ゼンネンド</t>
    </rPh>
    <rPh sb="3" eb="5">
      <t>ヘイキン</t>
    </rPh>
    <rPh sb="5" eb="9">
      <t>リヨウシャスウ</t>
    </rPh>
    <rPh sb="10" eb="14">
      <t>セイカツカイゴ</t>
    </rPh>
    <phoneticPr fontId="6"/>
  </si>
  <si>
    <t>様式１－１</t>
    <rPh sb="0" eb="2">
      <t>ヨウシキ</t>
    </rPh>
    <phoneticPr fontId="6"/>
  </si>
  <si>
    <t>様式２</t>
    <rPh sb="0" eb="2">
      <t>ヨウシキ</t>
    </rPh>
    <phoneticPr fontId="6"/>
  </si>
  <si>
    <t>様式３</t>
    <rPh sb="0" eb="2">
      <t>ヨウシキ</t>
    </rPh>
    <phoneticPr fontId="6"/>
  </si>
  <si>
    <t>様式５</t>
    <rPh sb="0" eb="2">
      <t>ヨウシキ</t>
    </rPh>
    <phoneticPr fontId="6"/>
  </si>
  <si>
    <t>記入例</t>
    <rPh sb="0" eb="2">
      <t>キニュウ</t>
    </rPh>
    <rPh sb="2" eb="3">
      <t>レイ</t>
    </rPh>
    <phoneticPr fontId="6"/>
  </si>
  <si>
    <t>様式２</t>
    <rPh sb="0" eb="2">
      <t>ヨウシキ</t>
    </rPh>
    <phoneticPr fontId="6"/>
  </si>
  <si>
    <t>施設外就労実施施設
記　載　例</t>
    <rPh sb="0" eb="3">
      <t>シセツガイ</t>
    </rPh>
    <rPh sb="3" eb="5">
      <t>シュウロウ</t>
    </rPh>
    <rPh sb="5" eb="7">
      <t>ジッシ</t>
    </rPh>
    <rPh sb="7" eb="9">
      <t>シセツ</t>
    </rPh>
    <rPh sb="10" eb="11">
      <t>キ</t>
    </rPh>
    <rPh sb="12" eb="13">
      <t>サイ</t>
    </rPh>
    <rPh sb="14" eb="15">
      <t>レイ</t>
    </rPh>
    <phoneticPr fontId="6"/>
  </si>
  <si>
    <t>施設外就労実施施設
記　入　例</t>
    <rPh sb="0" eb="3">
      <t>シセツガイ</t>
    </rPh>
    <rPh sb="3" eb="5">
      <t>シュウロウ</t>
    </rPh>
    <rPh sb="5" eb="7">
      <t>ジッシ</t>
    </rPh>
    <rPh sb="7" eb="9">
      <t>シセツ</t>
    </rPh>
    <rPh sb="10" eb="11">
      <t>キ</t>
    </rPh>
    <rPh sb="12" eb="13">
      <t>ニュウ</t>
    </rPh>
    <rPh sb="14" eb="15">
      <t>レイ</t>
    </rPh>
    <phoneticPr fontId="6"/>
  </si>
  <si>
    <t>職　種</t>
    <rPh sb="0" eb="1">
      <t>ショク</t>
    </rPh>
    <rPh sb="2" eb="3">
      <t>シュ</t>
    </rPh>
    <phoneticPr fontId="44"/>
  </si>
  <si>
    <t>勤務体系</t>
    <rPh sb="0" eb="2">
      <t>キンム</t>
    </rPh>
    <rPh sb="2" eb="4">
      <t>タイケイ</t>
    </rPh>
    <phoneticPr fontId="44"/>
  </si>
  <si>
    <t>氏　　　　　　　名</t>
    <rPh sb="0" eb="1">
      <t>ウジ</t>
    </rPh>
    <rPh sb="8" eb="9">
      <t>ナ</t>
    </rPh>
    <phoneticPr fontId="44"/>
  </si>
  <si>
    <t>雇用契約書（有の場合は○）</t>
    <rPh sb="0" eb="2">
      <t>コヨウ</t>
    </rPh>
    <rPh sb="2" eb="5">
      <t>ケイヤクショ</t>
    </rPh>
    <rPh sb="6" eb="7">
      <t>ア</t>
    </rPh>
    <rPh sb="8" eb="10">
      <t>バアイ</t>
    </rPh>
    <phoneticPr fontId="44"/>
  </si>
  <si>
    <t>介護福祉士</t>
    <rPh sb="0" eb="2">
      <t>カイゴ</t>
    </rPh>
    <rPh sb="2" eb="5">
      <t>フクシシ</t>
    </rPh>
    <phoneticPr fontId="44"/>
  </si>
  <si>
    <t>実務者研修（旧ヘルパー１級）</t>
    <rPh sb="0" eb="3">
      <t>ジツムシャ</t>
    </rPh>
    <rPh sb="3" eb="5">
      <t>ケンシュウ</t>
    </rPh>
    <rPh sb="6" eb="7">
      <t>キュウ</t>
    </rPh>
    <rPh sb="12" eb="13">
      <t>キュウ</t>
    </rPh>
    <phoneticPr fontId="44"/>
  </si>
  <si>
    <t>介護職員基礎研修</t>
    <rPh sb="0" eb="2">
      <t>カイゴ</t>
    </rPh>
    <rPh sb="2" eb="4">
      <t>ショクイン</t>
    </rPh>
    <rPh sb="4" eb="6">
      <t>キソ</t>
    </rPh>
    <rPh sb="6" eb="8">
      <t>ケンシュウ</t>
    </rPh>
    <phoneticPr fontId="44"/>
  </si>
  <si>
    <t>居宅介護従業者養成研修（１級）
訪問介護員（１級）</t>
    <rPh sb="0" eb="2">
      <t>キョタク</t>
    </rPh>
    <rPh sb="2" eb="4">
      <t>カイゴ</t>
    </rPh>
    <rPh sb="4" eb="7">
      <t>ジュウギョウシャ</t>
    </rPh>
    <rPh sb="7" eb="9">
      <t>ヨウセイ</t>
    </rPh>
    <rPh sb="9" eb="11">
      <t>ケンシュウ</t>
    </rPh>
    <rPh sb="13" eb="14">
      <t>キュウ</t>
    </rPh>
    <phoneticPr fontId="44"/>
  </si>
  <si>
    <t>居宅介護従業者養成研修（２級）
訪問介護員（２級）</t>
    <rPh sb="0" eb="2">
      <t>キョタク</t>
    </rPh>
    <rPh sb="2" eb="4">
      <t>カイゴ</t>
    </rPh>
    <rPh sb="4" eb="7">
      <t>ジュウギョウシャ</t>
    </rPh>
    <rPh sb="7" eb="9">
      <t>ヨウセイ</t>
    </rPh>
    <rPh sb="9" eb="11">
      <t>ケンシュウ</t>
    </rPh>
    <rPh sb="13" eb="14">
      <t>キュウ</t>
    </rPh>
    <rPh sb="16" eb="18">
      <t>ホウモン</t>
    </rPh>
    <rPh sb="18" eb="20">
      <t>カイゴ</t>
    </rPh>
    <rPh sb="20" eb="21">
      <t>イン</t>
    </rPh>
    <rPh sb="23" eb="24">
      <t>キュウ</t>
    </rPh>
    <phoneticPr fontId="44"/>
  </si>
  <si>
    <t>居宅介護従業者養成研修（３級）
訪問介護員（３級）</t>
    <rPh sb="0" eb="2">
      <t>キョタク</t>
    </rPh>
    <rPh sb="2" eb="4">
      <t>カイゴ</t>
    </rPh>
    <rPh sb="4" eb="7">
      <t>ジュウギョウシャ</t>
    </rPh>
    <rPh sb="7" eb="9">
      <t>ヨウセイ</t>
    </rPh>
    <rPh sb="9" eb="11">
      <t>ケンシュウ</t>
    </rPh>
    <rPh sb="13" eb="14">
      <t>キュウ</t>
    </rPh>
    <rPh sb="16" eb="18">
      <t>ホウモン</t>
    </rPh>
    <rPh sb="18" eb="20">
      <t>カイゴ</t>
    </rPh>
    <rPh sb="20" eb="21">
      <t>イン</t>
    </rPh>
    <rPh sb="23" eb="24">
      <t>キュウ</t>
    </rPh>
    <phoneticPr fontId="44"/>
  </si>
  <si>
    <t>生活援助従事者研修修了者</t>
    <rPh sb="0" eb="2">
      <t>セイカツ</t>
    </rPh>
    <rPh sb="2" eb="4">
      <t>エンジョ</t>
    </rPh>
    <rPh sb="4" eb="7">
      <t>ジュウジシャ</t>
    </rPh>
    <rPh sb="7" eb="9">
      <t>ケンシュウ</t>
    </rPh>
    <rPh sb="9" eb="11">
      <t>シュウリョウ</t>
    </rPh>
    <rPh sb="11" eb="12">
      <t>シャ</t>
    </rPh>
    <phoneticPr fontId="44"/>
  </si>
  <si>
    <t>障害者居宅介護従事者基礎研修</t>
    <rPh sb="0" eb="3">
      <t>ショウガイシャ</t>
    </rPh>
    <rPh sb="3" eb="5">
      <t>キョタク</t>
    </rPh>
    <rPh sb="5" eb="7">
      <t>カイゴ</t>
    </rPh>
    <rPh sb="7" eb="10">
      <t>ジュウジシャ</t>
    </rPh>
    <rPh sb="10" eb="12">
      <t>キソ</t>
    </rPh>
    <rPh sb="12" eb="14">
      <t>ケンシュウ</t>
    </rPh>
    <phoneticPr fontId="44"/>
  </si>
  <si>
    <t>行動援護従業者養成研修</t>
    <rPh sb="0" eb="2">
      <t>コウドウ</t>
    </rPh>
    <rPh sb="2" eb="4">
      <t>エンゴ</t>
    </rPh>
    <rPh sb="4" eb="7">
      <t>ジュウギョウシャ</t>
    </rPh>
    <rPh sb="7" eb="9">
      <t>ヨウセイ</t>
    </rPh>
    <rPh sb="9" eb="11">
      <t>ケンシュウ</t>
    </rPh>
    <phoneticPr fontId="44"/>
  </si>
  <si>
    <t>強度行動障害支援者養成研修（基礎）</t>
    <rPh sb="0" eb="2">
      <t>キョウド</t>
    </rPh>
    <rPh sb="2" eb="4">
      <t>コウドウ</t>
    </rPh>
    <rPh sb="4" eb="6">
      <t>ショウガイ</t>
    </rPh>
    <rPh sb="6" eb="8">
      <t>シエン</t>
    </rPh>
    <rPh sb="8" eb="9">
      <t>シャ</t>
    </rPh>
    <rPh sb="9" eb="11">
      <t>ヨウセイ</t>
    </rPh>
    <rPh sb="11" eb="13">
      <t>ケンシュウ</t>
    </rPh>
    <rPh sb="14" eb="16">
      <t>キソ</t>
    </rPh>
    <phoneticPr fontId="44"/>
  </si>
  <si>
    <t>強度行動障害支援者養成研修（実践）</t>
    <rPh sb="0" eb="2">
      <t>キョウド</t>
    </rPh>
    <rPh sb="2" eb="4">
      <t>コウドウ</t>
    </rPh>
    <rPh sb="4" eb="6">
      <t>ショウガイ</t>
    </rPh>
    <rPh sb="6" eb="8">
      <t>シエン</t>
    </rPh>
    <rPh sb="8" eb="9">
      <t>シャ</t>
    </rPh>
    <rPh sb="9" eb="11">
      <t>ヨウセイ</t>
    </rPh>
    <rPh sb="11" eb="13">
      <t>ケンシュウ</t>
    </rPh>
    <rPh sb="14" eb="16">
      <t>ジッセン</t>
    </rPh>
    <phoneticPr fontId="44"/>
  </si>
  <si>
    <t>知的障害者外出介護従業者養成研修</t>
    <rPh sb="0" eb="2">
      <t>チテキ</t>
    </rPh>
    <rPh sb="2" eb="5">
      <t>ショウガイシャ</t>
    </rPh>
    <rPh sb="5" eb="7">
      <t>ガイシュツ</t>
    </rPh>
    <rPh sb="7" eb="9">
      <t>カイゴ</t>
    </rPh>
    <rPh sb="9" eb="12">
      <t>ジュウギョウシャ</t>
    </rPh>
    <rPh sb="12" eb="14">
      <t>ヨウセイ</t>
    </rPh>
    <rPh sb="14" eb="16">
      <t>ケンシュウ</t>
    </rPh>
    <phoneticPr fontId="44"/>
  </si>
  <si>
    <t>日常生活支援従事者養成研修</t>
    <rPh sb="0" eb="2">
      <t>ニチジョウ</t>
    </rPh>
    <rPh sb="2" eb="4">
      <t>セイカツ</t>
    </rPh>
    <rPh sb="4" eb="6">
      <t>シエン</t>
    </rPh>
    <rPh sb="6" eb="9">
      <t>ジュウジシャ</t>
    </rPh>
    <rPh sb="9" eb="11">
      <t>ヨウセイ</t>
    </rPh>
    <rPh sb="11" eb="13">
      <t>ケンシュウ</t>
    </rPh>
    <phoneticPr fontId="44"/>
  </si>
  <si>
    <t>同行援護従業者養成研修（一般）</t>
    <rPh sb="0" eb="2">
      <t>ドウコウ</t>
    </rPh>
    <rPh sb="2" eb="4">
      <t>エンゴ</t>
    </rPh>
    <rPh sb="4" eb="7">
      <t>ジュウギョウシャ</t>
    </rPh>
    <rPh sb="7" eb="9">
      <t>ヨウセイ</t>
    </rPh>
    <rPh sb="9" eb="11">
      <t>ケンシュウ</t>
    </rPh>
    <rPh sb="12" eb="14">
      <t>イッパン</t>
    </rPh>
    <phoneticPr fontId="44"/>
  </si>
  <si>
    <t>同行援護従業者養成研修（応用）</t>
    <rPh sb="0" eb="2">
      <t>ドウコウ</t>
    </rPh>
    <rPh sb="2" eb="4">
      <t>エンゴ</t>
    </rPh>
    <rPh sb="4" eb="7">
      <t>ジュウギョウシャ</t>
    </rPh>
    <rPh sb="7" eb="9">
      <t>ヨウセイ</t>
    </rPh>
    <rPh sb="9" eb="11">
      <t>ケンシュウ</t>
    </rPh>
    <rPh sb="12" eb="14">
      <t>オウヨウ</t>
    </rPh>
    <phoneticPr fontId="44"/>
  </si>
  <si>
    <t>視覚障害者移動介護従業者養成研修</t>
    <rPh sb="0" eb="2">
      <t>シカク</t>
    </rPh>
    <rPh sb="2" eb="5">
      <t>ショウガイシャ</t>
    </rPh>
    <rPh sb="5" eb="7">
      <t>イドウ</t>
    </rPh>
    <rPh sb="7" eb="9">
      <t>カイゴ</t>
    </rPh>
    <rPh sb="9" eb="12">
      <t>ジュウギョウシャ</t>
    </rPh>
    <rPh sb="12" eb="14">
      <t>ヨウセイ</t>
    </rPh>
    <rPh sb="14" eb="16">
      <t>ケンシュウ</t>
    </rPh>
    <phoneticPr fontId="44"/>
  </si>
  <si>
    <t>視覚障害者移動支援従業者（ガイドヘルパー）養成研修</t>
    <rPh sb="0" eb="2">
      <t>シカク</t>
    </rPh>
    <rPh sb="2" eb="5">
      <t>ショウガイシャ</t>
    </rPh>
    <rPh sb="5" eb="7">
      <t>イドウ</t>
    </rPh>
    <rPh sb="7" eb="9">
      <t>シエン</t>
    </rPh>
    <rPh sb="9" eb="12">
      <t>ジュウギョウシャ</t>
    </rPh>
    <rPh sb="21" eb="23">
      <t>ヨウセイ</t>
    </rPh>
    <rPh sb="23" eb="25">
      <t>ケンシュウ</t>
    </rPh>
    <phoneticPr fontId="44"/>
  </si>
  <si>
    <t>視覚障害者外出介護従業者養成研修</t>
    <rPh sb="0" eb="2">
      <t>シカク</t>
    </rPh>
    <rPh sb="2" eb="5">
      <t>ショウガイシャ</t>
    </rPh>
    <rPh sb="5" eb="7">
      <t>ガイシュツ</t>
    </rPh>
    <rPh sb="7" eb="9">
      <t>カイゴ</t>
    </rPh>
    <rPh sb="9" eb="12">
      <t>ジュウギョウシャ</t>
    </rPh>
    <rPh sb="12" eb="14">
      <t>ヨウセイ</t>
    </rPh>
    <rPh sb="14" eb="16">
      <t>ケンシュウ</t>
    </rPh>
    <phoneticPr fontId="44"/>
  </si>
  <si>
    <t>全身性障害者外出介護従業者養成研修</t>
    <rPh sb="0" eb="3">
      <t>ゼンシンセイ</t>
    </rPh>
    <rPh sb="3" eb="6">
      <t>ショウガイシャ</t>
    </rPh>
    <rPh sb="6" eb="8">
      <t>ガイシュツ</t>
    </rPh>
    <rPh sb="8" eb="10">
      <t>カイゴ</t>
    </rPh>
    <rPh sb="10" eb="13">
      <t>ジュウギョウシャ</t>
    </rPh>
    <rPh sb="13" eb="15">
      <t>ヨウセイ</t>
    </rPh>
    <rPh sb="15" eb="17">
      <t>ケンシュウ</t>
    </rPh>
    <phoneticPr fontId="44"/>
  </si>
  <si>
    <t>国立障害者リハビリテーションセンター学院視覚障害学科履修者</t>
    <rPh sb="0" eb="2">
      <t>コクリツ</t>
    </rPh>
    <rPh sb="2" eb="5">
      <t>ショウガイシャ</t>
    </rPh>
    <rPh sb="18" eb="20">
      <t>ガクイン</t>
    </rPh>
    <rPh sb="20" eb="22">
      <t>シカク</t>
    </rPh>
    <rPh sb="22" eb="24">
      <t>ショウガイ</t>
    </rPh>
    <rPh sb="24" eb="26">
      <t>ガッカ</t>
    </rPh>
    <rPh sb="26" eb="28">
      <t>リシュウ</t>
    </rPh>
    <rPh sb="28" eb="29">
      <t>シャ</t>
    </rPh>
    <phoneticPr fontId="44"/>
  </si>
  <si>
    <t>重度訪問介護従事者養成研修</t>
    <rPh sb="0" eb="2">
      <t>ジュウド</t>
    </rPh>
    <rPh sb="2" eb="4">
      <t>ホウモン</t>
    </rPh>
    <rPh sb="4" eb="6">
      <t>カイゴ</t>
    </rPh>
    <rPh sb="6" eb="9">
      <t>ジュウジシャ</t>
    </rPh>
    <rPh sb="9" eb="11">
      <t>ヨウセイ</t>
    </rPh>
    <rPh sb="11" eb="13">
      <t>ケンシュウ</t>
    </rPh>
    <phoneticPr fontId="44"/>
  </si>
  <si>
    <t>管理者</t>
    <rPh sb="0" eb="3">
      <t>カンリシャ</t>
    </rPh>
    <phoneticPr fontId="44"/>
  </si>
  <si>
    <t>（常勤）</t>
    <rPh sb="1" eb="3">
      <t>ジョウキン</t>
    </rPh>
    <phoneticPr fontId="44"/>
  </si>
  <si>
    <t>サ責</t>
    <rPh sb="1" eb="2">
      <t>セキ</t>
    </rPh>
    <phoneticPr fontId="44"/>
  </si>
  <si>
    <t>（常勤・非常勤）</t>
    <rPh sb="1" eb="3">
      <t>ジョウキン</t>
    </rPh>
    <rPh sb="4" eb="7">
      <t>ヒジョウキン</t>
    </rPh>
    <phoneticPr fontId="44"/>
  </si>
  <si>
    <t>従業者</t>
    <rPh sb="0" eb="3">
      <t>ジュウギョウシャ</t>
    </rPh>
    <phoneticPr fontId="44"/>
  </si>
  <si>
    <t>居宅系資格調書</t>
    <rPh sb="0" eb="2">
      <t>キョタク</t>
    </rPh>
    <rPh sb="2" eb="3">
      <t>ケイ</t>
    </rPh>
    <rPh sb="3" eb="5">
      <t>シカク</t>
    </rPh>
    <rPh sb="5" eb="7">
      <t>チョウショ</t>
    </rPh>
    <phoneticPr fontId="6"/>
  </si>
  <si>
    <t>様式６</t>
    <rPh sb="0" eb="2">
      <t>ヨウシキ</t>
    </rPh>
    <phoneticPr fontId="6"/>
  </si>
  <si>
    <t>前年度平均利用者数【就労系・自立等 】</t>
    <rPh sb="0" eb="3">
      <t>ゼンネンド</t>
    </rPh>
    <rPh sb="3" eb="5">
      <t>ヘイキン</t>
    </rPh>
    <rPh sb="5" eb="9">
      <t>リヨウシャスウ</t>
    </rPh>
    <rPh sb="10" eb="12">
      <t>シュウロウ</t>
    </rPh>
    <rPh sb="12" eb="13">
      <t>ケイ</t>
    </rPh>
    <rPh sb="14" eb="16">
      <t>ジリツ</t>
    </rPh>
    <rPh sb="16" eb="17">
      <t>トウ</t>
    </rPh>
    <phoneticPr fontId="6"/>
  </si>
  <si>
    <t>就労継続支援B型</t>
    <rPh sb="0" eb="2">
      <t>シュウロウ</t>
    </rPh>
    <rPh sb="2" eb="4">
      <t>ケイゾク</t>
    </rPh>
    <rPh sb="4" eb="6">
      <t>シエン</t>
    </rPh>
    <rPh sb="7" eb="8">
      <t>カタ</t>
    </rPh>
    <phoneticPr fontId="6"/>
  </si>
  <si>
    <t>◇　平均利用者数算定シート　（就労継続支援Ａ型/B型、就労移行支援、自立訓練/宿泊型自立訓練、療養介護）</t>
    <rPh sb="2" eb="4">
      <t>ヘイキン</t>
    </rPh>
    <rPh sb="4" eb="7">
      <t>リヨウシャ</t>
    </rPh>
    <rPh sb="7" eb="8">
      <t>スウ</t>
    </rPh>
    <rPh sb="8" eb="10">
      <t>サンテイ</t>
    </rPh>
    <rPh sb="15" eb="21">
      <t>シュウロウケイゾクシエン</t>
    </rPh>
    <rPh sb="22" eb="23">
      <t>ガタ</t>
    </rPh>
    <rPh sb="25" eb="26">
      <t>ガタ</t>
    </rPh>
    <rPh sb="27" eb="33">
      <t>シュウロウイコウシエン</t>
    </rPh>
    <rPh sb="34" eb="38">
      <t>ジリツクンレン</t>
    </rPh>
    <rPh sb="39" eb="42">
      <t>シュクハクガタ</t>
    </rPh>
    <rPh sb="42" eb="46">
      <t>ジリツクンレン</t>
    </rPh>
    <rPh sb="47" eb="51">
      <t>リョウヨウカイゴ</t>
    </rPh>
    <phoneticPr fontId="6"/>
  </si>
  <si>
    <t>本表はサービスの種類ごとに作成してください。（※通所施設で従たる事業所がある場合は主たる事業所・従たる事業所ごとに作成してください。）</t>
  </si>
  <si>
    <t>※の項目は、療養介護・生活介護・施設入所支援において複数のサービス提供単位を設定する場合に記載してください。</t>
    <phoneticPr fontId="6"/>
  </si>
  <si>
    <t>するとともに、加算等に係る加配職員である場合は、氏名の後ろに「（加配分）」と明記、区分した上、それぞれ１日あたりの勤務時間を記載してください。</t>
    <phoneticPr fontId="6"/>
  </si>
  <si>
    <t>「資格の種類等」欄には、「介護福祉士」「看護師」等の資格の種類、または「訪問介護員○級」「居宅介護従業者○級」等の研修の修了状況を記載してください。</t>
  </si>
  <si>
    <t>き時間数を超える場合であっても、常勤換算後の人数は「1.0」としてください。</t>
    <phoneticPr fontId="6"/>
  </si>
  <si>
    <t>行が不足する場合は、適宜複写し作成してください。</t>
    <rPh sb="0" eb="1">
      <t>ギョウ</t>
    </rPh>
    <rPh sb="2" eb="4">
      <t>フソク</t>
    </rPh>
    <rPh sb="6" eb="8">
      <t>バアイ</t>
    </rPh>
    <rPh sb="10" eb="12">
      <t>テキギ</t>
    </rPh>
    <rPh sb="12" eb="14">
      <t>フクシャ</t>
    </rPh>
    <rPh sb="15" eb="17">
      <t>サクセイ</t>
    </rPh>
    <phoneticPr fontId="6"/>
  </si>
  <si>
    <t>共同生活援助（グループホーム）の場合は、添付書類１-２も提出してください。</t>
    <rPh sb="0" eb="6">
      <t>キョウドウセイカツエンジョ</t>
    </rPh>
    <rPh sb="16" eb="18">
      <t>バアイ</t>
    </rPh>
    <rPh sb="20" eb="24">
      <t>テンプショルイ</t>
    </rPh>
    <rPh sb="28" eb="30">
      <t>テイシュツ</t>
    </rPh>
    <phoneticPr fontId="6"/>
  </si>
  <si>
    <t>勤務表（予定表・実績表）は毎月作成し、基準上の人員配置を満たしているか確認を行ってください。その際、報酬区分に変更がある場合は速やかに届け出てください。</t>
    <rPh sb="0" eb="3">
      <t>キンムヒョウ</t>
    </rPh>
    <rPh sb="4" eb="6">
      <t>ヨテイ</t>
    </rPh>
    <rPh sb="6" eb="7">
      <t>ヒョウ</t>
    </rPh>
    <rPh sb="8" eb="11">
      <t>ジッセキヒョウ</t>
    </rPh>
    <rPh sb="13" eb="15">
      <t>マイツキ</t>
    </rPh>
    <rPh sb="15" eb="17">
      <t>サクセイ</t>
    </rPh>
    <rPh sb="19" eb="22">
      <t>キジュンジョウ</t>
    </rPh>
    <rPh sb="23" eb="27">
      <t>ジンインハイチ</t>
    </rPh>
    <rPh sb="28" eb="29">
      <t>ミ</t>
    </rPh>
    <rPh sb="35" eb="37">
      <t>カクニン</t>
    </rPh>
    <rPh sb="38" eb="39">
      <t>オコナ</t>
    </rPh>
    <rPh sb="48" eb="49">
      <t>サイ</t>
    </rPh>
    <rPh sb="50" eb="54">
      <t>ホウシュウクブン</t>
    </rPh>
    <rPh sb="55" eb="57">
      <t>ヘンコウ</t>
    </rPh>
    <rPh sb="60" eb="62">
      <t>バアイ</t>
    </rPh>
    <rPh sb="63" eb="64">
      <t>スミ</t>
    </rPh>
    <rPh sb="67" eb="68">
      <t>トド</t>
    </rPh>
    <rPh sb="69" eb="70">
      <t>デ</t>
    </rPh>
    <phoneticPr fontId="6"/>
  </si>
  <si>
    <t>【様式１－３】</t>
    <rPh sb="1" eb="3">
      <t>ヨウシキ</t>
    </rPh>
    <phoneticPr fontId="6"/>
  </si>
  <si>
    <t>実績</t>
  </si>
  <si>
    <t>児童指導員</t>
    <rPh sb="0" eb="2">
      <t>ジドウ</t>
    </rPh>
    <rPh sb="2" eb="5">
      <t>シドウイン</t>
    </rPh>
    <phoneticPr fontId="6"/>
  </si>
  <si>
    <t>保育士</t>
    <rPh sb="0" eb="2">
      <t>ホイク</t>
    </rPh>
    <rPh sb="2" eb="3">
      <t>シ</t>
    </rPh>
    <phoneticPr fontId="6"/>
  </si>
  <si>
    <t>障害経験者</t>
    <rPh sb="0" eb="2">
      <t>ショウガイ</t>
    </rPh>
    <rPh sb="2" eb="5">
      <t>ケイケンシャ</t>
    </rPh>
    <phoneticPr fontId="6"/>
  </si>
  <si>
    <t>指導員</t>
    <rPh sb="0" eb="3">
      <t>シドウイン</t>
    </rPh>
    <phoneticPr fontId="6"/>
  </si>
  <si>
    <t>理学療法士</t>
    <phoneticPr fontId="6"/>
  </si>
  <si>
    <t>作業療法士</t>
    <phoneticPr fontId="6"/>
  </si>
  <si>
    <t>言語聴覚士</t>
    <phoneticPr fontId="6"/>
  </si>
  <si>
    <t>心理専門職</t>
    <rPh sb="0" eb="2">
      <t>シンリ</t>
    </rPh>
    <rPh sb="2" eb="5">
      <t>センモンショク</t>
    </rPh>
    <phoneticPr fontId="6"/>
  </si>
  <si>
    <t>適合研修終了者</t>
    <rPh sb="0" eb="2">
      <t>テキゴウ</t>
    </rPh>
    <rPh sb="2" eb="4">
      <t>ケンシュウ</t>
    </rPh>
    <rPh sb="4" eb="6">
      <t>シュウリョウ</t>
    </rPh>
    <rPh sb="6" eb="7">
      <t>シャ</t>
    </rPh>
    <phoneticPr fontId="6"/>
  </si>
  <si>
    <t>（２）従業者の勤務の体制及び勤務形態一覧表</t>
    <rPh sb="3" eb="6">
      <t>ジュウギョウシャ</t>
    </rPh>
    <rPh sb="7" eb="9">
      <t>キンム</t>
    </rPh>
    <rPh sb="10" eb="12">
      <t>タイセイ</t>
    </rPh>
    <rPh sb="12" eb="13">
      <t>オヨ</t>
    </rPh>
    <rPh sb="14" eb="16">
      <t>キンム</t>
    </rPh>
    <rPh sb="16" eb="18">
      <t>ケイタイ</t>
    </rPh>
    <rPh sb="18" eb="21">
      <t>イチランヒョウ</t>
    </rPh>
    <phoneticPr fontId="6"/>
  </si>
  <si>
    <t>（</t>
    <phoneticPr fontId="6"/>
  </si>
  <si>
    <t>年</t>
    <rPh sb="0" eb="1">
      <t>ネン</t>
    </rPh>
    <phoneticPr fontId="6"/>
  </si>
  <si>
    <t>分</t>
    <rPh sb="0" eb="1">
      <t>ブン</t>
    </rPh>
    <phoneticPr fontId="6"/>
  </si>
  <si>
    <t>）</t>
    <phoneticPr fontId="6"/>
  </si>
  <si>
    <t>※多機能型の場合は、①サービスごと、②事業所全体分の①、②の両方を作成してください。</t>
    <phoneticPr fontId="6"/>
  </si>
  <si>
    <t>常勤専従</t>
    <rPh sb="0" eb="2">
      <t>ジョウキン</t>
    </rPh>
    <rPh sb="2" eb="4">
      <t>センジュウ</t>
    </rPh>
    <phoneticPr fontId="6"/>
  </si>
  <si>
    <t>常勤兼務</t>
    <rPh sb="0" eb="2">
      <t>ジョウキン</t>
    </rPh>
    <rPh sb="2" eb="4">
      <t>ケンム</t>
    </rPh>
    <phoneticPr fontId="6"/>
  </si>
  <si>
    <t>非常勤</t>
    <rPh sb="0" eb="3">
      <t>ヒジョウキン</t>
    </rPh>
    <phoneticPr fontId="6"/>
  </si>
  <si>
    <t>支援の種類</t>
    <rPh sb="0" eb="2">
      <t>シエン</t>
    </rPh>
    <rPh sb="3" eb="5">
      <t>シュルイ</t>
    </rPh>
    <phoneticPr fontId="6"/>
  </si>
  <si>
    <t>事業所名</t>
    <rPh sb="0" eb="3">
      <t>ジギョウショ</t>
    </rPh>
    <rPh sb="3" eb="4">
      <t>メイ</t>
    </rPh>
    <phoneticPr fontId="6"/>
  </si>
  <si>
    <t>月</t>
    <rPh sb="0" eb="1">
      <t>ゲツ</t>
    </rPh>
    <phoneticPr fontId="6"/>
  </si>
  <si>
    <t>火</t>
    <rPh sb="0" eb="1">
      <t>カ</t>
    </rPh>
    <phoneticPr fontId="6"/>
  </si>
  <si>
    <t>水</t>
    <rPh sb="0" eb="1">
      <t>スイ</t>
    </rPh>
    <phoneticPr fontId="6"/>
  </si>
  <si>
    <t>基準配置すべき児童指導員、保育士又は障害福祉サービス経験者数</t>
    <rPh sb="2" eb="4">
      <t>ハイチ</t>
    </rPh>
    <rPh sb="7" eb="9">
      <t>ジドウ</t>
    </rPh>
    <rPh sb="9" eb="12">
      <t>シドウイン</t>
    </rPh>
    <rPh sb="13" eb="16">
      <t>ホイクシ</t>
    </rPh>
    <rPh sb="18" eb="20">
      <t>ショウガイ</t>
    </rPh>
    <rPh sb="20" eb="22">
      <t>フクシ</t>
    </rPh>
    <rPh sb="26" eb="29">
      <t>ケイケンシャ</t>
    </rPh>
    <phoneticPr fontId="6"/>
  </si>
  <si>
    <t>多機能型事業所の
適用の有無</t>
    <rPh sb="0" eb="4">
      <t>タキノウガタ</t>
    </rPh>
    <rPh sb="4" eb="7">
      <t>ジギョウショ</t>
    </rPh>
    <rPh sb="9" eb="11">
      <t>テキヨウ</t>
    </rPh>
    <rPh sb="12" eb="14">
      <t>ウム</t>
    </rPh>
    <phoneticPr fontId="6"/>
  </si>
  <si>
    <t>多機能型事業所の場合の特例適用の有無</t>
    <rPh sb="0" eb="4">
      <t>タキノウガタ</t>
    </rPh>
    <rPh sb="4" eb="7">
      <t>ジギョウショ</t>
    </rPh>
    <rPh sb="8" eb="10">
      <t>バアイ</t>
    </rPh>
    <rPh sb="11" eb="13">
      <t>トクレイ</t>
    </rPh>
    <rPh sb="13" eb="15">
      <t>テキヨウ</t>
    </rPh>
    <rPh sb="16" eb="18">
      <t>ウム</t>
    </rPh>
    <phoneticPr fontId="6"/>
  </si>
  <si>
    <r>
      <t xml:space="preserve">1週間に当該事業所常勤職員の勤務すべき時間数
</t>
    </r>
    <r>
      <rPr>
        <b/>
        <sz val="10"/>
        <color rgb="FFFF0000"/>
        <rFont val="ＭＳ Ｐゴシック"/>
        <family val="3"/>
        <charset val="128"/>
        <scheme val="minor"/>
      </rPr>
      <t>※時刻表示で入力（例　40:00【40時間00分】）ください。</t>
    </r>
    <rPh sb="24" eb="26">
      <t>ジコク</t>
    </rPh>
    <rPh sb="26" eb="28">
      <t>ヒョウジ</t>
    </rPh>
    <rPh sb="29" eb="31">
      <t>ニュウリョク</t>
    </rPh>
    <rPh sb="32" eb="33">
      <t>レイ</t>
    </rPh>
    <rPh sb="42" eb="44">
      <t>ジカン</t>
    </rPh>
    <rPh sb="46" eb="47">
      <t>フン</t>
    </rPh>
    <phoneticPr fontId="6"/>
  </si>
  <si>
    <t>有</t>
    <rPh sb="0" eb="1">
      <t>ア</t>
    </rPh>
    <phoneticPr fontId="6"/>
  </si>
  <si>
    <t>無</t>
    <rPh sb="0" eb="1">
      <t>ナ</t>
    </rPh>
    <phoneticPr fontId="6"/>
  </si>
  <si>
    <t>　</t>
    <phoneticPr fontId="6"/>
  </si>
  <si>
    <t>区分</t>
    <rPh sb="0" eb="2">
      <t>クブン</t>
    </rPh>
    <phoneticPr fontId="6"/>
  </si>
  <si>
    <t>職種
（資格）
区分</t>
    <rPh sb="0" eb="2">
      <t>ショクシュ</t>
    </rPh>
    <rPh sb="4" eb="6">
      <t>シカク</t>
    </rPh>
    <rPh sb="8" eb="10">
      <t>クブン</t>
    </rPh>
    <phoneticPr fontId="6"/>
  </si>
  <si>
    <t>資格等証明書添付チェック欄</t>
    <rPh sb="2" eb="3">
      <t>トウ</t>
    </rPh>
    <rPh sb="3" eb="5">
      <t>ショウメイ</t>
    </rPh>
    <rPh sb="5" eb="6">
      <t>ショ</t>
    </rPh>
    <phoneticPr fontId="6"/>
  </si>
  <si>
    <t>第５週</t>
    <rPh sb="0" eb="1">
      <t>ダイ</t>
    </rPh>
    <rPh sb="2" eb="3">
      <t>シュウ</t>
    </rPh>
    <phoneticPr fontId="6"/>
  </si>
  <si>
    <t>月計</t>
    <rPh sb="0" eb="2">
      <t>ゲッケイ</t>
    </rPh>
    <phoneticPr fontId="6"/>
  </si>
  <si>
    <t>勤務時間の状況</t>
    <phoneticPr fontId="6"/>
  </si>
  <si>
    <t>4週
合計</t>
    <phoneticPr fontId="6"/>
  </si>
  <si>
    <t>週平均勤務時間</t>
    <phoneticPr fontId="6"/>
  </si>
  <si>
    <t>常勤換算後人数</t>
    <phoneticPr fontId="6"/>
  </si>
  <si>
    <t>直接支援職員</t>
    <rPh sb="0" eb="1">
      <t>チョク</t>
    </rPh>
    <rPh sb="1" eb="2">
      <t>セツ</t>
    </rPh>
    <rPh sb="2" eb="3">
      <t>シ</t>
    </rPh>
    <rPh sb="3" eb="4">
      <t>オン</t>
    </rPh>
    <rPh sb="4" eb="5">
      <t>ツトメ</t>
    </rPh>
    <rPh sb="5" eb="6">
      <t>イン</t>
    </rPh>
    <phoneticPr fontId="6"/>
  </si>
  <si>
    <t>人員基準に該当する職員</t>
    <rPh sb="0" eb="2">
      <t>ジンイン</t>
    </rPh>
    <rPh sb="5" eb="7">
      <t>ガイトウ</t>
    </rPh>
    <rPh sb="9" eb="11">
      <t>ショクイン</t>
    </rPh>
    <phoneticPr fontId="6"/>
  </si>
  <si>
    <t>□</t>
  </si>
  <si>
    <t>サービス提供時間内における配置実人数</t>
    <rPh sb="4" eb="6">
      <t>テイキョウ</t>
    </rPh>
    <rPh sb="6" eb="8">
      <t>ジカン</t>
    </rPh>
    <rPh sb="8" eb="9">
      <t>ナイ</t>
    </rPh>
    <rPh sb="13" eb="15">
      <t>ハイチ</t>
    </rPh>
    <rPh sb="15" eb="16">
      <t>ジツ</t>
    </rPh>
    <rPh sb="16" eb="18">
      <t>ニンズウ</t>
    </rPh>
    <phoneticPr fontId="6"/>
  </si>
  <si>
    <t>○時○分～○時○分</t>
    <rPh sb="1" eb="2">
      <t>ジ</t>
    </rPh>
    <rPh sb="3" eb="4">
      <t>フン</t>
    </rPh>
    <rPh sb="6" eb="7">
      <t>ジ</t>
    </rPh>
    <rPh sb="8" eb="9">
      <t>フン</t>
    </rPh>
    <phoneticPr fontId="6"/>
  </si>
  <si>
    <t>上記以外の加配職員</t>
    <rPh sb="0" eb="2">
      <t>ジョウキ</t>
    </rPh>
    <rPh sb="2" eb="4">
      <t>イガイ</t>
    </rPh>
    <rPh sb="5" eb="7">
      <t>カハイ</t>
    </rPh>
    <rPh sb="7" eb="9">
      <t>ショクイン</t>
    </rPh>
    <phoneticPr fontId="6"/>
  </si>
  <si>
    <t>サービス提供時間内における
配置職員の実人員数の計</t>
    <rPh sb="16" eb="18">
      <t>ショクイン</t>
    </rPh>
    <rPh sb="21" eb="22">
      <t>イン</t>
    </rPh>
    <rPh sb="22" eb="23">
      <t>スウ</t>
    </rPh>
    <rPh sb="24" eb="25">
      <t>ケイ</t>
    </rPh>
    <phoneticPr fontId="6"/>
  </si>
  <si>
    <t>上記以外の職員</t>
    <rPh sb="0" eb="2">
      <t>ジョウキ</t>
    </rPh>
    <rPh sb="2" eb="4">
      <t>イガイ</t>
    </rPh>
    <rPh sb="5" eb="7">
      <t>ショクイン</t>
    </rPh>
    <phoneticPr fontId="6"/>
  </si>
  <si>
    <t>勤務時間の状況</t>
    <phoneticPr fontId="6"/>
  </si>
  <si>
    <t>4週
合計</t>
    <phoneticPr fontId="6"/>
  </si>
  <si>
    <t>週平均勤務時間</t>
    <phoneticPr fontId="6"/>
  </si>
  <si>
    <t>常勤換算後人数</t>
    <phoneticPr fontId="6"/>
  </si>
  <si>
    <t>※　記載例を参考に作成し、必ず資格等の証明書を添付してください。</t>
    <rPh sb="2" eb="4">
      <t>キサイ</t>
    </rPh>
    <rPh sb="4" eb="5">
      <t>レイ</t>
    </rPh>
    <rPh sb="6" eb="8">
      <t>サンコウ</t>
    </rPh>
    <rPh sb="9" eb="11">
      <t>サクセイ</t>
    </rPh>
    <rPh sb="13" eb="14">
      <t>カナラ</t>
    </rPh>
    <rPh sb="15" eb="17">
      <t>シカク</t>
    </rPh>
    <rPh sb="17" eb="18">
      <t>トウ</t>
    </rPh>
    <rPh sb="19" eb="22">
      <t>ショウメイショ</t>
    </rPh>
    <rPh sb="23" eb="25">
      <t>テンプ</t>
    </rPh>
    <phoneticPr fontId="6"/>
  </si>
  <si>
    <r>
      <t xml:space="preserve">当該事業所で定める勤務時間の区分
</t>
    </r>
    <r>
      <rPr>
        <sz val="11"/>
        <color rgb="FFFF0000"/>
        <rFont val="ＭＳ Ｐゴシック"/>
        <family val="3"/>
        <charset val="128"/>
        <scheme val="minor"/>
      </rPr>
      <t>※必ず時刻表示で入力（例　40:00【40時間00分】）してください。</t>
    </r>
    <phoneticPr fontId="6"/>
  </si>
  <si>
    <t>シフト区分</t>
    <rPh sb="3" eb="5">
      <t>クブン</t>
    </rPh>
    <phoneticPr fontId="6"/>
  </si>
  <si>
    <t>実働時間②-①-③</t>
    <rPh sb="0" eb="1">
      <t>ジツ</t>
    </rPh>
    <rPh sb="2" eb="4">
      <t>ジカン</t>
    </rPh>
    <phoneticPr fontId="6"/>
  </si>
  <si>
    <t>開始時間①</t>
    <rPh sb="0" eb="2">
      <t>カイシ</t>
    </rPh>
    <rPh sb="2" eb="4">
      <t>ジカン</t>
    </rPh>
    <phoneticPr fontId="6"/>
  </si>
  <si>
    <t>終了時間②</t>
    <rPh sb="0" eb="2">
      <t>シュウリョウ</t>
    </rPh>
    <rPh sb="2" eb="4">
      <t>ジカン</t>
    </rPh>
    <phoneticPr fontId="6"/>
  </si>
  <si>
    <t>休憩時間③</t>
    <rPh sb="0" eb="2">
      <t>キュウケイ</t>
    </rPh>
    <rPh sb="2" eb="4">
      <t>ジカン</t>
    </rPh>
    <phoneticPr fontId="6"/>
  </si>
  <si>
    <t>【記載に際しての留意事項】</t>
    <rPh sb="1" eb="3">
      <t>キサイ</t>
    </rPh>
    <rPh sb="4" eb="5">
      <t>サイ</t>
    </rPh>
    <rPh sb="8" eb="10">
      <t>リュウイ</t>
    </rPh>
    <rPh sb="10" eb="12">
      <t>ジコウ</t>
    </rPh>
    <phoneticPr fontId="6"/>
  </si>
  <si>
    <t>休</t>
    <rPh sb="0" eb="1">
      <t>ヤス</t>
    </rPh>
    <phoneticPr fontId="6"/>
  </si>
  <si>
    <t>１　従業者全員（管理者を含む。）について、全ての項目について直接入力又はセルで表示されるリストの選択により記入してください。なお、セルに色表示されている部分は自動計算されますので、削除しないでください。</t>
    <rPh sb="21" eb="22">
      <t>スベ</t>
    </rPh>
    <rPh sb="24" eb="26">
      <t>コウモク</t>
    </rPh>
    <rPh sb="30" eb="32">
      <t>チョクセツ</t>
    </rPh>
    <rPh sb="32" eb="34">
      <t>ニュウリョク</t>
    </rPh>
    <rPh sb="34" eb="35">
      <t>マタ</t>
    </rPh>
    <rPh sb="39" eb="41">
      <t>ヒョウジ</t>
    </rPh>
    <rPh sb="48" eb="50">
      <t>センタク</t>
    </rPh>
    <rPh sb="53" eb="55">
      <t>キニュウ</t>
    </rPh>
    <rPh sb="68" eb="69">
      <t>イロ</t>
    </rPh>
    <rPh sb="69" eb="71">
      <t>ヒョウジ</t>
    </rPh>
    <rPh sb="76" eb="78">
      <t>ブブン</t>
    </rPh>
    <rPh sb="79" eb="81">
      <t>ジドウ</t>
    </rPh>
    <rPh sb="81" eb="83">
      <t>ケイサン</t>
    </rPh>
    <rPh sb="90" eb="92">
      <t>サクジョ</t>
    </rPh>
    <phoneticPr fontId="6"/>
  </si>
  <si>
    <t>①</t>
    <phoneticPr fontId="6"/>
  </si>
  <si>
    <t>②</t>
    <phoneticPr fontId="6"/>
  </si>
  <si>
    <t>２　「当該事業所で定める勤務時間の区分（※）」は、「シフト区分」毎に、例えば、開始時間「８：３０」、終了時間「１７：３０」、休憩時間「0:45（45分休憩の場合）」と入力してください（実働時間は自動計算されます）。</t>
    <rPh sb="3" eb="5">
      <t>トウガイ</t>
    </rPh>
    <rPh sb="5" eb="8">
      <t>ジギョウショ</t>
    </rPh>
    <rPh sb="9" eb="10">
      <t>サダ</t>
    </rPh>
    <rPh sb="29" eb="31">
      <t>クブン</t>
    </rPh>
    <rPh sb="32" eb="33">
      <t>ゴト</t>
    </rPh>
    <rPh sb="35" eb="36">
      <t>タト</t>
    </rPh>
    <rPh sb="39" eb="41">
      <t>カイシ</t>
    </rPh>
    <rPh sb="41" eb="43">
      <t>ジカン</t>
    </rPh>
    <rPh sb="50" eb="52">
      <t>シュウリョウ</t>
    </rPh>
    <rPh sb="52" eb="54">
      <t>ジカン</t>
    </rPh>
    <rPh sb="62" eb="64">
      <t>キュウケイ</t>
    </rPh>
    <rPh sb="64" eb="66">
      <t>ジカン</t>
    </rPh>
    <rPh sb="74" eb="75">
      <t>フン</t>
    </rPh>
    <rPh sb="75" eb="77">
      <t>キュウケイ</t>
    </rPh>
    <rPh sb="78" eb="80">
      <t>バアイ</t>
    </rPh>
    <rPh sb="83" eb="85">
      <t>ニュウリョク</t>
    </rPh>
    <rPh sb="92" eb="94">
      <t>ジツドウ</t>
    </rPh>
    <rPh sb="94" eb="96">
      <t>ジカン</t>
    </rPh>
    <rPh sb="97" eb="99">
      <t>ジドウ</t>
    </rPh>
    <rPh sb="99" eb="101">
      <t>ケイサン</t>
    </rPh>
    <phoneticPr fontId="6"/>
  </si>
  <si>
    <t>③</t>
    <phoneticPr fontId="6"/>
  </si>
  <si>
    <t>④</t>
    <phoneticPr fontId="6"/>
  </si>
  <si>
    <t>３　必要に応じて、セルを複写により、欄を増やしてください。</t>
    <rPh sb="2" eb="4">
      <t>ヒツヨウ</t>
    </rPh>
    <rPh sb="5" eb="6">
      <t>オウ</t>
    </rPh>
    <rPh sb="12" eb="14">
      <t>フクシャ</t>
    </rPh>
    <rPh sb="18" eb="19">
      <t>ラン</t>
    </rPh>
    <rPh sb="20" eb="21">
      <t>フ</t>
    </rPh>
    <phoneticPr fontId="6"/>
  </si>
  <si>
    <t>⑤</t>
    <phoneticPr fontId="6"/>
  </si>
  <si>
    <t>４　当該事業所・施設に係る組織体制図（参考様式５別紙）及び資格等の証明書を添付してください。</t>
    <rPh sb="19" eb="21">
      <t>サンコウ</t>
    </rPh>
    <rPh sb="21" eb="23">
      <t>ヨウシキ</t>
    </rPh>
    <rPh sb="24" eb="26">
      <t>ベッシ</t>
    </rPh>
    <rPh sb="27" eb="28">
      <t>オヨ</t>
    </rPh>
    <rPh sb="29" eb="31">
      <t>シカク</t>
    </rPh>
    <rPh sb="31" eb="32">
      <t>トウ</t>
    </rPh>
    <rPh sb="33" eb="35">
      <t>ショウメイ</t>
    </rPh>
    <rPh sb="35" eb="36">
      <t>ショ</t>
    </rPh>
    <phoneticPr fontId="6"/>
  </si>
  <si>
    <t>⑥</t>
    <phoneticPr fontId="6"/>
  </si>
  <si>
    <r>
      <t>５　特例による多機能型の場合は、勤務形態一覧表も含め、</t>
    </r>
    <r>
      <rPr>
        <b/>
        <u/>
        <sz val="10"/>
        <rFont val="ＭＳ Ｐゴシック"/>
        <family val="3"/>
        <charset val="128"/>
        <scheme val="minor"/>
      </rPr>
      <t>各サービスごとに作成</t>
    </r>
    <r>
      <rPr>
        <sz val="10"/>
        <rFont val="ＭＳ Ｐゴシック"/>
        <family val="3"/>
        <charset val="128"/>
        <scheme val="minor"/>
      </rPr>
      <t>してください。</t>
    </r>
    <rPh sb="27" eb="28">
      <t>カク</t>
    </rPh>
    <phoneticPr fontId="6"/>
  </si>
  <si>
    <t>⑦</t>
    <phoneticPr fontId="6"/>
  </si>
  <si>
    <t>　
　　</t>
    <phoneticPr fontId="6"/>
  </si>
  <si>
    <t>【様式１－３】</t>
    <phoneticPr fontId="6"/>
  </si>
  <si>
    <t>作業療法士</t>
    <phoneticPr fontId="6"/>
  </si>
  <si>
    <t>言語聴覚士</t>
    <phoneticPr fontId="6"/>
  </si>
  <si>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6"/>
  </si>
  <si>
    <t>（</t>
    <phoneticPr fontId="6"/>
  </si>
  <si>
    <t>）</t>
    <phoneticPr fontId="6"/>
  </si>
  <si>
    <t>児童発達支援</t>
    <rPh sb="0" eb="6">
      <t>ジドウハッタツシエン</t>
    </rPh>
    <phoneticPr fontId="6"/>
  </si>
  <si>
    <t>＃＃＃＃＃＃＃＃＃＃</t>
    <phoneticPr fontId="6"/>
  </si>
  <si>
    <t>あり</t>
  </si>
  <si>
    <t>　</t>
    <phoneticPr fontId="6"/>
  </si>
  <si>
    <t>　</t>
    <phoneticPr fontId="6"/>
  </si>
  <si>
    <t>勤務時間の状況</t>
    <phoneticPr fontId="6"/>
  </si>
  <si>
    <t>4週
合計</t>
    <phoneticPr fontId="6"/>
  </si>
  <si>
    <t>週平均勤務時間</t>
    <phoneticPr fontId="6"/>
  </si>
  <si>
    <t>常勤換算後人数</t>
    <phoneticPr fontId="6"/>
  </si>
  <si>
    <t>■</t>
  </si>
  <si>
    <t>ＡＡＡＡ</t>
    <phoneticPr fontId="6"/>
  </si>
  <si>
    <t>①</t>
  </si>
  <si>
    <t>ＢＢＢＢ</t>
    <phoneticPr fontId="6"/>
  </si>
  <si>
    <t>ＣＣＣＣ</t>
    <phoneticPr fontId="6"/>
  </si>
  <si>
    <t>②</t>
  </si>
  <si>
    <t>10時00分～13時00分</t>
    <rPh sb="2" eb="3">
      <t>ジ</t>
    </rPh>
    <rPh sb="5" eb="6">
      <t>フン</t>
    </rPh>
    <rPh sb="9" eb="10">
      <t>ジ</t>
    </rPh>
    <rPh sb="12" eb="13">
      <t>フン</t>
    </rPh>
    <phoneticPr fontId="6"/>
  </si>
  <si>
    <t>ＤＤＤＤ</t>
    <phoneticPr fontId="6"/>
  </si>
  <si>
    <t>勤務時間の状況</t>
    <phoneticPr fontId="6"/>
  </si>
  <si>
    <t>4週
合計</t>
    <phoneticPr fontId="6"/>
  </si>
  <si>
    <t>週平均勤務時間</t>
    <phoneticPr fontId="6"/>
  </si>
  <si>
    <t>常勤換算後人数</t>
    <phoneticPr fontId="6"/>
  </si>
  <si>
    <t>管理者兼自発管</t>
    <rPh sb="0" eb="3">
      <t>カンリシャ</t>
    </rPh>
    <rPh sb="3" eb="4">
      <t>ケン</t>
    </rPh>
    <rPh sb="4" eb="6">
      <t>ジハツ</t>
    </rPh>
    <rPh sb="6" eb="7">
      <t>カン</t>
    </rPh>
    <phoneticPr fontId="6"/>
  </si>
  <si>
    <t>ＥＥＥＥ</t>
    <phoneticPr fontId="6"/>
  </si>
  <si>
    <r>
      <t xml:space="preserve">当該事業所で定める勤務時間の区分
</t>
    </r>
    <r>
      <rPr>
        <sz val="11"/>
        <color rgb="FFFF0000"/>
        <rFont val="ＭＳ Ｐゴシック"/>
        <family val="3"/>
        <charset val="128"/>
        <scheme val="minor"/>
      </rPr>
      <t>※必ず時刻表示で入力（例　40:00【40時間00分】）してください。</t>
    </r>
    <phoneticPr fontId="6"/>
  </si>
  <si>
    <t>①</t>
    <phoneticPr fontId="6"/>
  </si>
  <si>
    <t>②</t>
    <phoneticPr fontId="6"/>
  </si>
  <si>
    <t>③</t>
    <phoneticPr fontId="6"/>
  </si>
  <si>
    <t>④</t>
    <phoneticPr fontId="6"/>
  </si>
  <si>
    <t>⑤</t>
    <phoneticPr fontId="6"/>
  </si>
  <si>
    <t>⑥</t>
    <phoneticPr fontId="6"/>
  </si>
  <si>
    <r>
      <t>5　特例による多機能型の場合は、勤務形態一覧表も含め、</t>
    </r>
    <r>
      <rPr>
        <b/>
        <u/>
        <sz val="10"/>
        <rFont val="ＭＳ Ｐゴシック"/>
        <family val="3"/>
        <charset val="128"/>
        <scheme val="minor"/>
      </rPr>
      <t>各サービスごとに作成</t>
    </r>
    <r>
      <rPr>
        <sz val="10"/>
        <rFont val="ＭＳ Ｐゴシック"/>
        <family val="3"/>
        <charset val="128"/>
        <scheme val="minor"/>
      </rPr>
      <t>してください。</t>
    </r>
    <rPh sb="27" eb="28">
      <t>カク</t>
    </rPh>
    <phoneticPr fontId="6"/>
  </si>
  <si>
    <t>⑦</t>
    <phoneticPr fontId="6"/>
  </si>
  <si>
    <t>　
　　</t>
    <phoneticPr fontId="6"/>
  </si>
  <si>
    <t>令和　　年　　月　　利用者数一覧</t>
    <rPh sb="0" eb="2">
      <t>レイワ</t>
    </rPh>
    <rPh sb="4" eb="5">
      <t>ネン</t>
    </rPh>
    <rPh sb="7" eb="8">
      <t>ガツ</t>
    </rPh>
    <rPh sb="14" eb="16">
      <t>イチラン</t>
    </rPh>
    <phoneticPr fontId="67"/>
  </si>
  <si>
    <t>（様式７）</t>
    <rPh sb="1" eb="3">
      <t>ヨウシキ</t>
    </rPh>
    <phoneticPr fontId="67"/>
  </si>
  <si>
    <t>【事業所番号 】</t>
    <rPh sb="1" eb="4">
      <t>ジギョウショ</t>
    </rPh>
    <rPh sb="4" eb="6">
      <t>バンゴウ</t>
    </rPh>
    <phoneticPr fontId="67"/>
  </si>
  <si>
    <t>【事業所名】</t>
    <rPh sb="1" eb="4">
      <t>ジギョウショ</t>
    </rPh>
    <rPh sb="4" eb="5">
      <t>メイ</t>
    </rPh>
    <phoneticPr fontId="67"/>
  </si>
  <si>
    <t>【担当者名】</t>
    <rPh sb="1" eb="4">
      <t>タントウシャ</t>
    </rPh>
    <rPh sb="4" eb="5">
      <t>メイ</t>
    </rPh>
    <phoneticPr fontId="67"/>
  </si>
  <si>
    <t>【電話番号】</t>
    <rPh sb="1" eb="3">
      <t>デンワ</t>
    </rPh>
    <rPh sb="3" eb="5">
      <t>バンゴウ</t>
    </rPh>
    <phoneticPr fontId="67"/>
  </si>
  <si>
    <t>（単位：人）</t>
    <rPh sb="1" eb="3">
      <t>タンイ</t>
    </rPh>
    <rPh sb="4" eb="5">
      <t>ニン</t>
    </rPh>
    <phoneticPr fontId="67"/>
  </si>
  <si>
    <t>サービスの種類</t>
    <rPh sb="5" eb="7">
      <t>シュルイ</t>
    </rPh>
    <phoneticPr fontId="67"/>
  </si>
  <si>
    <t>日</t>
    <rPh sb="0" eb="1">
      <t>ヒ</t>
    </rPh>
    <phoneticPr fontId="67"/>
  </si>
  <si>
    <t>曜日</t>
    <rPh sb="0" eb="2">
      <t>ヨウビ</t>
    </rPh>
    <phoneticPr fontId="67"/>
  </si>
  <si>
    <t>①</t>
    <phoneticPr fontId="67"/>
  </si>
  <si>
    <t>児童発達支援</t>
    <rPh sb="0" eb="2">
      <t>ジドウ</t>
    </rPh>
    <rPh sb="2" eb="4">
      <t>ハッタツ</t>
    </rPh>
    <rPh sb="4" eb="6">
      <t>シエン</t>
    </rPh>
    <phoneticPr fontId="67"/>
  </si>
  <si>
    <t>②</t>
    <phoneticPr fontId="67"/>
  </si>
  <si>
    <t>放課後等デイサービス</t>
    <rPh sb="0" eb="4">
      <t>ホウカゴトウ</t>
    </rPh>
    <phoneticPr fontId="67"/>
  </si>
  <si>
    <t>③</t>
    <phoneticPr fontId="67"/>
  </si>
  <si>
    <t>居宅訪問型児童発達支援</t>
    <rPh sb="0" eb="2">
      <t>キョタク</t>
    </rPh>
    <rPh sb="2" eb="5">
      <t>ホウモンガタ</t>
    </rPh>
    <rPh sb="5" eb="7">
      <t>ジドウ</t>
    </rPh>
    <rPh sb="7" eb="9">
      <t>ハッタツ</t>
    </rPh>
    <rPh sb="9" eb="11">
      <t>シエン</t>
    </rPh>
    <phoneticPr fontId="67"/>
  </si>
  <si>
    <t>④</t>
    <phoneticPr fontId="67"/>
  </si>
  <si>
    <t>保育所等訪問支援</t>
    <rPh sb="0" eb="3">
      <t>ホイクショ</t>
    </rPh>
    <rPh sb="3" eb="4">
      <t>トウ</t>
    </rPh>
    <rPh sb="4" eb="6">
      <t>ホウモン</t>
    </rPh>
    <rPh sb="6" eb="8">
      <t>シエン</t>
    </rPh>
    <phoneticPr fontId="67"/>
  </si>
  <si>
    <t>※１</t>
    <phoneticPr fontId="67"/>
  </si>
  <si>
    <t>　複数の単位を設定している場合は、単位ごとのサービス提供日、サービス提供時間及び利用定員が分かる書類（運営規程等）を提出してください。</t>
    <rPh sb="1" eb="3">
      <t>フクスウ</t>
    </rPh>
    <rPh sb="4" eb="6">
      <t>タンイ</t>
    </rPh>
    <rPh sb="7" eb="9">
      <t>セッテイ</t>
    </rPh>
    <rPh sb="13" eb="15">
      <t>バアイ</t>
    </rPh>
    <rPh sb="17" eb="19">
      <t>タンイ</t>
    </rPh>
    <rPh sb="26" eb="28">
      <t>テイキョウ</t>
    </rPh>
    <rPh sb="28" eb="29">
      <t>ビ</t>
    </rPh>
    <rPh sb="34" eb="36">
      <t>テイキョウ</t>
    </rPh>
    <rPh sb="36" eb="38">
      <t>ジカン</t>
    </rPh>
    <rPh sb="38" eb="39">
      <t>オヨ</t>
    </rPh>
    <rPh sb="40" eb="42">
      <t>リヨウ</t>
    </rPh>
    <rPh sb="42" eb="44">
      <t>テイイン</t>
    </rPh>
    <rPh sb="45" eb="46">
      <t>ワ</t>
    </rPh>
    <rPh sb="48" eb="50">
      <t>ショルイ</t>
    </rPh>
    <rPh sb="51" eb="53">
      <t>ウンエイ</t>
    </rPh>
    <rPh sb="53" eb="55">
      <t>キテイ</t>
    </rPh>
    <rPh sb="55" eb="56">
      <t>トウ</t>
    </rPh>
    <rPh sb="58" eb="60">
      <t>テイシュツ</t>
    </rPh>
    <phoneticPr fontId="67"/>
  </si>
  <si>
    <t>※２</t>
    <phoneticPr fontId="67"/>
  </si>
  <si>
    <t>　該当するサービス（多機能型の場合は当該サービスの全て）について、実地指導実施月の前々月の利用者数（実績）を記載してください。</t>
    <rPh sb="1" eb="3">
      <t>ガイトウ</t>
    </rPh>
    <rPh sb="10" eb="14">
      <t>タキノウガタ</t>
    </rPh>
    <rPh sb="15" eb="17">
      <t>バアイ</t>
    </rPh>
    <rPh sb="18" eb="20">
      <t>トウガイ</t>
    </rPh>
    <rPh sb="25" eb="26">
      <t>スベ</t>
    </rPh>
    <rPh sb="33" eb="35">
      <t>ジッチ</t>
    </rPh>
    <rPh sb="35" eb="37">
      <t>シドウ</t>
    </rPh>
    <rPh sb="37" eb="39">
      <t>ジッシ</t>
    </rPh>
    <rPh sb="39" eb="40">
      <t>ツキ</t>
    </rPh>
    <rPh sb="41" eb="44">
      <t>ゼンゼンゲツ</t>
    </rPh>
    <rPh sb="45" eb="49">
      <t>リヨウシャスウ</t>
    </rPh>
    <rPh sb="50" eb="52">
      <t>ジッセキ</t>
    </rPh>
    <rPh sb="54" eb="56">
      <t>キサイ</t>
    </rPh>
    <phoneticPr fontId="67"/>
  </si>
  <si>
    <t>※３</t>
    <phoneticPr fontId="67"/>
  </si>
  <si>
    <t>　同時に提出する「従業者の勤務の体制及び勤務形態一覧表（様式１－３）と同月分となるように注意してください。</t>
    <rPh sb="1" eb="3">
      <t>ドウジ</t>
    </rPh>
    <rPh sb="4" eb="6">
      <t>テイシュツ</t>
    </rPh>
    <rPh sb="9" eb="12">
      <t>ジュウギョウシャ</t>
    </rPh>
    <rPh sb="13" eb="15">
      <t>キンム</t>
    </rPh>
    <rPh sb="16" eb="18">
      <t>タイセイ</t>
    </rPh>
    <rPh sb="18" eb="19">
      <t>オヨ</t>
    </rPh>
    <rPh sb="20" eb="22">
      <t>キンム</t>
    </rPh>
    <rPh sb="22" eb="24">
      <t>ケイタイ</t>
    </rPh>
    <rPh sb="24" eb="27">
      <t>イチランヒョウ</t>
    </rPh>
    <rPh sb="28" eb="30">
      <t>ヨウシキ</t>
    </rPh>
    <rPh sb="35" eb="37">
      <t>ドウゲツ</t>
    </rPh>
    <rPh sb="37" eb="38">
      <t>ブン</t>
    </rPh>
    <rPh sb="44" eb="46">
      <t>チュウイ</t>
    </rPh>
    <phoneticPr fontId="67"/>
  </si>
  <si>
    <t>※４</t>
    <phoneticPr fontId="67"/>
  </si>
  <si>
    <t>　③、④に実績がある場合は、別紙（別シート参照）を作成してください。</t>
    <rPh sb="5" eb="7">
      <t>ジッセキ</t>
    </rPh>
    <rPh sb="10" eb="12">
      <t>バアイ</t>
    </rPh>
    <rPh sb="14" eb="16">
      <t>ベッシ</t>
    </rPh>
    <rPh sb="17" eb="18">
      <t>ベツ</t>
    </rPh>
    <rPh sb="21" eb="23">
      <t>サンショウ</t>
    </rPh>
    <rPh sb="25" eb="27">
      <t>サクセイ</t>
    </rPh>
    <phoneticPr fontId="67"/>
  </si>
  <si>
    <t>Ｈ31.4</t>
    <phoneticPr fontId="6"/>
  </si>
  <si>
    <t>R1.5</t>
    <phoneticPr fontId="6"/>
  </si>
  <si>
    <t>R1.6</t>
  </si>
  <si>
    <t>R1.7</t>
  </si>
  <si>
    <t>R1.8</t>
  </si>
  <si>
    <t>R1.9</t>
  </si>
  <si>
    <t>R1.10</t>
  </si>
  <si>
    <t>R1.11</t>
  </si>
  <si>
    <t>R1.12</t>
  </si>
  <si>
    <t>R2.1</t>
    <phoneticPr fontId="6"/>
  </si>
  <si>
    <t>R2.2</t>
  </si>
  <si>
    <t>R2.3</t>
  </si>
  <si>
    <t>令和　　年　　月　訪問型サービス提供に係る業務時間一覧</t>
    <rPh sb="0" eb="2">
      <t>レイワ</t>
    </rPh>
    <rPh sb="4" eb="5">
      <t>トシ</t>
    </rPh>
    <rPh sb="7" eb="8">
      <t>ガツ</t>
    </rPh>
    <rPh sb="9" eb="12">
      <t>ホウモンガタ</t>
    </rPh>
    <rPh sb="16" eb="18">
      <t>テイキョウ</t>
    </rPh>
    <rPh sb="19" eb="20">
      <t>カカ</t>
    </rPh>
    <rPh sb="21" eb="23">
      <t>ギョウム</t>
    </rPh>
    <rPh sb="23" eb="25">
      <t>ジカン</t>
    </rPh>
    <rPh sb="25" eb="27">
      <t>イチラン</t>
    </rPh>
    <phoneticPr fontId="67"/>
  </si>
  <si>
    <t>【事業所名】</t>
    <rPh sb="1" eb="5">
      <t>ジギョウショメイ</t>
    </rPh>
    <phoneticPr fontId="67"/>
  </si>
  <si>
    <t>日</t>
    <rPh sb="0" eb="1">
      <t>ニチ</t>
    </rPh>
    <phoneticPr fontId="67"/>
  </si>
  <si>
    <t>サービス名</t>
    <rPh sb="4" eb="5">
      <t>メイ</t>
    </rPh>
    <phoneticPr fontId="67"/>
  </si>
  <si>
    <t>従事者氏名</t>
    <rPh sb="0" eb="3">
      <t>ジュウジシャ</t>
    </rPh>
    <rPh sb="3" eb="5">
      <t>シメイ</t>
    </rPh>
    <phoneticPr fontId="67"/>
  </si>
  <si>
    <t>業務時間</t>
    <rPh sb="0" eb="4">
      <t>ギョウムジカン</t>
    </rPh>
    <phoneticPr fontId="67"/>
  </si>
  <si>
    <t>備考</t>
    <rPh sb="0" eb="2">
      <t>ビコウ</t>
    </rPh>
    <phoneticPr fontId="67"/>
  </si>
  <si>
    <t>金</t>
    <rPh sb="0" eb="1">
      <t>カネ</t>
    </rPh>
    <phoneticPr fontId="67"/>
  </si>
  <si>
    <t>居宅訪問型児童発達支援</t>
    <rPh sb="0" eb="2">
      <t>キョタク</t>
    </rPh>
    <rPh sb="2" eb="4">
      <t>ホウモン</t>
    </rPh>
    <rPh sb="4" eb="5">
      <t>ガタ</t>
    </rPh>
    <rPh sb="5" eb="7">
      <t>ジドウ</t>
    </rPh>
    <rPh sb="7" eb="9">
      <t>ハッタツ</t>
    </rPh>
    <rPh sb="9" eb="11">
      <t>シエン</t>
    </rPh>
    <phoneticPr fontId="67"/>
  </si>
  <si>
    <t>○○　○○</t>
    <phoneticPr fontId="67"/>
  </si>
  <si>
    <t>１０：００～１２：００</t>
    <phoneticPr fontId="67"/>
  </si>
  <si>
    <t>※１　別紙１で③、④に実績がある場合に作成してください。</t>
    <rPh sb="3" eb="5">
      <t>ベッシ</t>
    </rPh>
    <rPh sb="11" eb="13">
      <t>ジッセキ</t>
    </rPh>
    <rPh sb="16" eb="18">
      <t>バアイ</t>
    </rPh>
    <rPh sb="19" eb="21">
      <t>サクセイ</t>
    </rPh>
    <phoneticPr fontId="67"/>
  </si>
  <si>
    <r>
      <t>※２　</t>
    </r>
    <r>
      <rPr>
        <sz val="9"/>
        <color indexed="8"/>
        <rFont val="游ゴシック"/>
        <family val="3"/>
        <charset val="128"/>
      </rPr>
      <t>業務時間は、従事者が当該サービス提供のために児童発達支援及び放課後等デイサービス事業所を不在にした時
　　間を記載してください。</t>
    </r>
    <rPh sb="3" eb="7">
      <t>ギョウムジカン</t>
    </rPh>
    <rPh sb="9" eb="12">
      <t>ジュウジシャ</t>
    </rPh>
    <rPh sb="13" eb="15">
      <t>トウガイ</t>
    </rPh>
    <rPh sb="19" eb="21">
      <t>テイキョウ</t>
    </rPh>
    <rPh sb="25" eb="27">
      <t>ジドウ</t>
    </rPh>
    <rPh sb="27" eb="29">
      <t>ハッタツ</t>
    </rPh>
    <rPh sb="29" eb="31">
      <t>シエン</t>
    </rPh>
    <rPh sb="31" eb="32">
      <t>オヨ</t>
    </rPh>
    <rPh sb="33" eb="36">
      <t>ホウカゴ</t>
    </rPh>
    <rPh sb="36" eb="37">
      <t>トウ</t>
    </rPh>
    <rPh sb="43" eb="46">
      <t>ジギョウショ</t>
    </rPh>
    <rPh sb="47" eb="49">
      <t>フザイ</t>
    </rPh>
    <rPh sb="52" eb="53">
      <t>トキ</t>
    </rPh>
    <rPh sb="56" eb="57">
      <t>アイダ</t>
    </rPh>
    <rPh sb="58" eb="60">
      <t>キサイ</t>
    </rPh>
    <phoneticPr fontId="67"/>
  </si>
  <si>
    <r>
      <t>※３　行が不足する場合は、適宜追加してください</t>
    </r>
    <r>
      <rPr>
        <sz val="9"/>
        <color indexed="8"/>
        <rFont val="游ゴシック"/>
        <family val="3"/>
        <charset val="128"/>
      </rPr>
      <t>。</t>
    </r>
    <rPh sb="3" eb="4">
      <t>ギョウ</t>
    </rPh>
    <rPh sb="5" eb="7">
      <t>フソク</t>
    </rPh>
    <rPh sb="9" eb="11">
      <t>バアイ</t>
    </rPh>
    <rPh sb="13" eb="15">
      <t>テキギ</t>
    </rPh>
    <rPh sb="15" eb="17">
      <t>ツイカ</t>
    </rPh>
    <phoneticPr fontId="67"/>
  </si>
  <si>
    <t>（様式７）別紙</t>
    <rPh sb="1" eb="3">
      <t>ヨウシキ</t>
    </rPh>
    <rPh sb="5" eb="7">
      <t>ベッシ</t>
    </rPh>
    <phoneticPr fontId="6"/>
  </si>
  <si>
    <t>業務管理体制の整備に関する自己点検シート （障害福祉サービス等）</t>
    <rPh sb="0" eb="2">
      <t>ギョウム</t>
    </rPh>
    <rPh sb="2" eb="4">
      <t>カンリ</t>
    </rPh>
    <rPh sb="4" eb="6">
      <t>タイセイ</t>
    </rPh>
    <rPh sb="7" eb="9">
      <t>セイビ</t>
    </rPh>
    <rPh sb="10" eb="11">
      <t>カン</t>
    </rPh>
    <rPh sb="13" eb="15">
      <t>ジコ</t>
    </rPh>
    <rPh sb="15" eb="17">
      <t>テンケン</t>
    </rPh>
    <rPh sb="22" eb="26">
      <t>ショウガイフクシ</t>
    </rPh>
    <rPh sb="30" eb="31">
      <t>トウ</t>
    </rPh>
    <phoneticPr fontId="6"/>
  </si>
  <si>
    <t>◇
　</t>
    <phoneticPr fontId="6"/>
  </si>
  <si>
    <t>◇　業務管理体制の整備に関する自己点検シートは、原則として事業者（法人）の法令遵守責任者が記入してください。</t>
    <rPh sb="2" eb="4">
      <t>ギョウム</t>
    </rPh>
    <rPh sb="4" eb="6">
      <t>カンリ</t>
    </rPh>
    <rPh sb="6" eb="8">
      <t>タイセイ</t>
    </rPh>
    <rPh sb="9" eb="11">
      <t>セイビ</t>
    </rPh>
    <rPh sb="12" eb="13">
      <t>カン</t>
    </rPh>
    <rPh sb="15" eb="17">
      <t>ジコ</t>
    </rPh>
    <rPh sb="17" eb="19">
      <t>テンケン</t>
    </rPh>
    <rPh sb="24" eb="26">
      <t>ゲンソク</t>
    </rPh>
    <rPh sb="29" eb="32">
      <t>ジギョウシャ</t>
    </rPh>
    <rPh sb="33" eb="35">
      <t>ホウジン</t>
    </rPh>
    <rPh sb="37" eb="39">
      <t>ホウレイ</t>
    </rPh>
    <rPh sb="39" eb="41">
      <t>ジュンシュ</t>
    </rPh>
    <rPh sb="41" eb="44">
      <t>セキニンシャ</t>
    </rPh>
    <rPh sb="45" eb="47">
      <t>キニュウ</t>
    </rPh>
    <phoneticPr fontId="6"/>
  </si>
  <si>
    <t>※黄色のセルを入力してください</t>
    <phoneticPr fontId="6"/>
  </si>
  <si>
    <t>共同生活住居４</t>
    <rPh sb="0" eb="4">
      <t>キョウドウセイカツ</t>
    </rPh>
    <rPh sb="4" eb="6">
      <t>ジュウキョ</t>
    </rPh>
    <phoneticPr fontId="6"/>
  </si>
  <si>
    <t>共同生活住居５</t>
    <rPh sb="0" eb="4">
      <t>キョウドウセイカツ</t>
    </rPh>
    <rPh sb="4" eb="6">
      <t>ジュウキョ</t>
    </rPh>
    <phoneticPr fontId="6"/>
  </si>
  <si>
    <t>※計算式に用いますので、削除しないでください。</t>
    <rPh sb="1" eb="4">
      <t>ケイサンシキ</t>
    </rPh>
    <rPh sb="5" eb="6">
      <t>モチ</t>
    </rPh>
    <rPh sb="12" eb="14">
      <t>サクジョ</t>
    </rPh>
    <phoneticPr fontId="6"/>
  </si>
  <si>
    <t>介護サービス包括型</t>
    <rPh sb="0" eb="2">
      <t>カイゴ</t>
    </rPh>
    <rPh sb="6" eb="8">
      <t>ホウカツ</t>
    </rPh>
    <rPh sb="8" eb="9">
      <t>ガタ</t>
    </rPh>
    <phoneticPr fontId="6"/>
  </si>
  <si>
    <t>外部サービス利用型</t>
    <rPh sb="0" eb="2">
      <t>ガイブ</t>
    </rPh>
    <rPh sb="6" eb="9">
      <t>リヨウガタ</t>
    </rPh>
    <phoneticPr fontId="6"/>
  </si>
  <si>
    <t>日中サービス支援型</t>
    <rPh sb="0" eb="2">
      <t>ニッチュウ</t>
    </rPh>
    <rPh sb="6" eb="9">
      <t>シエンガタ</t>
    </rPh>
    <phoneticPr fontId="6"/>
  </si>
  <si>
    <t>Ⅰ</t>
    <phoneticPr fontId="6"/>
  </si>
  <si>
    <t>Ⅱ</t>
    <phoneticPr fontId="6"/>
  </si>
  <si>
    <t>Ⅲ</t>
    <phoneticPr fontId="6"/>
  </si>
  <si>
    <t>サービス提供形態</t>
    <rPh sb="4" eb="6">
      <t>テイキョウ</t>
    </rPh>
    <rPh sb="6" eb="8">
      <t>ケイタイ</t>
    </rPh>
    <phoneticPr fontId="6"/>
  </si>
  <si>
    <t>9:1</t>
    <phoneticPr fontId="6"/>
  </si>
  <si>
    <t>6:1</t>
    <phoneticPr fontId="6"/>
  </si>
  <si>
    <t>4:1</t>
    <phoneticPr fontId="6"/>
  </si>
  <si>
    <t>2.5:1</t>
    <phoneticPr fontId="6"/>
  </si>
  <si>
    <t>Ⅳ</t>
    <phoneticPr fontId="6"/>
  </si>
  <si>
    <t>（※２　別紙平均利用者数算定シートも併せて提出してください。）</t>
    <rPh sb="4" eb="6">
      <t>ベッシ</t>
    </rPh>
    <rPh sb="6" eb="12">
      <t>ヘイキンリヨウシャスウ</t>
    </rPh>
    <rPh sb="12" eb="14">
      <t>サンテイ</t>
    </rPh>
    <rPh sb="18" eb="19">
      <t>アワ</t>
    </rPh>
    <rPh sb="21" eb="23">
      <t>テイシュツ</t>
    </rPh>
    <phoneticPr fontId="6"/>
  </si>
  <si>
    <t>（※１　実施サービスが共同生活援助の場合に提出）　　　　　　　　　　　（様式１－２）</t>
    <rPh sb="4" eb="6">
      <t>ジッシ</t>
    </rPh>
    <rPh sb="11" eb="13">
      <t>キョウドウ</t>
    </rPh>
    <rPh sb="13" eb="15">
      <t>セイカツ</t>
    </rPh>
    <rPh sb="15" eb="17">
      <t>エンジョ</t>
    </rPh>
    <rPh sb="18" eb="20">
      <t>バアイ</t>
    </rPh>
    <rPh sb="21" eb="23">
      <t>テイシュツ</t>
    </rPh>
    <rPh sb="36" eb="38">
      <t>ヨウシキ</t>
    </rPh>
    <phoneticPr fontId="6"/>
  </si>
  <si>
    <t>前年度平均利用者数算定シート（共同生活住居が複数ある場合、このシートを共同生活住居毎に作成してください）</t>
    <rPh sb="0" eb="5">
      <t>ゼンネンドヘイキン</t>
    </rPh>
    <rPh sb="5" eb="11">
      <t>リヨウシャスウサンテイ</t>
    </rPh>
    <rPh sb="15" eb="19">
      <t>キョウドウセイカツ</t>
    </rPh>
    <rPh sb="19" eb="21">
      <t>ジュウキョ</t>
    </rPh>
    <rPh sb="22" eb="24">
      <t>フクスウ</t>
    </rPh>
    <rPh sb="26" eb="28">
      <t>バアイ</t>
    </rPh>
    <rPh sb="35" eb="41">
      <t>キョウ</t>
    </rPh>
    <rPh sb="41" eb="42">
      <t>ゴト</t>
    </rPh>
    <rPh sb="43" eb="45">
      <t>サクセイ</t>
    </rPh>
    <phoneticPr fontId="6"/>
  </si>
  <si>
    <t>◇　平均利用者数等算定シート　（共同生活援助）</t>
    <rPh sb="2" eb="4">
      <t>ヘイキン</t>
    </rPh>
    <rPh sb="4" eb="7">
      <t>リヨウシャ</t>
    </rPh>
    <rPh sb="7" eb="8">
      <t>スウ</t>
    </rPh>
    <rPh sb="8" eb="9">
      <t>トウ</t>
    </rPh>
    <rPh sb="9" eb="11">
      <t>サンテイ</t>
    </rPh>
    <rPh sb="16" eb="18">
      <t>キョウドウ</t>
    </rPh>
    <rPh sb="18" eb="22">
      <t>セイカツエンジョ</t>
    </rPh>
    <phoneticPr fontId="6"/>
  </si>
  <si>
    <t>共同生活住居の名称</t>
    <rPh sb="0" eb="2">
      <t>キョウドウ</t>
    </rPh>
    <rPh sb="2" eb="4">
      <t>セイカツ</t>
    </rPh>
    <rPh sb="4" eb="6">
      <t>ジュウキョ</t>
    </rPh>
    <rPh sb="7" eb="9">
      <t>メイショウ</t>
    </rPh>
    <phoneticPr fontId="6"/>
  </si>
  <si>
    <t>定　員</t>
    <rPh sb="0" eb="1">
      <t>サダム</t>
    </rPh>
    <rPh sb="2" eb="3">
      <t>イン</t>
    </rPh>
    <phoneticPr fontId="6"/>
  </si>
  <si>
    <t>＊前年度の平均利用者数の考え方については、別紙「前年度平均利用者数の算定（考え方）について」を参照してください。</t>
    <rPh sb="1" eb="4">
      <t>ゼンネンド</t>
    </rPh>
    <rPh sb="5" eb="11">
      <t>ヘイキンリヨウシャスウ</t>
    </rPh>
    <rPh sb="12" eb="13">
      <t>カンガ</t>
    </rPh>
    <rPh sb="14" eb="15">
      <t>カタ</t>
    </rPh>
    <rPh sb="21" eb="23">
      <t>ベッシ</t>
    </rPh>
    <rPh sb="24" eb="27">
      <t>ゼンネンド</t>
    </rPh>
    <rPh sb="27" eb="33">
      <t>ヘイキンリヨウシャスウ</t>
    </rPh>
    <rPh sb="34" eb="36">
      <t>サンテイ</t>
    </rPh>
    <rPh sb="37" eb="38">
      <t>カンガ</t>
    </rPh>
    <rPh sb="39" eb="40">
      <t>カタ</t>
    </rPh>
    <rPh sb="47" eb="49">
      <t>サンショウ</t>
    </rPh>
    <phoneticPr fontId="6"/>
  </si>
  <si>
    <t>＊前年度における事業実績が６月以上である場合入力してください。（６月未満の場合は，定員の９０％を利用者数とする。）</t>
    <phoneticPr fontId="6"/>
  </si>
  <si>
    <t>＊定員を変更した場合は、定員変更後６月未満の間は前年度利用者数＋定員増減分の９０％を利用者数としてください。</t>
    <rPh sb="1" eb="3">
      <t>テイイン</t>
    </rPh>
    <rPh sb="4" eb="6">
      <t>ヘンコウ</t>
    </rPh>
    <rPh sb="8" eb="10">
      <t>バアイ</t>
    </rPh>
    <rPh sb="12" eb="14">
      <t>テイイン</t>
    </rPh>
    <rPh sb="14" eb="16">
      <t>ヘンコウ</t>
    </rPh>
    <rPh sb="16" eb="17">
      <t>ゴ</t>
    </rPh>
    <rPh sb="18" eb="19">
      <t>ツキ</t>
    </rPh>
    <rPh sb="19" eb="21">
      <t>ミマン</t>
    </rPh>
    <rPh sb="22" eb="23">
      <t>カン</t>
    </rPh>
    <rPh sb="24" eb="27">
      <t>ゼンネンド</t>
    </rPh>
    <rPh sb="27" eb="31">
      <t>リヨウシャスウ</t>
    </rPh>
    <rPh sb="32" eb="34">
      <t>テイイン</t>
    </rPh>
    <rPh sb="34" eb="37">
      <t>ゾウゲンブン</t>
    </rPh>
    <rPh sb="42" eb="46">
      <t>リヨウシャスウ</t>
    </rPh>
    <phoneticPr fontId="6"/>
  </si>
  <si>
    <t>所持する資格（該当するもの全てに○を記入）</t>
    <rPh sb="0" eb="2">
      <t>ショジ</t>
    </rPh>
    <rPh sb="4" eb="6">
      <t>シカク</t>
    </rPh>
    <rPh sb="7" eb="9">
      <t>ガイトウ</t>
    </rPh>
    <rPh sb="13" eb="14">
      <t>スベ</t>
    </rPh>
    <rPh sb="18" eb="20">
      <t>キニュウ</t>
    </rPh>
    <phoneticPr fontId="44"/>
  </si>
  <si>
    <t>（居宅）介護職員初任者研修</t>
    <rPh sb="1" eb="3">
      <t>キョタク</t>
    </rPh>
    <rPh sb="4" eb="6">
      <t>カイゴ</t>
    </rPh>
    <rPh sb="6" eb="8">
      <t>ショクイン</t>
    </rPh>
    <rPh sb="8" eb="11">
      <t>ショニンシャ</t>
    </rPh>
    <rPh sb="11" eb="13">
      <t>ケンシュウ</t>
    </rPh>
    <phoneticPr fontId="44"/>
  </si>
  <si>
    <t>従業者の勤務の体制及び勤務形態一覧表（2021年○月分）</t>
    <rPh sb="0" eb="3">
      <t>ジュウギョウシャ</t>
    </rPh>
    <rPh sb="4" eb="6">
      <t>キンム</t>
    </rPh>
    <rPh sb="7" eb="9">
      <t>タイセイ</t>
    </rPh>
    <rPh sb="9" eb="10">
      <t>オヨ</t>
    </rPh>
    <rPh sb="11" eb="13">
      <t>キンム</t>
    </rPh>
    <rPh sb="13" eb="15">
      <t>ケイタイ</t>
    </rPh>
    <rPh sb="15" eb="18">
      <t>イチランヒョウ</t>
    </rPh>
    <rPh sb="23" eb="24">
      <t>ネン</t>
    </rPh>
    <rPh sb="25" eb="26">
      <t>ツキ</t>
    </rPh>
    <rPh sb="26" eb="27">
      <t>ブン</t>
    </rPh>
    <phoneticPr fontId="6"/>
  </si>
  <si>
    <t xml:space="preserve"> </t>
    <phoneticPr fontId="6"/>
  </si>
  <si>
    <t xml:space="preserve"> </t>
    <phoneticPr fontId="6"/>
  </si>
  <si>
    <t xml:space="preserve"> </t>
    <phoneticPr fontId="6"/>
  </si>
  <si>
    <t>　</t>
    <phoneticPr fontId="6"/>
  </si>
  <si>
    <t>　2024年3月　Ver.1.01</t>
    <rPh sb="5" eb="6">
      <t>ネン</t>
    </rPh>
    <rPh sb="7" eb="8">
      <t>ガツ</t>
    </rPh>
    <phoneticPr fontId="76"/>
  </si>
  <si>
    <t>【改善方法】</t>
    <rPh sb="1" eb="3">
      <t>カイゼン</t>
    </rPh>
    <rPh sb="3" eb="5">
      <t>ホウホウ</t>
    </rPh>
    <phoneticPr fontId="76"/>
  </si>
  <si>
    <t>周知していない</t>
    <rPh sb="0" eb="2">
      <t>シュウチ</t>
    </rPh>
    <phoneticPr fontId="76"/>
  </si>
  <si>
    <t>【具体的な周知方法】</t>
    <rPh sb="1" eb="4">
      <t>グタイテキ</t>
    </rPh>
    <rPh sb="5" eb="7">
      <t>シュウチ</t>
    </rPh>
    <rPh sb="7" eb="9">
      <t>ホウホウ</t>
    </rPh>
    <phoneticPr fontId="76"/>
  </si>
  <si>
    <t>周知している</t>
    <rPh sb="0" eb="2">
      <t>シュウチ</t>
    </rPh>
    <phoneticPr fontId="76"/>
  </si>
  <si>
    <t>法令遵守規程を定め、全役職員や各事業所に周知していますか。</t>
    <rPh sb="0" eb="2">
      <t>ホウレイ</t>
    </rPh>
    <rPh sb="2" eb="4">
      <t>ジュンシュ</t>
    </rPh>
    <rPh sb="4" eb="6">
      <t>キテイ</t>
    </rPh>
    <rPh sb="7" eb="8">
      <t>サダ</t>
    </rPh>
    <rPh sb="10" eb="11">
      <t>ゼン</t>
    </rPh>
    <rPh sb="11" eb="14">
      <t>ヤクショクイン</t>
    </rPh>
    <rPh sb="15" eb="18">
      <t>カクジギョウ</t>
    </rPh>
    <rPh sb="18" eb="19">
      <t>ショ</t>
    </rPh>
    <rPh sb="20" eb="22">
      <t>シュウチ</t>
    </rPh>
    <phoneticPr fontId="76"/>
  </si>
  <si>
    <t>①</t>
    <phoneticPr fontId="76"/>
  </si>
  <si>
    <r>
      <t xml:space="preserve">変更内容等
</t>
    </r>
    <r>
      <rPr>
        <b/>
        <sz val="12"/>
        <color rgb="FFFF0000"/>
        <rFont val="BIZ UDゴシック"/>
        <family val="3"/>
        <charset val="128"/>
      </rPr>
      <t>（チェックした内容を具体的に記載してください）</t>
    </r>
    <rPh sb="0" eb="2">
      <t>ヘンコウ</t>
    </rPh>
    <rPh sb="2" eb="4">
      <t>ナイヨウ</t>
    </rPh>
    <rPh sb="4" eb="5">
      <t>ナド</t>
    </rPh>
    <rPh sb="13" eb="15">
      <t>ナイヨウ</t>
    </rPh>
    <rPh sb="16" eb="19">
      <t>グタイテキ</t>
    </rPh>
    <rPh sb="20" eb="22">
      <t>キサイ</t>
    </rPh>
    <phoneticPr fontId="79"/>
  </si>
  <si>
    <t>回答
（該当するほうに☑）</t>
    <rPh sb="0" eb="2">
      <t>カイトウ</t>
    </rPh>
    <rPh sb="4" eb="6">
      <t>ガイトウ</t>
    </rPh>
    <phoneticPr fontId="79"/>
  </si>
  <si>
    <t>項目</t>
    <rPh sb="0" eb="2">
      <t>コウモク</t>
    </rPh>
    <phoneticPr fontId="79"/>
  </si>
  <si>
    <t>３：【事業所数が２０以上の法人のみ回答】</t>
    <rPh sb="3" eb="5">
      <t>ジギョウ</t>
    </rPh>
    <rPh sb="5" eb="6">
      <t>ショ</t>
    </rPh>
    <rPh sb="6" eb="7">
      <t>スウ</t>
    </rPh>
    <rPh sb="10" eb="12">
      <t>イジョウ</t>
    </rPh>
    <rPh sb="13" eb="15">
      <t>ホウジン</t>
    </rPh>
    <rPh sb="17" eb="19">
      <t>カイトウ</t>
    </rPh>
    <phoneticPr fontId="76"/>
  </si>
  <si>
    <t>確認していない</t>
    <rPh sb="0" eb="2">
      <t>カクニン</t>
    </rPh>
    <phoneticPr fontId="76"/>
  </si>
  <si>
    <t>【確認内容がわかる文書名（あれば）】</t>
    <rPh sb="1" eb="3">
      <t>カクニン</t>
    </rPh>
    <rPh sb="3" eb="5">
      <t>ナイヨウ</t>
    </rPh>
    <rPh sb="9" eb="11">
      <t>ブンショ</t>
    </rPh>
    <rPh sb="11" eb="12">
      <t>メイ</t>
    </rPh>
    <phoneticPr fontId="76"/>
  </si>
  <si>
    <t>【確認方法・頻度】</t>
    <rPh sb="1" eb="3">
      <t>カクニン</t>
    </rPh>
    <rPh sb="3" eb="5">
      <t>ホウホウ</t>
    </rPh>
    <rPh sb="6" eb="8">
      <t>ヒンド</t>
    </rPh>
    <phoneticPr fontId="76"/>
  </si>
  <si>
    <t>確認している</t>
    <rPh sb="0" eb="2">
      <t>カクニン</t>
    </rPh>
    <phoneticPr fontId="76"/>
  </si>
  <si>
    <t>法令遵守に係る基本方針や体制が適正かを確認し、必要に応じて見直していますか。</t>
    <rPh sb="0" eb="2">
      <t>ホウレイ</t>
    </rPh>
    <rPh sb="2" eb="4">
      <t>ジュンシュ</t>
    </rPh>
    <rPh sb="5" eb="6">
      <t>カカ</t>
    </rPh>
    <rPh sb="7" eb="9">
      <t>キホン</t>
    </rPh>
    <rPh sb="9" eb="11">
      <t>ホウシン</t>
    </rPh>
    <rPh sb="12" eb="14">
      <t>タイセイ</t>
    </rPh>
    <rPh sb="15" eb="17">
      <t>テキセイ</t>
    </rPh>
    <rPh sb="19" eb="21">
      <t>カクニン</t>
    </rPh>
    <rPh sb="23" eb="25">
      <t>ヒツヨウ</t>
    </rPh>
    <rPh sb="26" eb="27">
      <t>オウ</t>
    </rPh>
    <rPh sb="29" eb="31">
      <t>ミナオ</t>
    </rPh>
    <phoneticPr fontId="76"/>
  </si>
  <si>
    <t>⑪</t>
    <phoneticPr fontId="76"/>
  </si>
  <si>
    <t>図っていない</t>
    <rPh sb="0" eb="1">
      <t>ハカ</t>
    </rPh>
    <phoneticPr fontId="76"/>
  </si>
  <si>
    <t>【連携方法】</t>
    <rPh sb="1" eb="3">
      <t>レンケイ</t>
    </rPh>
    <rPh sb="3" eb="5">
      <t>ホウホウ</t>
    </rPh>
    <phoneticPr fontId="76"/>
  </si>
  <si>
    <t>図っている</t>
    <rPh sb="0" eb="1">
      <t>ハカ</t>
    </rPh>
    <phoneticPr fontId="76"/>
  </si>
  <si>
    <t>事業所が複数ある場合、法令遵守責任者と事業所の管理者との間で連携を図っていますか。</t>
    <rPh sb="0" eb="3">
      <t>ジギョウショ</t>
    </rPh>
    <rPh sb="4" eb="6">
      <t>フクスウ</t>
    </rPh>
    <rPh sb="8" eb="10">
      <t>バアイ</t>
    </rPh>
    <rPh sb="11" eb="13">
      <t>ホウレイ</t>
    </rPh>
    <rPh sb="13" eb="15">
      <t>ジュンシュ</t>
    </rPh>
    <rPh sb="15" eb="18">
      <t>セキニンシャ</t>
    </rPh>
    <rPh sb="19" eb="21">
      <t>ジギョウ</t>
    </rPh>
    <rPh sb="21" eb="22">
      <t>ショ</t>
    </rPh>
    <rPh sb="23" eb="26">
      <t>カンリシャ</t>
    </rPh>
    <rPh sb="28" eb="29">
      <t>アイダ</t>
    </rPh>
    <rPh sb="30" eb="32">
      <t>レンケイ</t>
    </rPh>
    <rPh sb="33" eb="34">
      <t>ハカ</t>
    </rPh>
    <phoneticPr fontId="76"/>
  </si>
  <si>
    <t>⑩</t>
    <phoneticPr fontId="76"/>
  </si>
  <si>
    <t>していない</t>
    <phoneticPr fontId="76"/>
  </si>
  <si>
    <t>【把握方法】</t>
    <rPh sb="1" eb="3">
      <t>ハアク</t>
    </rPh>
    <rPh sb="3" eb="5">
      <t>ホウホウ</t>
    </rPh>
    <phoneticPr fontId="76"/>
  </si>
  <si>
    <t>している</t>
    <phoneticPr fontId="76"/>
  </si>
  <si>
    <t>法令等の遵守状況について適切に把握し、問題があればその原因を分析して改善するようにしていますか。</t>
    <rPh sb="0" eb="2">
      <t>ホウレイ</t>
    </rPh>
    <rPh sb="2" eb="3">
      <t>トウ</t>
    </rPh>
    <rPh sb="4" eb="6">
      <t>ジュンシュ</t>
    </rPh>
    <rPh sb="6" eb="8">
      <t>ジョウキョウ</t>
    </rPh>
    <rPh sb="12" eb="14">
      <t>テキセツ</t>
    </rPh>
    <rPh sb="15" eb="17">
      <t>ハアク</t>
    </rPh>
    <rPh sb="19" eb="21">
      <t>モンダイ</t>
    </rPh>
    <rPh sb="27" eb="29">
      <t>ゲンイン</t>
    </rPh>
    <rPh sb="30" eb="32">
      <t>ブンセキ</t>
    </rPh>
    <rPh sb="34" eb="36">
      <t>カイゼン</t>
    </rPh>
    <phoneticPr fontId="76"/>
  </si>
  <si>
    <t>⑨</t>
    <phoneticPr fontId="76"/>
  </si>
  <si>
    <t>把握していない</t>
    <rPh sb="0" eb="2">
      <t>ハアク</t>
    </rPh>
    <phoneticPr fontId="76"/>
  </si>
  <si>
    <t>【把握方法・把握頻度】</t>
    <rPh sb="1" eb="3">
      <t>ハアク</t>
    </rPh>
    <rPh sb="3" eb="5">
      <t>ホウホウ</t>
    </rPh>
    <rPh sb="6" eb="8">
      <t>ハアク</t>
    </rPh>
    <rPh sb="8" eb="10">
      <t>ヒンド</t>
    </rPh>
    <phoneticPr fontId="76"/>
  </si>
  <si>
    <t>把握している</t>
    <rPh sb="0" eb="2">
      <t>ハアク</t>
    </rPh>
    <phoneticPr fontId="76"/>
  </si>
  <si>
    <t>事業所ごとに、障害福祉サービス等の報酬請求等が法令等に則り適正に行われているかを、定期的に把握していますか。</t>
    <rPh sb="41" eb="44">
      <t>テイキテキ</t>
    </rPh>
    <phoneticPr fontId="76"/>
  </si>
  <si>
    <t>⑧</t>
    <phoneticPr fontId="76"/>
  </si>
  <si>
    <t>【確認方法・確認頻度】</t>
    <rPh sb="1" eb="3">
      <t>カクニン</t>
    </rPh>
    <rPh sb="3" eb="5">
      <t>ホウホウ</t>
    </rPh>
    <rPh sb="6" eb="8">
      <t>カクニン</t>
    </rPh>
    <rPh sb="8" eb="10">
      <t>ヒンド</t>
    </rPh>
    <phoneticPr fontId="76"/>
  </si>
  <si>
    <t>事業所ごとに、人員・設備・運営基準を遵守して障害福祉サービス等が提供されていることを、定期的に確認していますか。</t>
    <rPh sb="0" eb="3">
      <t>ジギョウショ</t>
    </rPh>
    <rPh sb="7" eb="9">
      <t>ジンイン</t>
    </rPh>
    <rPh sb="10" eb="12">
      <t>セツビ</t>
    </rPh>
    <rPh sb="13" eb="15">
      <t>ウンエイ</t>
    </rPh>
    <rPh sb="15" eb="17">
      <t>キジュン</t>
    </rPh>
    <rPh sb="18" eb="20">
      <t>ジュンシュ</t>
    </rPh>
    <rPh sb="22" eb="24">
      <t>ショウガイ</t>
    </rPh>
    <rPh sb="24" eb="26">
      <t>フクシ</t>
    </rPh>
    <rPh sb="30" eb="31">
      <t>トウ</t>
    </rPh>
    <rPh sb="32" eb="34">
      <t>テイキョウ</t>
    </rPh>
    <rPh sb="43" eb="46">
      <t>テイキテキ</t>
    </rPh>
    <rPh sb="47" eb="49">
      <t>カクニン</t>
    </rPh>
    <phoneticPr fontId="76"/>
  </si>
  <si>
    <t>⑦</t>
    <phoneticPr fontId="76"/>
  </si>
  <si>
    <t>行っていない</t>
    <rPh sb="0" eb="1">
      <t>オコナ</t>
    </rPh>
    <phoneticPr fontId="76"/>
  </si>
  <si>
    <t>【挙証資料（例：研修資料）】</t>
    <rPh sb="1" eb="3">
      <t>キョショウ</t>
    </rPh>
    <rPh sb="3" eb="5">
      <t>シリョウ</t>
    </rPh>
    <rPh sb="6" eb="7">
      <t>レイ</t>
    </rPh>
    <rPh sb="8" eb="10">
      <t>ケンシュウ</t>
    </rPh>
    <rPh sb="10" eb="12">
      <t>シリョウ</t>
    </rPh>
    <phoneticPr fontId="76"/>
  </si>
  <si>
    <t>行っている</t>
    <rPh sb="0" eb="1">
      <t>オコナ</t>
    </rPh>
    <phoneticPr fontId="76"/>
  </si>
  <si>
    <t>法令等の遵守に関する役職員への研修を行っていますか</t>
    <rPh sb="0" eb="2">
      <t>ホウレイ</t>
    </rPh>
    <rPh sb="2" eb="3">
      <t>トウ</t>
    </rPh>
    <rPh sb="4" eb="6">
      <t>ジュンシュ</t>
    </rPh>
    <rPh sb="7" eb="8">
      <t>カン</t>
    </rPh>
    <rPh sb="10" eb="13">
      <t>ヤクショクイン</t>
    </rPh>
    <rPh sb="15" eb="17">
      <t>ケンシュウ</t>
    </rPh>
    <rPh sb="18" eb="19">
      <t>オコナ</t>
    </rPh>
    <phoneticPr fontId="76"/>
  </si>
  <si>
    <t>⑥</t>
    <phoneticPr fontId="76"/>
  </si>
  <si>
    <t>【挙証資料（例：職員会議資料、研修資料等）】</t>
    <rPh sb="1" eb="3">
      <t>キョショウ</t>
    </rPh>
    <rPh sb="3" eb="5">
      <t>シリョウ</t>
    </rPh>
    <rPh sb="6" eb="7">
      <t>レイ</t>
    </rPh>
    <rPh sb="8" eb="10">
      <t>ショクイン</t>
    </rPh>
    <rPh sb="10" eb="12">
      <t>カイギ</t>
    </rPh>
    <rPh sb="12" eb="14">
      <t>シリョウ</t>
    </rPh>
    <rPh sb="15" eb="17">
      <t>ケンシュウ</t>
    </rPh>
    <rPh sb="17" eb="19">
      <t>シリョウ</t>
    </rPh>
    <rPh sb="19" eb="20">
      <t>トウ</t>
    </rPh>
    <phoneticPr fontId="76"/>
  </si>
  <si>
    <t>法令遵守に関する情報を収集し、職員に周知していますか</t>
    <rPh sb="0" eb="2">
      <t>ホウレイ</t>
    </rPh>
    <rPh sb="2" eb="4">
      <t>ジュンシュ</t>
    </rPh>
    <rPh sb="5" eb="6">
      <t>カン</t>
    </rPh>
    <rPh sb="8" eb="10">
      <t>ジョウホウ</t>
    </rPh>
    <rPh sb="11" eb="13">
      <t>シュウシュウ</t>
    </rPh>
    <rPh sb="15" eb="17">
      <t>ショクイン</t>
    </rPh>
    <rPh sb="18" eb="20">
      <t>シュウチ</t>
    </rPh>
    <phoneticPr fontId="76"/>
  </si>
  <si>
    <t>⑤</t>
    <phoneticPr fontId="76"/>
  </si>
  <si>
    <t>【役割及びその業務内容がわかる資料（例：内部規程）】</t>
    <rPh sb="1" eb="3">
      <t>ヤクワリ</t>
    </rPh>
    <rPh sb="3" eb="4">
      <t>オヨ</t>
    </rPh>
    <rPh sb="7" eb="9">
      <t>ギョウム</t>
    </rPh>
    <rPh sb="9" eb="11">
      <t>ナイヨウ</t>
    </rPh>
    <rPh sb="15" eb="17">
      <t>シリョウ</t>
    </rPh>
    <rPh sb="18" eb="19">
      <t>レイ</t>
    </rPh>
    <rPh sb="20" eb="22">
      <t>ナイブ</t>
    </rPh>
    <rPh sb="22" eb="24">
      <t>キテイ</t>
    </rPh>
    <phoneticPr fontId="76"/>
  </si>
  <si>
    <t>【役割及びその業務内容】</t>
    <rPh sb="1" eb="3">
      <t>ヤクワリ</t>
    </rPh>
    <rPh sb="3" eb="4">
      <t>オヨ</t>
    </rPh>
    <rPh sb="7" eb="9">
      <t>ギョウム</t>
    </rPh>
    <rPh sb="9" eb="11">
      <t>ナイヨウ</t>
    </rPh>
    <phoneticPr fontId="76"/>
  </si>
  <si>
    <t>法令遵守責任者の役割及びその業務内容を記載してください。</t>
    <rPh sb="0" eb="2">
      <t>ホウレイ</t>
    </rPh>
    <rPh sb="2" eb="4">
      <t>ジュンシュ</t>
    </rPh>
    <rPh sb="4" eb="7">
      <t>セキニンシャ</t>
    </rPh>
    <rPh sb="8" eb="10">
      <t>ヤクワリ</t>
    </rPh>
    <rPh sb="10" eb="11">
      <t>オヨ</t>
    </rPh>
    <rPh sb="14" eb="16">
      <t>ギョウム</t>
    </rPh>
    <rPh sb="16" eb="18">
      <t>ナイヨウ</t>
    </rPh>
    <rPh sb="19" eb="21">
      <t>キサイ</t>
    </rPh>
    <phoneticPr fontId="76"/>
  </si>
  <si>
    <t>④</t>
    <phoneticPr fontId="76"/>
  </si>
  <si>
    <t>方針を定めていない</t>
    <rPh sb="0" eb="2">
      <t>ホウシン</t>
    </rPh>
    <rPh sb="3" eb="4">
      <t>サダ</t>
    </rPh>
    <phoneticPr fontId="76"/>
  </si>
  <si>
    <t>方針を定めているが、周知していない</t>
    <rPh sb="0" eb="2">
      <t>ホウシン</t>
    </rPh>
    <rPh sb="3" eb="4">
      <t>サダ</t>
    </rPh>
    <rPh sb="10" eb="12">
      <t>シュウチ</t>
    </rPh>
    <phoneticPr fontId="76"/>
  </si>
  <si>
    <t>【文書名（例：法令遵守規程）】</t>
    <rPh sb="1" eb="3">
      <t>ブンショ</t>
    </rPh>
    <rPh sb="3" eb="4">
      <t>メイ</t>
    </rPh>
    <rPh sb="5" eb="6">
      <t>レイ</t>
    </rPh>
    <rPh sb="7" eb="9">
      <t>ホウレイ</t>
    </rPh>
    <rPh sb="9" eb="11">
      <t>ジュンシュ</t>
    </rPh>
    <rPh sb="11" eb="13">
      <t>キテイ</t>
    </rPh>
    <phoneticPr fontId="76"/>
  </si>
  <si>
    <t>方針を定め、周知している</t>
    <rPh sb="0" eb="2">
      <t>ホウシン</t>
    </rPh>
    <rPh sb="3" eb="4">
      <t>サダ</t>
    </rPh>
    <rPh sb="6" eb="8">
      <t>シュウチ</t>
    </rPh>
    <phoneticPr fontId="76"/>
  </si>
  <si>
    <t>法令遵守についての方針を文書で定め、全ての役職員に周知していますか。</t>
    <rPh sb="0" eb="2">
      <t>ホウレイ</t>
    </rPh>
    <rPh sb="2" eb="4">
      <t>ジュンシュ</t>
    </rPh>
    <rPh sb="9" eb="11">
      <t>ホウシン</t>
    </rPh>
    <rPh sb="12" eb="14">
      <t>ブンショ</t>
    </rPh>
    <rPh sb="15" eb="16">
      <t>サダ</t>
    </rPh>
    <rPh sb="18" eb="19">
      <t>スベ</t>
    </rPh>
    <rPh sb="21" eb="24">
      <t>ヤクショクイン</t>
    </rPh>
    <rPh sb="25" eb="27">
      <t>シュウチ</t>
    </rPh>
    <phoneticPr fontId="76"/>
  </si>
  <si>
    <t>③</t>
    <phoneticPr fontId="76"/>
  </si>
  <si>
    <t>法令遵守責任者が誰か、役職員に周知していますか。</t>
    <rPh sb="0" eb="2">
      <t>ホウレイ</t>
    </rPh>
    <rPh sb="2" eb="4">
      <t>ジュンシュ</t>
    </rPh>
    <rPh sb="4" eb="7">
      <t>セキニンシャ</t>
    </rPh>
    <rPh sb="8" eb="9">
      <t>ダレ</t>
    </rPh>
    <rPh sb="11" eb="14">
      <t>ヤクショクイン</t>
    </rPh>
    <rPh sb="15" eb="17">
      <t>シュウチ</t>
    </rPh>
    <phoneticPr fontId="76"/>
  </si>
  <si>
    <t>②</t>
    <phoneticPr fontId="76"/>
  </si>
  <si>
    <t>【決定プロセスがわかる資料（例：取締役会の議事録）】</t>
    <rPh sb="1" eb="3">
      <t>ケッテイ</t>
    </rPh>
    <rPh sb="11" eb="13">
      <t>シリョウ</t>
    </rPh>
    <rPh sb="14" eb="15">
      <t>レイ</t>
    </rPh>
    <rPh sb="16" eb="19">
      <t>トリシマリヤク</t>
    </rPh>
    <rPh sb="19" eb="20">
      <t>カイ</t>
    </rPh>
    <rPh sb="21" eb="24">
      <t>ギジロク</t>
    </rPh>
    <phoneticPr fontId="76"/>
  </si>
  <si>
    <t>【決定方法】</t>
    <rPh sb="1" eb="3">
      <t>ケッテイ</t>
    </rPh>
    <rPh sb="3" eb="5">
      <t>ホウホウ</t>
    </rPh>
    <phoneticPr fontId="76"/>
  </si>
  <si>
    <t>法令遵守責任者をどのように決定しましたか。</t>
    <rPh sb="0" eb="2">
      <t>ホウレイ</t>
    </rPh>
    <rPh sb="2" eb="4">
      <t>ジュンシュ</t>
    </rPh>
    <rPh sb="4" eb="7">
      <t>セキニンシャ</t>
    </rPh>
    <rPh sb="13" eb="15">
      <t>ケッテイ</t>
    </rPh>
    <phoneticPr fontId="76"/>
  </si>
  <si>
    <r>
      <rPr>
        <b/>
        <sz val="12"/>
        <color rgb="FFFF0000"/>
        <rFont val="BIZ UDゴシック"/>
        <family val="3"/>
        <charset val="128"/>
      </rPr>
      <t>改善内容等</t>
    </r>
    <r>
      <rPr>
        <b/>
        <sz val="10"/>
        <color rgb="FFFF0000"/>
        <rFont val="BIZ UDゴシック"/>
        <family val="3"/>
        <charset val="128"/>
      </rPr>
      <t xml:space="preserve">
</t>
    </r>
    <r>
      <rPr>
        <b/>
        <sz val="12"/>
        <color rgb="FFFF0000"/>
        <rFont val="BIZ UDゴシック"/>
        <family val="3"/>
        <charset val="128"/>
      </rPr>
      <t>（チェックした内容を具体的に記載してください）</t>
    </r>
    <rPh sb="0" eb="2">
      <t>カイゼン</t>
    </rPh>
    <rPh sb="2" eb="4">
      <t>ナイヨウ</t>
    </rPh>
    <rPh sb="4" eb="5">
      <t>ナド</t>
    </rPh>
    <rPh sb="13" eb="15">
      <t>ナイヨウ</t>
    </rPh>
    <rPh sb="16" eb="19">
      <t>グタイテキ</t>
    </rPh>
    <rPh sb="20" eb="22">
      <t>キサイ</t>
    </rPh>
    <phoneticPr fontId="79"/>
  </si>
  <si>
    <t>２：業務管理体制の整備状況の確認</t>
    <rPh sb="2" eb="4">
      <t>ギョウム</t>
    </rPh>
    <rPh sb="4" eb="6">
      <t>カンリ</t>
    </rPh>
    <rPh sb="6" eb="8">
      <t>タイセイ</t>
    </rPh>
    <rPh sb="9" eb="11">
      <t>セイビ</t>
    </rPh>
    <rPh sb="11" eb="13">
      <t>ジョウキョウ</t>
    </rPh>
    <rPh sb="14" eb="16">
      <t>カクニン</t>
    </rPh>
    <phoneticPr fontId="76"/>
  </si>
  <si>
    <t>事業所の数：１以上20未満　 / 　20以上100未満 　/　 100以上</t>
    <rPh sb="0" eb="3">
      <t>ジギョウショ</t>
    </rPh>
    <rPh sb="4" eb="5">
      <t>カズ</t>
    </rPh>
    <rPh sb="7" eb="9">
      <t>イジョウ</t>
    </rPh>
    <rPh sb="11" eb="13">
      <t>ミマン</t>
    </rPh>
    <rPh sb="20" eb="22">
      <t>イジョウ</t>
    </rPh>
    <rPh sb="25" eb="27">
      <t>ミマン</t>
    </rPh>
    <rPh sb="35" eb="37">
      <t>イジョウ</t>
    </rPh>
    <phoneticPr fontId="76"/>
  </si>
  <si>
    <t>【変更後の内容】</t>
    <rPh sb="1" eb="3">
      <t>ヘンコウ</t>
    </rPh>
    <rPh sb="3" eb="4">
      <t>ゴ</t>
    </rPh>
    <rPh sb="5" eb="7">
      <t>ナイヨウ</t>
    </rPh>
    <phoneticPr fontId="76"/>
  </si>
  <si>
    <t>※変更がある場合は、「業務管理体制の整備にに関する事項の届出書」を
　提出してください。</t>
    <rPh sb="1" eb="3">
      <t>ヘンコウ</t>
    </rPh>
    <rPh sb="6" eb="8">
      <t>バアイ</t>
    </rPh>
    <rPh sb="11" eb="17">
      <t>ギョウムカンリタイセイ</t>
    </rPh>
    <rPh sb="18" eb="20">
      <t>セイビ</t>
    </rPh>
    <rPh sb="22" eb="23">
      <t>カン</t>
    </rPh>
    <rPh sb="25" eb="27">
      <t>ジコウ</t>
    </rPh>
    <rPh sb="28" eb="31">
      <t>トドケデショ</t>
    </rPh>
    <rPh sb="35" eb="37">
      <t>テイシュツ</t>
    </rPh>
    <phoneticPr fontId="76"/>
  </si>
  <si>
    <t>変更あり</t>
    <rPh sb="0" eb="2">
      <t>ヘンコウ</t>
    </rPh>
    <phoneticPr fontId="76"/>
  </si>
  <si>
    <t>同じ（変更なし）</t>
    <rPh sb="0" eb="1">
      <t>オナ</t>
    </rPh>
    <rPh sb="3" eb="5">
      <t>ヘンコウ</t>
    </rPh>
    <phoneticPr fontId="76"/>
  </si>
  <si>
    <t>現在の事業所の規模は、届出内容と同じですか</t>
    <phoneticPr fontId="76"/>
  </si>
  <si>
    <t>姫路市以外の事業所所在地が兵庫県内　→　兵庫県
姫路市以外の事業所所在地が兵庫県外　→　厚生労働省</t>
    <rPh sb="0" eb="3">
      <t>ヒメジシ</t>
    </rPh>
    <rPh sb="3" eb="5">
      <t>イガイ</t>
    </rPh>
    <rPh sb="6" eb="8">
      <t>ジギョウ</t>
    </rPh>
    <rPh sb="8" eb="9">
      <t>ショ</t>
    </rPh>
    <rPh sb="9" eb="11">
      <t>ショザイ</t>
    </rPh>
    <rPh sb="11" eb="12">
      <t>チ</t>
    </rPh>
    <rPh sb="13" eb="16">
      <t>ヒョウゴケン</t>
    </rPh>
    <rPh sb="16" eb="17">
      <t>ナイ</t>
    </rPh>
    <rPh sb="20" eb="23">
      <t>ヒョウゴケン</t>
    </rPh>
    <rPh sb="24" eb="27">
      <t>ヒメジシ</t>
    </rPh>
    <rPh sb="27" eb="29">
      <t>イガイ</t>
    </rPh>
    <rPh sb="30" eb="32">
      <t>ジギョウ</t>
    </rPh>
    <rPh sb="32" eb="33">
      <t>ショ</t>
    </rPh>
    <rPh sb="33" eb="36">
      <t>ショザイチ</t>
    </rPh>
    <rPh sb="37" eb="40">
      <t>ヒョウゴケン</t>
    </rPh>
    <rPh sb="40" eb="41">
      <t>ガイ</t>
    </rPh>
    <rPh sb="44" eb="46">
      <t>コウセイ</t>
    </rPh>
    <rPh sb="46" eb="48">
      <t>ロウドウ</t>
    </rPh>
    <rPh sb="48" eb="49">
      <t>ショウ</t>
    </rPh>
    <phoneticPr fontId="76"/>
  </si>
  <si>
    <t>※姫路市以外で指定を受けている事業所がある場合、姫路市及び変更後の
　行政機関への区分変更の届出が必要です。</t>
    <rPh sb="1" eb="4">
      <t>ヒメジシ</t>
    </rPh>
    <rPh sb="4" eb="6">
      <t>イガイ</t>
    </rPh>
    <rPh sb="7" eb="9">
      <t>シテイ</t>
    </rPh>
    <rPh sb="10" eb="11">
      <t>ウ</t>
    </rPh>
    <rPh sb="15" eb="17">
      <t>ジギョウ</t>
    </rPh>
    <rPh sb="17" eb="18">
      <t>ショ</t>
    </rPh>
    <rPh sb="21" eb="23">
      <t>バアイ</t>
    </rPh>
    <rPh sb="24" eb="27">
      <t>ヒメジシ</t>
    </rPh>
    <rPh sb="27" eb="28">
      <t>オヨ</t>
    </rPh>
    <rPh sb="29" eb="31">
      <t>ヘンコウ</t>
    </rPh>
    <rPh sb="31" eb="32">
      <t>ゴ</t>
    </rPh>
    <rPh sb="35" eb="37">
      <t>ギョウセイ</t>
    </rPh>
    <rPh sb="37" eb="39">
      <t>キカン</t>
    </rPh>
    <rPh sb="41" eb="43">
      <t>クブン</t>
    </rPh>
    <rPh sb="43" eb="45">
      <t>ヘンコウ</t>
    </rPh>
    <rPh sb="46" eb="48">
      <t>トドケデ</t>
    </rPh>
    <rPh sb="49" eb="51">
      <t>ヒツヨウ</t>
    </rPh>
    <phoneticPr fontId="76"/>
  </si>
  <si>
    <t>ない（変更なし）</t>
    <rPh sb="3" eb="5">
      <t>ヘンコウ</t>
    </rPh>
    <phoneticPr fontId="76"/>
  </si>
  <si>
    <t>姫路市外で指定を受けている事業所はありますか。</t>
    <rPh sb="0" eb="3">
      <t>ヒメジシ</t>
    </rPh>
    <rPh sb="3" eb="4">
      <t>ガイ</t>
    </rPh>
    <rPh sb="5" eb="7">
      <t>シテイ</t>
    </rPh>
    <rPh sb="8" eb="9">
      <t>ウ</t>
    </rPh>
    <rPh sb="13" eb="15">
      <t>ジギョウ</t>
    </rPh>
    <rPh sb="15" eb="16">
      <t>ショ</t>
    </rPh>
    <phoneticPr fontId="76"/>
  </si>
  <si>
    <t>※変更がある場合は、「業務管理体制の整備に関する事項の届出書（届出事項の変更）を提出してください。</t>
    <rPh sb="1" eb="3">
      <t>ヘンコウ</t>
    </rPh>
    <rPh sb="6" eb="8">
      <t>バアイ</t>
    </rPh>
    <rPh sb="11" eb="13">
      <t>ギョウム</t>
    </rPh>
    <rPh sb="13" eb="15">
      <t>カンリ</t>
    </rPh>
    <rPh sb="15" eb="17">
      <t>タイセイ</t>
    </rPh>
    <rPh sb="18" eb="20">
      <t>セイビ</t>
    </rPh>
    <rPh sb="21" eb="22">
      <t>カン</t>
    </rPh>
    <rPh sb="24" eb="26">
      <t>ジコウ</t>
    </rPh>
    <rPh sb="27" eb="30">
      <t>トドケデショ</t>
    </rPh>
    <rPh sb="31" eb="33">
      <t>トドケデ</t>
    </rPh>
    <rPh sb="33" eb="35">
      <t>ジコウ</t>
    </rPh>
    <rPh sb="36" eb="38">
      <t>ヘンコウ</t>
    </rPh>
    <rPh sb="40" eb="42">
      <t>テイシュツ</t>
    </rPh>
    <phoneticPr fontId="76"/>
  </si>
  <si>
    <t>現在の法令遵守責任者は、届出内容と同じですか。</t>
    <phoneticPr fontId="76"/>
  </si>
  <si>
    <r>
      <rPr>
        <b/>
        <sz val="12"/>
        <color rgb="FFFF0000"/>
        <rFont val="BIZ UDゴシック"/>
        <family val="3"/>
        <charset val="128"/>
      </rPr>
      <t>変更内容等</t>
    </r>
    <r>
      <rPr>
        <b/>
        <sz val="10"/>
        <color rgb="FFFF0000"/>
        <rFont val="BIZ UDゴシック"/>
        <family val="3"/>
        <charset val="128"/>
      </rPr>
      <t xml:space="preserve">
</t>
    </r>
    <r>
      <rPr>
        <b/>
        <sz val="12"/>
        <color rgb="FFFF0000"/>
        <rFont val="BIZ UDゴシック"/>
        <family val="3"/>
        <charset val="128"/>
      </rPr>
      <t>（チェックした内容を具体的に記載してください）</t>
    </r>
    <rPh sb="0" eb="2">
      <t>ヘンコウ</t>
    </rPh>
    <rPh sb="2" eb="4">
      <t>ナイヨウ</t>
    </rPh>
    <rPh sb="4" eb="5">
      <t>ナド</t>
    </rPh>
    <rPh sb="13" eb="15">
      <t>ナイヨウ</t>
    </rPh>
    <rPh sb="16" eb="19">
      <t>グタイテキ</t>
    </rPh>
    <rPh sb="20" eb="22">
      <t>キサイ</t>
    </rPh>
    <phoneticPr fontId="79"/>
  </si>
  <si>
    <t>１：届出内容の確認</t>
    <rPh sb="2" eb="4">
      <t>トドケデ</t>
    </rPh>
    <rPh sb="4" eb="6">
      <t>ナイヨウ</t>
    </rPh>
    <rPh sb="7" eb="9">
      <t>カクニン</t>
    </rPh>
    <phoneticPr fontId="76"/>
  </si>
  <si>
    <t>　問い合わせ先電話番号　　　：　（　　　　　　）　　　　－　</t>
    <rPh sb="1" eb="2">
      <t>ト</t>
    </rPh>
    <rPh sb="3" eb="4">
      <t>ア</t>
    </rPh>
    <rPh sb="6" eb="7">
      <t>サキ</t>
    </rPh>
    <rPh sb="7" eb="9">
      <t>デンワ</t>
    </rPh>
    <rPh sb="9" eb="11">
      <t>バンゴウ</t>
    </rPh>
    <phoneticPr fontId="6"/>
  </si>
  <si>
    <t>記入年月日：　　　年　　月　　日</t>
    <rPh sb="0" eb="2">
      <t>キニュウ</t>
    </rPh>
    <rPh sb="2" eb="5">
      <t>ネンガッピ</t>
    </rPh>
    <rPh sb="9" eb="10">
      <t>ネン</t>
    </rPh>
    <rPh sb="12" eb="13">
      <t>ツキ</t>
    </rPh>
    <rPh sb="15" eb="16">
      <t>ニチ</t>
    </rPh>
    <phoneticPr fontId="6"/>
  </si>
  <si>
    <t>　記入者（法令遵守責任者）名：</t>
    <phoneticPr fontId="76"/>
  </si>
  <si>
    <t>法人名　　：</t>
    <rPh sb="0" eb="2">
      <t>ホウジン</t>
    </rPh>
    <rPh sb="2" eb="3">
      <t>メイ</t>
    </rPh>
    <phoneticPr fontId="76"/>
  </si>
  <si>
    <t>◇　質問項目の回答欄の□に✔を付け、右側の記入欄（色つきの枠）にチェックした内容を必ず回答してください。</t>
    <rPh sb="2" eb="4">
      <t>シツモン</t>
    </rPh>
    <rPh sb="4" eb="6">
      <t>コウモク</t>
    </rPh>
    <rPh sb="7" eb="9">
      <t>カイトウ</t>
    </rPh>
    <rPh sb="9" eb="10">
      <t>ラン</t>
    </rPh>
    <rPh sb="15" eb="16">
      <t>ツ</t>
    </rPh>
    <rPh sb="18" eb="20">
      <t>ミギガワ</t>
    </rPh>
    <rPh sb="21" eb="23">
      <t>キニュウ</t>
    </rPh>
    <rPh sb="23" eb="24">
      <t>ラン</t>
    </rPh>
    <rPh sb="25" eb="26">
      <t>イロ</t>
    </rPh>
    <rPh sb="29" eb="30">
      <t>ワク</t>
    </rPh>
    <rPh sb="38" eb="40">
      <t>ナイヨウ</t>
    </rPh>
    <rPh sb="41" eb="42">
      <t>カナラ</t>
    </rPh>
    <rPh sb="43" eb="45">
      <t>カイトウ</t>
    </rPh>
    <phoneticPr fontId="6"/>
  </si>
  <si>
    <t>この自己点検シートは、事業者（法人等）自らが法令遵守の取り組み状況や法令遵守責任者が適切に機能しているかを自己点検していただき、今後のコンプライアンス向上のための取組みを考えるきっかけにしてもらうためのものです。</t>
    <phoneticPr fontId="6"/>
  </si>
  <si>
    <t xml:space="preserve"> </t>
    <phoneticPr fontId="76"/>
  </si>
  <si>
    <t>従業者の勤務の体制及び勤務形態一覧表（２０２４年○月分）</t>
    <rPh sb="0" eb="3">
      <t>ジュウギョウシャ</t>
    </rPh>
    <rPh sb="4" eb="6">
      <t>キンム</t>
    </rPh>
    <rPh sb="7" eb="9">
      <t>タイセイ</t>
    </rPh>
    <rPh sb="9" eb="10">
      <t>オヨ</t>
    </rPh>
    <rPh sb="11" eb="13">
      <t>キンム</t>
    </rPh>
    <rPh sb="13" eb="15">
      <t>ケイタイ</t>
    </rPh>
    <rPh sb="15" eb="18">
      <t>イチランヒョウ</t>
    </rPh>
    <rPh sb="23" eb="24">
      <t>ネン</t>
    </rPh>
    <rPh sb="25" eb="26">
      <t>ツキ</t>
    </rPh>
    <rPh sb="26" eb="27">
      <t>ブン</t>
    </rPh>
    <phoneticPr fontId="6"/>
  </si>
  <si>
    <t>R5.4</t>
    <phoneticPr fontId="6"/>
  </si>
  <si>
    <t>R5.5</t>
    <phoneticPr fontId="6"/>
  </si>
  <si>
    <t>R5.6</t>
  </si>
  <si>
    <t>R5.7</t>
  </si>
  <si>
    <t>R5.8</t>
  </si>
  <si>
    <t>R5.9</t>
  </si>
  <si>
    <t>R5.10</t>
  </si>
  <si>
    <t>R5.11</t>
  </si>
  <si>
    <t>R5.12</t>
  </si>
  <si>
    <t>R6.1</t>
    <phoneticPr fontId="6"/>
  </si>
  <si>
    <t>R6.2</t>
    <phoneticPr fontId="6"/>
  </si>
  <si>
    <t>R6.3</t>
    <phoneticPr fontId="6"/>
  </si>
  <si>
    <t>身体拘束等の適正化　自己点検表</t>
    <rPh sb="10" eb="12">
      <t>ジコ</t>
    </rPh>
    <rPh sb="12" eb="14">
      <t>テンケン</t>
    </rPh>
    <rPh sb="14" eb="15">
      <t>ヒョウ</t>
    </rPh>
    <phoneticPr fontId="44"/>
  </si>
  <si>
    <t>事業所名：</t>
    <rPh sb="0" eb="4">
      <t>ジギョウショメイ</t>
    </rPh>
    <phoneticPr fontId="44"/>
  </si>
  <si>
    <t>点 検 日：</t>
    <rPh sb="0" eb="1">
      <t>テン</t>
    </rPh>
    <rPh sb="2" eb="3">
      <t>ケン</t>
    </rPh>
    <rPh sb="4" eb="5">
      <t>ビ</t>
    </rPh>
    <phoneticPr fontId="76"/>
  </si>
  <si>
    <t>内　容</t>
    <rPh sb="0" eb="1">
      <t>ウチ</t>
    </rPh>
    <rPh sb="2" eb="3">
      <t>カタチ</t>
    </rPh>
    <phoneticPr fontId="44"/>
  </si>
  <si>
    <t>回　答</t>
    <rPh sb="0" eb="1">
      <t>カイ</t>
    </rPh>
    <rPh sb="2" eb="3">
      <t>コタエ</t>
    </rPh>
    <phoneticPr fontId="44"/>
  </si>
  <si>
    <t>①　身体拘束等を行う場合の必要事項の記録</t>
    <phoneticPr fontId="44"/>
  </si>
  <si>
    <t>はい</t>
    <phoneticPr fontId="44"/>
  </si>
  <si>
    <t xml:space="preserve">・
※
</t>
    <phoneticPr fontId="76"/>
  </si>
  <si>
    <t>緊急やむを得ない場合に身体拘束等を行う場合、態様及び時間、その際の利用者の心身の状況並びに緊急やむを得ない理由を記録している
利用者または他の利用者の生命または身体を保護するため緊急をやむを得ない場合を除き、身体拘束等を行ってはならない</t>
    <phoneticPr fontId="44"/>
  </si>
  <si>
    <t>身体拘束等を行うことがない場合は「はい」を選択してください。</t>
    <rPh sb="0" eb="2">
      <t>シンタイ</t>
    </rPh>
    <rPh sb="2" eb="4">
      <t>コウソク</t>
    </rPh>
    <rPh sb="4" eb="5">
      <t>トウ</t>
    </rPh>
    <rPh sb="6" eb="7">
      <t>オコナ</t>
    </rPh>
    <rPh sb="13" eb="15">
      <t>バアイ</t>
    </rPh>
    <rPh sb="21" eb="23">
      <t>センタク</t>
    </rPh>
    <phoneticPr fontId="44"/>
  </si>
  <si>
    <t>いいえ</t>
    <phoneticPr fontId="44"/>
  </si>
  <si>
    <t xml:space="preserve">・
</t>
    <phoneticPr fontId="76"/>
  </si>
  <si>
    <t>身体拘束等を行うことはないが、緊急やむを得ない場合に身体拘束等を行う場合に備えて、態様及び時間、その際の利用者の心身の状況並びに緊急やむを得ない理由を記録するための様式等を整備している</t>
    <rPh sb="15" eb="17">
      <t>キンキュウ</t>
    </rPh>
    <rPh sb="20" eb="21">
      <t>エ</t>
    </rPh>
    <rPh sb="23" eb="25">
      <t>バアイ</t>
    </rPh>
    <rPh sb="26" eb="28">
      <t>シンタイ</t>
    </rPh>
    <rPh sb="28" eb="30">
      <t>コウソク</t>
    </rPh>
    <rPh sb="30" eb="31">
      <t>トウ</t>
    </rPh>
    <rPh sb="32" eb="33">
      <t>オコナ</t>
    </rPh>
    <rPh sb="37" eb="38">
      <t>ソナ</t>
    </rPh>
    <rPh sb="41" eb="43">
      <t>タイヨウ</t>
    </rPh>
    <rPh sb="82" eb="84">
      <t>ヨウシキ</t>
    </rPh>
    <rPh sb="84" eb="85">
      <t>トウ</t>
    </rPh>
    <rPh sb="86" eb="88">
      <t>セイビ</t>
    </rPh>
    <phoneticPr fontId="44"/>
  </si>
  <si>
    <t>②　身体拘束等の適正化のための対策を検討する委員会（以下、身体拘束適正化委員会という）　
　　の定期的な開催・検討結果の周知徹底</t>
    <phoneticPr fontId="44"/>
  </si>
  <si>
    <t xml:space="preserve">・
※
</t>
    <phoneticPr fontId="76"/>
  </si>
  <si>
    <t>身体拘束適正化委員会を設置している
事業所の規模に応じて、事業所単位でなく、法人単位での委員会設置及び虐待防止委員会と一体的に設置・運営も可能である</t>
    <phoneticPr fontId="44"/>
  </si>
  <si>
    <t>・</t>
    <phoneticPr fontId="76"/>
  </si>
  <si>
    <t>身体拘束適正化委員会を定期的に（最低年 1 回以上）開催している</t>
    <phoneticPr fontId="44"/>
  </si>
  <si>
    <t>身体拘束適正化委員会の構成員の責務及び役割分担が明確である</t>
    <phoneticPr fontId="44"/>
  </si>
  <si>
    <t>身体拘束適正化委員会の構成員は事業所に従事する幅広い職種により構成している</t>
    <phoneticPr fontId="44"/>
  </si>
  <si>
    <t xml:space="preserve">・
</t>
    <phoneticPr fontId="76"/>
  </si>
  <si>
    <t>身体拘束適正化委員会には、第三者や専門家（医師（精神科専門医等）、看護職員等）を活用するよう努めている</t>
    <phoneticPr fontId="44"/>
  </si>
  <si>
    <t>身体拘束適正化委員会では、身体拘束等について報告するための様式を整備している</t>
    <phoneticPr fontId="44"/>
  </si>
  <si>
    <t>・
※
※</t>
    <phoneticPr fontId="76"/>
  </si>
  <si>
    <t>身体拘束適正化委員会では、職員より報告された事例を集計・分析し、当該事例の適正性と適正化策を検討している
職員は、身体拘束の発生ごとにその状況、背景等を記録するとともに、様式に従い、身体拘束等について報告する
事例の分析にあたっては、身体拘束等の発生原因、結果等を取りまとめる</t>
    <phoneticPr fontId="44"/>
  </si>
  <si>
    <t>身体拘束適正化委員会で報告された事例及び分析結果を職員に周知徹底している</t>
    <phoneticPr fontId="44"/>
  </si>
  <si>
    <t>身体拘束適正化委員会では、適正化策を講じた後に、その効果について検証している</t>
    <rPh sb="32" eb="34">
      <t>ケンショウ</t>
    </rPh>
    <phoneticPr fontId="44"/>
  </si>
  <si>
    <t>③　職員への研修の実施</t>
    <phoneticPr fontId="44"/>
  </si>
  <si>
    <t>・
※</t>
    <phoneticPr fontId="76"/>
  </si>
  <si>
    <t>身体拘束等の適正化の研修を定期的に（年１回以上）実施している
「年１回」とは直近１年であるため、前回研修から１年を経過するまでに次の研修を実施する</t>
    <rPh sb="32" eb="33">
      <t>ネン</t>
    </rPh>
    <rPh sb="34" eb="35">
      <t>カイ</t>
    </rPh>
    <rPh sb="38" eb="40">
      <t>チョッキン</t>
    </rPh>
    <rPh sb="41" eb="42">
      <t>ネン</t>
    </rPh>
    <rPh sb="48" eb="50">
      <t>ゼンカイ</t>
    </rPh>
    <rPh sb="50" eb="52">
      <t>ケンシュウ</t>
    </rPh>
    <rPh sb="55" eb="56">
      <t>ネン</t>
    </rPh>
    <rPh sb="57" eb="59">
      <t>ケイカ</t>
    </rPh>
    <rPh sb="64" eb="65">
      <t>ツギ</t>
    </rPh>
    <rPh sb="66" eb="68">
      <t>ケンシュウ</t>
    </rPh>
    <rPh sb="69" eb="71">
      <t>ジッシ</t>
    </rPh>
    <phoneticPr fontId="44"/>
  </si>
  <si>
    <t>新規採用時には、必ず身体拘束等の適正化の研修を実施している</t>
    <phoneticPr fontId="44"/>
  </si>
  <si>
    <t>・
※</t>
    <phoneticPr fontId="76"/>
  </si>
  <si>
    <t>研修の実施内容の記録を行っている
研修に参加できなかった職員がいる場合、その職員に研修内容を周知したことがわかる記録を残す</t>
    <rPh sb="17" eb="19">
      <t>ケンシュウ</t>
    </rPh>
    <rPh sb="20" eb="22">
      <t>サンカ</t>
    </rPh>
    <rPh sb="28" eb="30">
      <t>ショクイン</t>
    </rPh>
    <rPh sb="33" eb="35">
      <t>バアイ</t>
    </rPh>
    <rPh sb="38" eb="40">
      <t>ショクイン</t>
    </rPh>
    <rPh sb="41" eb="43">
      <t>ケンシュウ</t>
    </rPh>
    <rPh sb="43" eb="45">
      <t>ナイヨウ</t>
    </rPh>
    <rPh sb="46" eb="48">
      <t>シュウチ</t>
    </rPh>
    <rPh sb="56" eb="58">
      <t>キロク</t>
    </rPh>
    <rPh sb="59" eb="60">
      <t>ノコ</t>
    </rPh>
    <phoneticPr fontId="44"/>
  </si>
  <si>
    <t>④　身体拘束等の適正化のための指針の整備</t>
    <phoneticPr fontId="44"/>
  </si>
  <si>
    <t>身体拘束等の適正化のための指針が整備されている</t>
    <phoneticPr fontId="44"/>
  </si>
  <si>
    <t xml:space="preserve">・
</t>
    <phoneticPr fontId="76"/>
  </si>
  <si>
    <t>指針には以下を盛り込んでいる
　ア 事業所における身体拘束等の適正化に関する基本的な考え方
　イ 身体拘束適正化委員会その他事業所内の組織に関する事項
　ウ 身体拘束等の適正化の研修に関する基本方針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44"/>
  </si>
  <si>
    <t xml:space="preserve">※
</t>
    <phoneticPr fontId="76"/>
  </si>
  <si>
    <t>回答で「いいえ」がある場合、身体拘束廃止未実施減算の対象になる場合があります
速やかに改善してください。</t>
    <rPh sb="14" eb="16">
      <t>シンタイ</t>
    </rPh>
    <rPh sb="16" eb="18">
      <t>コウソク</t>
    </rPh>
    <rPh sb="18" eb="20">
      <t>ハイシ</t>
    </rPh>
    <rPh sb="20" eb="23">
      <t>ミジッシ</t>
    </rPh>
    <rPh sb="23" eb="25">
      <t>ゲンサン</t>
    </rPh>
    <rPh sb="26" eb="28">
      <t>タイショウ</t>
    </rPh>
    <rPh sb="31" eb="33">
      <t>バアイ</t>
    </rPh>
    <phoneticPr fontId="44"/>
  </si>
  <si>
    <t>虐待防止措置　自己点検表</t>
    <rPh sb="4" eb="6">
      <t>ソチ</t>
    </rPh>
    <phoneticPr fontId="44"/>
  </si>
  <si>
    <t>はい</t>
    <phoneticPr fontId="44"/>
  </si>
  <si>
    <t>①　虐待防止委員会の設置・検討結果の周知徹底</t>
    <phoneticPr fontId="44"/>
  </si>
  <si>
    <t>いいえ</t>
    <phoneticPr fontId="44"/>
  </si>
  <si>
    <t xml:space="preserve">・
</t>
    <phoneticPr fontId="76"/>
  </si>
  <si>
    <t>虐待防止委員会を設置している（事業所の規模に応じて、事業所単位でなく、法人単位での委員会設置も可能）</t>
    <phoneticPr fontId="44"/>
  </si>
  <si>
    <t>・</t>
    <phoneticPr fontId="76"/>
  </si>
  <si>
    <t>虐待防止委員会は定期的に（最低年１回以上）開催している</t>
    <phoneticPr fontId="44"/>
  </si>
  <si>
    <t>・</t>
    <phoneticPr fontId="76"/>
  </si>
  <si>
    <t>虐待防止委員会の構成員の責務及び役割分担が明確である</t>
    <phoneticPr fontId="44"/>
  </si>
  <si>
    <t xml:space="preserve">・
</t>
    <phoneticPr fontId="76"/>
  </si>
  <si>
    <t>虐待防止委員会の構成員には、利用者やその家族、専門的な知見のある外部の第三者等が含まれるよう努めている</t>
    <phoneticPr fontId="44"/>
  </si>
  <si>
    <t xml:space="preserve">・
※
</t>
    <phoneticPr fontId="76"/>
  </si>
  <si>
    <t>虐待防止委員会での検討結果を周知徹底している
具体的には、以下の対応を想定
　ア 虐待（不適切な対応事例も含む）が発生した場合、当該事案について報告するための様式を整備
　イ 職員は、虐待の発生ごとにその状況、背景等を記録するとともに、アの様式に従い、虐待を報告
　　する
　ウ 虐待防止委員会において、イにより報告された事例を集計し、分析する
　エ 事例の分析に当たっては、虐待の発生時の状況等を分析し、虐待の発生原因、結果等をとりまと
　　 め、当該事例の再発防止策を検討する
　オ 労働環境・条件について確認するための様式を整備するとともに、当該様式に従い作成された内
　　 容を集計、報告し、分析する
　カ 報告された事例及び分析結果を職員に周知徹底する
　キ 再発防止策を講じた後に、その結果を検証する</t>
    <rPh sb="61" eb="63">
      <t>バアイ</t>
    </rPh>
    <phoneticPr fontId="44"/>
  </si>
  <si>
    <t>②　虐待防止担当者を配置</t>
    <rPh sb="6" eb="9">
      <t>タントウシャ</t>
    </rPh>
    <phoneticPr fontId="44"/>
  </si>
  <si>
    <t>虐待防止責任者（必置）を決め、配置している</t>
    <phoneticPr fontId="44"/>
  </si>
  <si>
    <t>③　職員への研修の実施</t>
    <phoneticPr fontId="44"/>
  </si>
  <si>
    <t xml:space="preserve">・
※
</t>
    <phoneticPr fontId="76"/>
  </si>
  <si>
    <t>虐待防止のための研修を定期的（年１回以上）に実施している
施設内で行う職員研修及び協議会又は基幹相談支援センター等が実施する研修に参加した場合でも差し支えない</t>
    <phoneticPr fontId="44"/>
  </si>
  <si>
    <t>新規採用時には、必ず虐待防止のための研修を実施している</t>
    <phoneticPr fontId="44"/>
  </si>
  <si>
    <t>④　虐待防止のための指針の整備（参考）</t>
    <rPh sb="16" eb="18">
      <t>サンコウ</t>
    </rPh>
    <phoneticPr fontId="44"/>
  </si>
  <si>
    <t xml:space="preserve">・
</t>
    <phoneticPr fontId="76"/>
  </si>
  <si>
    <t>以下の項目を盛り込んだ、虐待防止のための指針の作成に努めている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phoneticPr fontId="44"/>
  </si>
  <si>
    <t xml:space="preserve">※
</t>
    <phoneticPr fontId="76"/>
  </si>
  <si>
    <t>①～③の回答で「いいえ」がある場合、虐待防止措置未実施減算の対象になることがあります
速やかに改善してください</t>
    <rPh sb="4" eb="6">
      <t>カイトウ</t>
    </rPh>
    <rPh sb="15" eb="17">
      <t>バアイ</t>
    </rPh>
    <rPh sb="18" eb="20">
      <t>ギャクタイ</t>
    </rPh>
    <rPh sb="20" eb="22">
      <t>ボウシ</t>
    </rPh>
    <rPh sb="22" eb="24">
      <t>ソチ</t>
    </rPh>
    <rPh sb="24" eb="27">
      <t>ミジッシ</t>
    </rPh>
    <rPh sb="27" eb="29">
      <t>ゲンサン</t>
    </rPh>
    <rPh sb="30" eb="32">
      <t>タイショウ</t>
    </rPh>
    <rPh sb="43" eb="44">
      <t>スミ</t>
    </rPh>
    <rPh sb="47" eb="49">
      <t>カイゼン</t>
    </rPh>
    <phoneticPr fontId="44"/>
  </si>
  <si>
    <t>業務継続計画の策定等　自己点検表</t>
    <rPh sb="0" eb="2">
      <t>ギョウム</t>
    </rPh>
    <rPh sb="2" eb="4">
      <t>ケイゾク</t>
    </rPh>
    <rPh sb="4" eb="6">
      <t>ケイカク</t>
    </rPh>
    <rPh sb="7" eb="9">
      <t>サクテイ</t>
    </rPh>
    <rPh sb="9" eb="10">
      <t>トウ</t>
    </rPh>
    <phoneticPr fontId="44"/>
  </si>
  <si>
    <t>はい</t>
    <phoneticPr fontId="44"/>
  </si>
  <si>
    <t>①　感染症に係る業務継続計画の策定について</t>
    <rPh sb="6" eb="7">
      <t>カカワ</t>
    </rPh>
    <rPh sb="8" eb="14">
      <t>ギョウムケイゾクケイカク</t>
    </rPh>
    <rPh sb="15" eb="17">
      <t>サクテイ</t>
    </rPh>
    <phoneticPr fontId="44"/>
  </si>
  <si>
    <t>いいえ</t>
    <phoneticPr fontId="44"/>
  </si>
  <si>
    <t>・</t>
    <phoneticPr fontId="76"/>
  </si>
  <si>
    <t>感染症に係る業務継続計画を策定している</t>
    <rPh sb="13" eb="15">
      <t>サクテイ</t>
    </rPh>
    <phoneticPr fontId="44"/>
  </si>
  <si>
    <t>・</t>
    <phoneticPr fontId="79"/>
  </si>
  <si>
    <t>計画策定にあたっては「障害福祉サービス事業所等における新型コロナウイルス感染症発生時の業務継続ガイドライン」に沿い、国が公表している計画のひな形をもとに策定している</t>
    <rPh sb="0" eb="2">
      <t>ケイカク</t>
    </rPh>
    <rPh sb="2" eb="4">
      <t>サクテイ</t>
    </rPh>
    <rPh sb="55" eb="56">
      <t>ソ</t>
    </rPh>
    <rPh sb="58" eb="59">
      <t>クニ</t>
    </rPh>
    <rPh sb="60" eb="62">
      <t>コウヒョウ</t>
    </rPh>
    <rPh sb="66" eb="68">
      <t>ケイカク</t>
    </rPh>
    <rPh sb="71" eb="72">
      <t>ガタ</t>
    </rPh>
    <rPh sb="76" eb="78">
      <t>サクテイ</t>
    </rPh>
    <phoneticPr fontId="79"/>
  </si>
  <si>
    <t xml:space="preserve">・
</t>
    <phoneticPr fontId="76"/>
  </si>
  <si>
    <t>当該計画に⑴平時からの備え（体制構築・整備、感染症防止に向けた取組の実施、備蓄品の確保等）、⑵初動対応、⑶感染拡大防止体制の確立（保健所との連携、濃厚接触者への対応、関係者との情報共有等）の項目について記載している</t>
    <rPh sb="0" eb="2">
      <t>トウガイ</t>
    </rPh>
    <rPh sb="2" eb="4">
      <t>ケイカク</t>
    </rPh>
    <rPh sb="95" eb="97">
      <t>コウモク</t>
    </rPh>
    <rPh sb="101" eb="103">
      <t>キサイ</t>
    </rPh>
    <phoneticPr fontId="79"/>
  </si>
  <si>
    <t>　　感染症に係る業務継続計画に従い行うべき必要な措置について</t>
    <rPh sb="2" eb="5">
      <t>カンセンショウ</t>
    </rPh>
    <rPh sb="15" eb="16">
      <t>シタガ</t>
    </rPh>
    <rPh sb="17" eb="18">
      <t>オコナ</t>
    </rPh>
    <rPh sb="21" eb="23">
      <t>ヒツヨウ</t>
    </rPh>
    <rPh sb="24" eb="26">
      <t>ソチ</t>
    </rPh>
    <phoneticPr fontId="44"/>
  </si>
  <si>
    <t>⑴平時からの備えにおける体制構築・整備として、感染症対応担当者の決定や役割分担を行っている</t>
    <rPh sb="1" eb="3">
      <t>ヘイジ</t>
    </rPh>
    <rPh sb="6" eb="7">
      <t>ソナ</t>
    </rPh>
    <rPh sb="12" eb="14">
      <t>タイセイ</t>
    </rPh>
    <rPh sb="14" eb="16">
      <t>コウチク</t>
    </rPh>
    <rPh sb="17" eb="19">
      <t>セイビ</t>
    </rPh>
    <rPh sb="23" eb="26">
      <t>カンセンショウ</t>
    </rPh>
    <rPh sb="26" eb="28">
      <t>タイオウ</t>
    </rPh>
    <rPh sb="28" eb="31">
      <t>タントウシャ</t>
    </rPh>
    <rPh sb="32" eb="34">
      <t>ケッテイ</t>
    </rPh>
    <rPh sb="35" eb="37">
      <t>ヤクワリ</t>
    </rPh>
    <rPh sb="37" eb="39">
      <t>ブンタン</t>
    </rPh>
    <rPh sb="40" eb="41">
      <t>オコナ</t>
    </rPh>
    <phoneticPr fontId="79"/>
  </si>
  <si>
    <t>⑴平時からの備えにおける感染症防止に向けた取組の実施として、利用者・職員の体調管理、事業所内出入り者の記録管理はしている</t>
    <rPh sb="12" eb="15">
      <t>カンセンショウ</t>
    </rPh>
    <rPh sb="15" eb="17">
      <t>ボウシ</t>
    </rPh>
    <rPh sb="18" eb="19">
      <t>ム</t>
    </rPh>
    <rPh sb="21" eb="23">
      <t>トリクミ</t>
    </rPh>
    <rPh sb="24" eb="26">
      <t>ジッシ</t>
    </rPh>
    <rPh sb="30" eb="33">
      <t>リヨウシャ</t>
    </rPh>
    <rPh sb="34" eb="36">
      <t>ショクイン</t>
    </rPh>
    <rPh sb="37" eb="39">
      <t>タイチョウ</t>
    </rPh>
    <rPh sb="39" eb="41">
      <t>カンリ</t>
    </rPh>
    <rPh sb="42" eb="45">
      <t>ジギョウショ</t>
    </rPh>
    <rPh sb="45" eb="46">
      <t>ナイ</t>
    </rPh>
    <rPh sb="46" eb="48">
      <t>デイ</t>
    </rPh>
    <rPh sb="49" eb="50">
      <t>シャ</t>
    </rPh>
    <rPh sb="51" eb="53">
      <t>キロク</t>
    </rPh>
    <rPh sb="53" eb="55">
      <t>カンリ</t>
    </rPh>
    <phoneticPr fontId="79"/>
  </si>
  <si>
    <t>⑴平時からの備えにおける備蓄品の確保等として、防護服、消毒液等の備蓄品を確保している</t>
    <rPh sb="12" eb="14">
      <t>ビチク</t>
    </rPh>
    <rPh sb="14" eb="15">
      <t>ヒン</t>
    </rPh>
    <rPh sb="16" eb="18">
      <t>カクホ</t>
    </rPh>
    <rPh sb="18" eb="19">
      <t>トウ</t>
    </rPh>
    <rPh sb="23" eb="26">
      <t>ボウゴフク</t>
    </rPh>
    <rPh sb="27" eb="29">
      <t>ショウドク</t>
    </rPh>
    <rPh sb="29" eb="30">
      <t>エキ</t>
    </rPh>
    <rPh sb="30" eb="31">
      <t>トウ</t>
    </rPh>
    <rPh sb="32" eb="34">
      <t>ビチク</t>
    </rPh>
    <rPh sb="34" eb="35">
      <t>ヒン</t>
    </rPh>
    <rPh sb="36" eb="38">
      <t>カクホ</t>
    </rPh>
    <phoneticPr fontId="79"/>
  </si>
  <si>
    <t>・</t>
    <phoneticPr fontId="79"/>
  </si>
  <si>
    <t>⑵初動対応における関係各所への報告として、関係機関の連絡先をリスト化し、網羅している</t>
    <rPh sb="1" eb="3">
      <t>ショドウ</t>
    </rPh>
    <rPh sb="3" eb="5">
      <t>タイオウ</t>
    </rPh>
    <rPh sb="9" eb="11">
      <t>カンケイ</t>
    </rPh>
    <rPh sb="11" eb="13">
      <t>カクショ</t>
    </rPh>
    <rPh sb="15" eb="17">
      <t>ホウコク</t>
    </rPh>
    <rPh sb="21" eb="23">
      <t>カンケイ</t>
    </rPh>
    <rPh sb="23" eb="25">
      <t>キカン</t>
    </rPh>
    <rPh sb="26" eb="28">
      <t>レンラク</t>
    </rPh>
    <rPh sb="28" eb="29">
      <t>サキ</t>
    </rPh>
    <rPh sb="33" eb="34">
      <t>カ</t>
    </rPh>
    <rPh sb="36" eb="38">
      <t>モウラ</t>
    </rPh>
    <phoneticPr fontId="79"/>
  </si>
  <si>
    <t>②　災害に係る業務継続計画の策定等について</t>
    <rPh sb="2" eb="4">
      <t>サイガイ</t>
    </rPh>
    <phoneticPr fontId="44"/>
  </si>
  <si>
    <t>災害に係る業務継続計画を策定している</t>
    <phoneticPr fontId="79"/>
  </si>
  <si>
    <t>計画策定にあたっては「障害福祉サービス事業所等における自然災害発生時の業務継続ガイドライン」に沿い、国が公表している計画のひな形をもとに策定している</t>
    <rPh sb="0" eb="2">
      <t>ケイカク</t>
    </rPh>
    <rPh sb="2" eb="4">
      <t>サクテイ</t>
    </rPh>
    <rPh sb="47" eb="48">
      <t>ソ</t>
    </rPh>
    <rPh sb="50" eb="51">
      <t>クニ</t>
    </rPh>
    <rPh sb="52" eb="54">
      <t>コウヒョウ</t>
    </rPh>
    <rPh sb="58" eb="60">
      <t>ケイカク</t>
    </rPh>
    <rPh sb="63" eb="64">
      <t>ガタ</t>
    </rPh>
    <rPh sb="68" eb="70">
      <t>サクテイ</t>
    </rPh>
    <phoneticPr fontId="79"/>
  </si>
  <si>
    <t>当該計画に⑴平常時の対応（建物・設備の安全対策、電気・水道等のライフラインが停止した場合の対策、必要品の備蓄等）、⑵緊急時の対応（業務継続計画発動基準、対応体制等）、⑶他施設及び地域との連携ついて記載している</t>
    <rPh sb="0" eb="2">
      <t>トウガイ</t>
    </rPh>
    <rPh sb="2" eb="4">
      <t>ケイカク</t>
    </rPh>
    <rPh sb="98" eb="100">
      <t>キサイ</t>
    </rPh>
    <phoneticPr fontId="79"/>
  </si>
  <si>
    <t>　　災害に係る業務継続計画に従い行うべき必要な措置について</t>
    <rPh sb="2" eb="4">
      <t>サイガイ</t>
    </rPh>
    <rPh sb="14" eb="15">
      <t>シタガ</t>
    </rPh>
    <rPh sb="16" eb="17">
      <t>オコナ</t>
    </rPh>
    <rPh sb="20" eb="22">
      <t>ヒツヨウ</t>
    </rPh>
    <rPh sb="23" eb="25">
      <t>ソチ</t>
    </rPh>
    <phoneticPr fontId="44"/>
  </si>
  <si>
    <t>⑴平常時の対応における建物・設備の安全対策として、計画に規定している安全対策を実施している</t>
    <rPh sb="1" eb="3">
      <t>ヘイジョウ</t>
    </rPh>
    <rPh sb="3" eb="4">
      <t>ジ</t>
    </rPh>
    <rPh sb="5" eb="7">
      <t>タイオウ</t>
    </rPh>
    <rPh sb="11" eb="13">
      <t>タテモノ</t>
    </rPh>
    <rPh sb="14" eb="16">
      <t>セツビ</t>
    </rPh>
    <rPh sb="17" eb="19">
      <t>アンゼン</t>
    </rPh>
    <rPh sb="19" eb="21">
      <t>タイサク</t>
    </rPh>
    <rPh sb="25" eb="27">
      <t>ケイカク</t>
    </rPh>
    <rPh sb="28" eb="30">
      <t>キテイ</t>
    </rPh>
    <rPh sb="34" eb="36">
      <t>アンゼン</t>
    </rPh>
    <rPh sb="36" eb="38">
      <t>タイサク</t>
    </rPh>
    <rPh sb="39" eb="41">
      <t>ジッシ</t>
    </rPh>
    <phoneticPr fontId="79"/>
  </si>
  <si>
    <t>⑴平常時の対応における必要品の備蓄等に規定している飲料・食品等の備蓄品を確保している</t>
    <rPh sb="11" eb="14">
      <t>ヒツヨウヒン</t>
    </rPh>
    <rPh sb="15" eb="17">
      <t>ビチク</t>
    </rPh>
    <rPh sb="17" eb="18">
      <t>トウ</t>
    </rPh>
    <rPh sb="25" eb="27">
      <t>インリョウ</t>
    </rPh>
    <rPh sb="28" eb="30">
      <t>ショクヒン</t>
    </rPh>
    <rPh sb="30" eb="31">
      <t>トウ</t>
    </rPh>
    <rPh sb="32" eb="34">
      <t>ビチク</t>
    </rPh>
    <rPh sb="34" eb="35">
      <t>ヒン</t>
    </rPh>
    <rPh sb="36" eb="38">
      <t>カクホ</t>
    </rPh>
    <phoneticPr fontId="79"/>
  </si>
  <si>
    <t>③　従業者に対する業務継続計画についての周知</t>
    <rPh sb="2" eb="4">
      <t>ジュウギョウ</t>
    </rPh>
    <rPh sb="4" eb="5">
      <t>シャ</t>
    </rPh>
    <rPh sb="6" eb="7">
      <t>タイ</t>
    </rPh>
    <rPh sb="9" eb="11">
      <t>ギョウム</t>
    </rPh>
    <rPh sb="11" eb="13">
      <t>ケイゾク</t>
    </rPh>
    <rPh sb="13" eb="15">
      <t>ケイカク</t>
    </rPh>
    <rPh sb="20" eb="22">
      <t>シュウチ</t>
    </rPh>
    <phoneticPr fontId="44"/>
  </si>
  <si>
    <t>当該計画を全従業員へ周知している</t>
    <rPh sb="0" eb="2">
      <t>トウガイ</t>
    </rPh>
    <rPh sb="2" eb="4">
      <t>ケイカク</t>
    </rPh>
    <rPh sb="5" eb="6">
      <t>ゼン</t>
    </rPh>
    <rPh sb="6" eb="9">
      <t>ジュウギョウイン</t>
    </rPh>
    <rPh sb="10" eb="12">
      <t>シュウチ</t>
    </rPh>
    <phoneticPr fontId="79"/>
  </si>
  <si>
    <t>周知したことが分かる記録を残している</t>
    <rPh sb="0" eb="2">
      <t>シュウチ</t>
    </rPh>
    <rPh sb="7" eb="8">
      <t>ワ</t>
    </rPh>
    <rPh sb="10" eb="12">
      <t>キロク</t>
    </rPh>
    <rPh sb="13" eb="14">
      <t>ノコ</t>
    </rPh>
    <phoneticPr fontId="79"/>
  </si>
  <si>
    <t>④　職員への研修・訓練の実施</t>
    <rPh sb="9" eb="11">
      <t>クンレン</t>
    </rPh>
    <phoneticPr fontId="44"/>
  </si>
  <si>
    <t>必要な研修及び訓練を定期的（年１回以上※障害者支援施設は年２回以上）に実施している</t>
    <rPh sb="0" eb="2">
      <t>ヒツヨウ</t>
    </rPh>
    <rPh sb="5" eb="6">
      <t>オヨ</t>
    </rPh>
    <rPh sb="7" eb="9">
      <t>クンレン</t>
    </rPh>
    <rPh sb="20" eb="22">
      <t>ショウガイ</t>
    </rPh>
    <rPh sb="22" eb="23">
      <t>シャ</t>
    </rPh>
    <rPh sb="23" eb="25">
      <t>シエン</t>
    </rPh>
    <rPh sb="25" eb="27">
      <t>シセツ</t>
    </rPh>
    <rPh sb="28" eb="29">
      <t>ネン</t>
    </rPh>
    <rPh sb="30" eb="31">
      <t>カイ</t>
    </rPh>
    <rPh sb="31" eb="33">
      <t>イジョウ</t>
    </rPh>
    <phoneticPr fontId="44"/>
  </si>
  <si>
    <t>新規採用時には、必要な研修を実施している</t>
    <rPh sb="8" eb="10">
      <t>ヒツヨウ</t>
    </rPh>
    <phoneticPr fontId="44"/>
  </si>
  <si>
    <t>研修の実施内容の記録を行っている
（研修に参加できなかった職員がいる場合、その職員に研修内容を周知したことがわかる記録を残している）</t>
    <rPh sb="18" eb="20">
      <t>ケンシュウ</t>
    </rPh>
    <rPh sb="21" eb="23">
      <t>サンカ</t>
    </rPh>
    <rPh sb="29" eb="31">
      <t>ショクイン</t>
    </rPh>
    <rPh sb="34" eb="36">
      <t>バアイ</t>
    </rPh>
    <rPh sb="39" eb="41">
      <t>ショクイン</t>
    </rPh>
    <rPh sb="42" eb="44">
      <t>ケンシュウ</t>
    </rPh>
    <rPh sb="44" eb="46">
      <t>ナイヨウ</t>
    </rPh>
    <rPh sb="47" eb="49">
      <t>シュウチ</t>
    </rPh>
    <rPh sb="57" eb="59">
      <t>キロク</t>
    </rPh>
    <rPh sb="60" eb="61">
      <t>ノコ</t>
    </rPh>
    <phoneticPr fontId="44"/>
  </si>
  <si>
    <t>①～②の回答で「いいえ」がある場合、業務継続計画未策定減算の対象になることがあります。
速やかに改善してください</t>
    <rPh sb="4" eb="6">
      <t>カイトウ</t>
    </rPh>
    <rPh sb="15" eb="17">
      <t>バアイ</t>
    </rPh>
    <rPh sb="18" eb="20">
      <t>ギョウム</t>
    </rPh>
    <rPh sb="20" eb="22">
      <t>ケイゾク</t>
    </rPh>
    <rPh sb="22" eb="24">
      <t>ケイカク</t>
    </rPh>
    <rPh sb="24" eb="25">
      <t>ミ</t>
    </rPh>
    <rPh sb="25" eb="27">
      <t>サクテイ</t>
    </rPh>
    <rPh sb="27" eb="29">
      <t>ゲンサン</t>
    </rPh>
    <rPh sb="30" eb="32">
      <t>タイショウ</t>
    </rPh>
    <rPh sb="44" eb="45">
      <t>スミ</t>
    </rPh>
    <rPh sb="48" eb="50">
      <t>カイゼン</t>
    </rPh>
    <phoneticPr fontId="44"/>
  </si>
  <si>
    <t>運営指導確認資料準備状況一覧表</t>
    <rPh sb="0" eb="2">
      <t>ウンエイ</t>
    </rPh>
    <rPh sb="2" eb="4">
      <t>シドウ</t>
    </rPh>
    <rPh sb="4" eb="6">
      <t>カクニン</t>
    </rPh>
    <rPh sb="6" eb="8">
      <t>シリョウ</t>
    </rPh>
    <rPh sb="8" eb="10">
      <t>ジュンビ</t>
    </rPh>
    <rPh sb="10" eb="12">
      <t>ジョウキョウ</t>
    </rPh>
    <rPh sb="12" eb="14">
      <t>イチラン</t>
    </rPh>
    <rPh sb="14" eb="15">
      <t>ヒョウ</t>
    </rPh>
    <phoneticPr fontId="79"/>
  </si>
  <si>
    <r>
      <t xml:space="preserve">対応手順
①一覧に沿って書類を準備いただき、「準備状況欄」にて各書類の準備状況を選択してください。
②他の事前提出書類と合わせて当該一覧表を市へ提出してください。
➂準備された書類は、当該一覧表の順で運営指導当日に閲覧しやすい状態で準備してください。
</t>
    </r>
    <r>
      <rPr>
        <b/>
        <u/>
        <sz val="10"/>
        <color theme="1"/>
        <rFont val="ＭＳ ゴシック"/>
        <family val="3"/>
        <charset val="128"/>
      </rPr>
      <t xml:space="preserve">※準備状況欄で「済」を選択されており、運営指導当日に書類の提示ができない場合は書類を作成、管理していないものとして指摘を行います。（運営（実地）指導実施後に書類の提出が可能となった場合も含む。）
</t>
    </r>
    <r>
      <rPr>
        <sz val="10"/>
        <color theme="1"/>
        <rFont val="ＭＳ ゴシック"/>
        <family val="3"/>
        <charset val="128"/>
      </rPr>
      <t>※下記の書類は運営基準により、少なくとも５年間分（５年以上求められる書類も有）は保存する必要があります。その内、</t>
    </r>
    <r>
      <rPr>
        <b/>
        <u/>
        <sz val="10"/>
        <color theme="1"/>
        <rFont val="ＭＳ ゴシック"/>
        <family val="3"/>
        <charset val="128"/>
      </rPr>
      <t>運用指導時は概ね直近１年間分を確認することになりますが、必要に応じて５年間分の書類を求めることもありますので提示ができるように書類の管理の徹底</t>
    </r>
    <r>
      <rPr>
        <sz val="10"/>
        <color theme="1"/>
        <rFont val="ＭＳ ゴシック"/>
        <family val="3"/>
        <charset val="128"/>
      </rPr>
      <t>をお願いします。</t>
    </r>
    <rPh sb="6" eb="8">
      <t>イチラン</t>
    </rPh>
    <rPh sb="9" eb="10">
      <t>ソ</t>
    </rPh>
    <rPh sb="12" eb="14">
      <t>ショルイ</t>
    </rPh>
    <rPh sb="15" eb="17">
      <t>ジュンビ</t>
    </rPh>
    <rPh sb="23" eb="25">
      <t>ジュンビ</t>
    </rPh>
    <rPh sb="25" eb="27">
      <t>ジョウキョウ</t>
    </rPh>
    <rPh sb="27" eb="28">
      <t>ラン</t>
    </rPh>
    <rPh sb="31" eb="34">
      <t>カクショルイ</t>
    </rPh>
    <rPh sb="35" eb="37">
      <t>ジュンビ</t>
    </rPh>
    <rPh sb="37" eb="39">
      <t>ジョウキョウ</t>
    </rPh>
    <rPh sb="40" eb="42">
      <t>センタク</t>
    </rPh>
    <rPh sb="51" eb="52">
      <t>タ</t>
    </rPh>
    <rPh sb="53" eb="55">
      <t>ジゼン</t>
    </rPh>
    <rPh sb="55" eb="57">
      <t>テイシュツ</t>
    </rPh>
    <rPh sb="57" eb="59">
      <t>ショルイ</t>
    </rPh>
    <rPh sb="60" eb="61">
      <t>ア</t>
    </rPh>
    <rPh sb="64" eb="66">
      <t>トウガイ</t>
    </rPh>
    <rPh sb="70" eb="71">
      <t>シ</t>
    </rPh>
    <rPh sb="72" eb="74">
      <t>テイシュツ</t>
    </rPh>
    <rPh sb="83" eb="85">
      <t>ジュンビ</t>
    </rPh>
    <rPh sb="88" eb="90">
      <t>ショルイ</t>
    </rPh>
    <rPh sb="92" eb="94">
      <t>トウガイ</t>
    </rPh>
    <rPh sb="94" eb="96">
      <t>イチラン</t>
    </rPh>
    <rPh sb="96" eb="97">
      <t>ヒョウ</t>
    </rPh>
    <rPh sb="98" eb="99">
      <t>ジュン</t>
    </rPh>
    <rPh sb="100" eb="102">
      <t>ウンエイ</t>
    </rPh>
    <rPh sb="102" eb="104">
      <t>シドウ</t>
    </rPh>
    <rPh sb="104" eb="106">
      <t>トウジツ</t>
    </rPh>
    <rPh sb="107" eb="109">
      <t>エツラン</t>
    </rPh>
    <rPh sb="113" eb="115">
      <t>ジョウタイ</t>
    </rPh>
    <rPh sb="116" eb="118">
      <t>ジュンビ</t>
    </rPh>
    <rPh sb="127" eb="129">
      <t>ジュンビ</t>
    </rPh>
    <rPh sb="129" eb="131">
      <t>ジョウキョウ</t>
    </rPh>
    <rPh sb="131" eb="132">
      <t>ラン</t>
    </rPh>
    <rPh sb="134" eb="135">
      <t>ズ</t>
    </rPh>
    <rPh sb="225" eb="227">
      <t>カキ</t>
    </rPh>
    <rPh sb="228" eb="230">
      <t>ショルイ</t>
    </rPh>
    <rPh sb="231" eb="233">
      <t>ウンエイ</t>
    </rPh>
    <rPh sb="233" eb="235">
      <t>キジュン</t>
    </rPh>
    <rPh sb="239" eb="240">
      <t>スク</t>
    </rPh>
    <rPh sb="245" eb="246">
      <t>ネン</t>
    </rPh>
    <rPh sb="246" eb="247">
      <t>カン</t>
    </rPh>
    <rPh sb="247" eb="248">
      <t>ブン</t>
    </rPh>
    <rPh sb="250" eb="251">
      <t>ネン</t>
    </rPh>
    <rPh sb="251" eb="253">
      <t>イジョウ</t>
    </rPh>
    <rPh sb="253" eb="254">
      <t>モト</t>
    </rPh>
    <rPh sb="258" eb="260">
      <t>ショルイ</t>
    </rPh>
    <rPh sb="261" eb="262">
      <t>ア</t>
    </rPh>
    <rPh sb="264" eb="266">
      <t>ホゾン</t>
    </rPh>
    <rPh sb="268" eb="270">
      <t>ヒツヨウ</t>
    </rPh>
    <rPh sb="280" eb="282">
      <t>ウンヨウ</t>
    </rPh>
    <rPh sb="282" eb="284">
      <t>シドウ</t>
    </rPh>
    <rPh sb="284" eb="285">
      <t>ジ</t>
    </rPh>
    <rPh sb="286" eb="287">
      <t>オオム</t>
    </rPh>
    <rPh sb="288" eb="290">
      <t>チョッキン</t>
    </rPh>
    <rPh sb="291" eb="293">
      <t>ネンカン</t>
    </rPh>
    <rPh sb="293" eb="294">
      <t>ブン</t>
    </rPh>
    <rPh sb="295" eb="297">
      <t>カクニン</t>
    </rPh>
    <rPh sb="308" eb="310">
      <t>ヒツヨウ</t>
    </rPh>
    <rPh sb="311" eb="312">
      <t>オウ</t>
    </rPh>
    <rPh sb="315" eb="317">
      <t>ネンカン</t>
    </rPh>
    <rPh sb="317" eb="318">
      <t>ブン</t>
    </rPh>
    <rPh sb="319" eb="321">
      <t>ショルイ</t>
    </rPh>
    <rPh sb="322" eb="323">
      <t>モト</t>
    </rPh>
    <rPh sb="334" eb="336">
      <t>テイジ</t>
    </rPh>
    <rPh sb="343" eb="345">
      <t>ショルイ</t>
    </rPh>
    <rPh sb="346" eb="348">
      <t>カンリ</t>
    </rPh>
    <rPh sb="349" eb="351">
      <t>テッテイ</t>
    </rPh>
    <rPh sb="353" eb="354">
      <t>ネガ</t>
    </rPh>
    <phoneticPr fontId="20"/>
  </si>
  <si>
    <t>事業所名</t>
    <phoneticPr fontId="20"/>
  </si>
  <si>
    <t>点検者氏名</t>
    <phoneticPr fontId="79"/>
  </si>
  <si>
    <t>点検年月日</t>
    <phoneticPr fontId="20"/>
  </si>
  <si>
    <t>確認項目</t>
    <phoneticPr fontId="79"/>
  </si>
  <si>
    <t>確認書類</t>
    <rPh sb="2" eb="4">
      <t>ショルイ</t>
    </rPh>
    <phoneticPr fontId="79"/>
  </si>
  <si>
    <t>対象
サービス</t>
    <rPh sb="0" eb="2">
      <t>タイショウ</t>
    </rPh>
    <phoneticPr fontId="20"/>
  </si>
  <si>
    <t>準備状況</t>
    <rPh sb="0" eb="2">
      <t>ジュンビ</t>
    </rPh>
    <rPh sb="2" eb="4">
      <t>ジョウキョウ</t>
    </rPh>
    <phoneticPr fontId="20"/>
  </si>
  <si>
    <t>備考</t>
    <rPh sb="0" eb="2">
      <t>ビコウ</t>
    </rPh>
    <phoneticPr fontId="20"/>
  </si>
  <si>
    <t>従業者の勤務に関する書類</t>
    <phoneticPr fontId="20"/>
  </si>
  <si>
    <t>勤務予定表及び勤務実績表（※市の様式に準じたもの）</t>
    <phoneticPr fontId="20"/>
  </si>
  <si>
    <t>全サービス</t>
    <rPh sb="0" eb="1">
      <t>ゼン</t>
    </rPh>
    <phoneticPr fontId="20"/>
  </si>
  <si>
    <t>未</t>
  </si>
  <si>
    <t>出勤簿</t>
  </si>
  <si>
    <t>タイムカード</t>
  </si>
  <si>
    <t>宿日直日誌</t>
  </si>
  <si>
    <t>入居、入所施設</t>
    <rPh sb="0" eb="2">
      <t>ニュウキョ</t>
    </rPh>
    <rPh sb="3" eb="5">
      <t>ニュウショ</t>
    </rPh>
    <rPh sb="5" eb="7">
      <t>シセツ</t>
    </rPh>
    <phoneticPr fontId="20"/>
  </si>
  <si>
    <t>雇用契約書</t>
  </si>
  <si>
    <t>給与関係書類（賃金台帳労働者名簿等）</t>
  </si>
  <si>
    <t>労働基準監督署への届出書類</t>
  </si>
  <si>
    <t>従業者の資格に関する書類（資格証、研修修了証、実務経験証明書）</t>
    <phoneticPr fontId="20"/>
  </si>
  <si>
    <t>身分証（携行用）</t>
    <phoneticPr fontId="20"/>
  </si>
  <si>
    <t>居宅系・相談系</t>
    <rPh sb="0" eb="2">
      <t>キョタク</t>
    </rPh>
    <rPh sb="2" eb="3">
      <t>ケイ</t>
    </rPh>
    <rPh sb="4" eb="6">
      <t>ソウダン</t>
    </rPh>
    <rPh sb="6" eb="7">
      <t>ケイ</t>
    </rPh>
    <phoneticPr fontId="20"/>
  </si>
  <si>
    <t>重要事項説明書（副本）</t>
    <phoneticPr fontId="20"/>
  </si>
  <si>
    <t>契約書（副本）</t>
    <phoneticPr fontId="20"/>
  </si>
  <si>
    <t>支給量の管理に関する書類（受給者証（写）等）</t>
    <phoneticPr fontId="20"/>
  </si>
  <si>
    <t>受給者証（写）</t>
    <phoneticPr fontId="20"/>
  </si>
  <si>
    <t>契約内容報告書</t>
    <phoneticPr fontId="20"/>
  </si>
  <si>
    <t>利用者及び提供したサービスに関する具体的な記録</t>
    <phoneticPr fontId="20"/>
  </si>
  <si>
    <t>アセスメント記録</t>
    <phoneticPr fontId="20"/>
  </si>
  <si>
    <t>サービスの提供の記録</t>
    <phoneticPr fontId="20"/>
  </si>
  <si>
    <t>個人情報利用同意書</t>
  </si>
  <si>
    <t>個別支援計画原案</t>
    <phoneticPr fontId="20"/>
  </si>
  <si>
    <t>アセスメント及びモニタリングを実施したことがわかる書類</t>
    <phoneticPr fontId="20"/>
  </si>
  <si>
    <t>個別支援会議の記録</t>
  </si>
  <si>
    <t>個別支援計画</t>
    <phoneticPr fontId="20"/>
  </si>
  <si>
    <t>業務日誌</t>
    <phoneticPr fontId="20"/>
  </si>
  <si>
    <t>訪問・面接記録</t>
    <phoneticPr fontId="20"/>
  </si>
  <si>
    <t>身体拘束に関する記録</t>
    <phoneticPr fontId="20"/>
  </si>
  <si>
    <t>相談除く全サービス</t>
    <rPh sb="0" eb="2">
      <t>ソウダン</t>
    </rPh>
    <rPh sb="2" eb="3">
      <t>ノゾ</t>
    </rPh>
    <phoneticPr fontId="20"/>
  </si>
  <si>
    <t>健康管理に関する記録</t>
    <phoneticPr fontId="20"/>
  </si>
  <si>
    <t>食事提供に関する記録</t>
    <phoneticPr fontId="20"/>
  </si>
  <si>
    <t>食事提供をする場合のみ</t>
    <rPh sb="0" eb="2">
      <t>ショクジ</t>
    </rPh>
    <rPh sb="2" eb="4">
      <t>テイキョウ</t>
    </rPh>
    <rPh sb="7" eb="9">
      <t>バアイ</t>
    </rPh>
    <phoneticPr fontId="20"/>
  </si>
  <si>
    <t>入院・外泊記録</t>
    <phoneticPr fontId="20"/>
  </si>
  <si>
    <t>利用者預かり金、遺留金品に関する書類</t>
    <phoneticPr fontId="20"/>
  </si>
  <si>
    <t>‐</t>
  </si>
  <si>
    <t>実施の場合のみ</t>
    <rPh sb="0" eb="2">
      <t>ジッシ</t>
    </rPh>
    <rPh sb="3" eb="5">
      <t>バアイ</t>
    </rPh>
    <phoneticPr fontId="20"/>
  </si>
  <si>
    <t>職員の健康管理及び衛生管理に関する書類</t>
    <phoneticPr fontId="20"/>
  </si>
  <si>
    <t>健康診断書等</t>
    <phoneticPr fontId="20"/>
  </si>
  <si>
    <t>秘密保持に関する書類</t>
    <phoneticPr fontId="20"/>
  </si>
  <si>
    <t>従業者の誓約書</t>
    <phoneticPr fontId="20"/>
  </si>
  <si>
    <t>個人情報使用に関する利用者同意書等</t>
    <phoneticPr fontId="20"/>
  </si>
  <si>
    <t>苦情処理に関する書類</t>
    <phoneticPr fontId="20"/>
  </si>
  <si>
    <t>苦情対応マニュアル</t>
    <phoneticPr fontId="20"/>
  </si>
  <si>
    <t>苦情対応記録等</t>
    <phoneticPr fontId="20"/>
  </si>
  <si>
    <t>事故処理に関する書類</t>
    <phoneticPr fontId="20"/>
  </si>
  <si>
    <t>事故対応マニュアル</t>
    <phoneticPr fontId="20"/>
  </si>
  <si>
    <t>事故対応記録</t>
    <phoneticPr fontId="20"/>
  </si>
  <si>
    <t>非常災害対策に関する書類</t>
    <phoneticPr fontId="20"/>
  </si>
  <si>
    <t>消防計画書</t>
    <phoneticPr fontId="20"/>
  </si>
  <si>
    <t>居宅系・相談系除く</t>
    <rPh sb="0" eb="2">
      <t>キョタク</t>
    </rPh>
    <rPh sb="2" eb="3">
      <t>ケイ</t>
    </rPh>
    <rPh sb="4" eb="6">
      <t>ソウダン</t>
    </rPh>
    <rPh sb="6" eb="7">
      <t>ケイ</t>
    </rPh>
    <rPh sb="7" eb="8">
      <t>ノゾ</t>
    </rPh>
    <phoneticPr fontId="20"/>
  </si>
  <si>
    <t>消防設備点検記録</t>
    <phoneticPr fontId="20"/>
  </si>
  <si>
    <t>避難訓練記録等</t>
    <phoneticPr fontId="20"/>
  </si>
  <si>
    <t>損害賠償保険証書</t>
    <phoneticPr fontId="20"/>
  </si>
  <si>
    <t>各種規程</t>
    <phoneticPr fontId="20"/>
  </si>
  <si>
    <t>運営規程</t>
    <phoneticPr fontId="20"/>
  </si>
  <si>
    <t>就業規則</t>
    <phoneticPr fontId="20"/>
  </si>
  <si>
    <t>職場会議の記録等</t>
    <rPh sb="7" eb="8">
      <t>トウ</t>
    </rPh>
    <phoneticPr fontId="20"/>
  </si>
  <si>
    <t>職場会議の記録</t>
    <phoneticPr fontId="20"/>
  </si>
  <si>
    <t>研修参加記録</t>
  </si>
  <si>
    <t>広告（パンフレット、ホームページ等）</t>
    <phoneticPr fontId="20"/>
  </si>
  <si>
    <t>‐</t>
    <phoneticPr fontId="20"/>
  </si>
  <si>
    <t>報酬請求に関する書類</t>
    <phoneticPr fontId="20"/>
  </si>
  <si>
    <t>請求書</t>
    <phoneticPr fontId="20"/>
  </si>
  <si>
    <t>明細書</t>
    <phoneticPr fontId="20"/>
  </si>
  <si>
    <t>サービス提供実績記録票</t>
    <phoneticPr fontId="20"/>
  </si>
  <si>
    <t>上限額管理結果票</t>
  </si>
  <si>
    <t>利用者負担額一覧等</t>
    <phoneticPr fontId="20"/>
  </si>
  <si>
    <t>利用者負担に関する書類</t>
    <phoneticPr fontId="20"/>
  </si>
  <si>
    <t>利用者に対する請求書</t>
    <phoneticPr fontId="20"/>
  </si>
  <si>
    <t>領収書</t>
    <phoneticPr fontId="20"/>
  </si>
  <si>
    <t>介護給付費（訓練等給付費）の受領に関する利用者への通知書</t>
    <phoneticPr fontId="20"/>
  </si>
  <si>
    <t>サービス提供証明書〔※法定代理受領を行わない場合〕</t>
    <phoneticPr fontId="20"/>
  </si>
  <si>
    <t>定員管理に関する記録（日々の利用者数が分かるもの）</t>
    <phoneticPr fontId="20"/>
  </si>
  <si>
    <t>定員の定めのある場合のみ</t>
    <rPh sb="0" eb="2">
      <t>テイイン</t>
    </rPh>
    <rPh sb="3" eb="4">
      <t>サダ</t>
    </rPh>
    <rPh sb="8" eb="10">
      <t>バアイ</t>
    </rPh>
    <phoneticPr fontId="20"/>
  </si>
  <si>
    <t>虐待防止</t>
    <phoneticPr fontId="20"/>
  </si>
  <si>
    <t>虐待防止マニュアル</t>
    <phoneticPr fontId="20"/>
  </si>
  <si>
    <t>虐待防止研修</t>
  </si>
  <si>
    <t>委員会記録</t>
    <phoneticPr fontId="20"/>
  </si>
  <si>
    <t>身体拘束等の適正化</t>
    <phoneticPr fontId="20"/>
  </si>
  <si>
    <t>身体拘束等の適正化指針</t>
    <phoneticPr fontId="20"/>
  </si>
  <si>
    <t>身体拘束等の適正化研修</t>
  </si>
  <si>
    <t>業務継続計画</t>
    <phoneticPr fontId="20"/>
  </si>
  <si>
    <t>業務継続計画（感染症・災害）</t>
    <phoneticPr fontId="20"/>
  </si>
  <si>
    <t>業務継続計画の研修・訓練の記録</t>
    <phoneticPr fontId="20"/>
  </si>
  <si>
    <t>感染症の予防及びまん延の防止</t>
    <phoneticPr fontId="20"/>
  </si>
  <si>
    <t>感染症の予防及びまん延の防止のための指針</t>
    <phoneticPr fontId="20"/>
  </si>
  <si>
    <t>研修及び訓練記録</t>
    <phoneticPr fontId="20"/>
  </si>
  <si>
    <t>委員会記録</t>
  </si>
  <si>
    <t>障害児通所支援事業所等における安全計画</t>
    <phoneticPr fontId="20"/>
  </si>
  <si>
    <t>児通所事業</t>
    <rPh sb="0" eb="3">
      <t>ジツウショ</t>
    </rPh>
    <rPh sb="3" eb="5">
      <t>ジギョウ</t>
    </rPh>
    <phoneticPr fontId="20"/>
  </si>
  <si>
    <t>研修・訓練の記録　</t>
  </si>
  <si>
    <t>工賃に関する書類</t>
    <phoneticPr fontId="20"/>
  </si>
  <si>
    <t>就労系サービス</t>
    <rPh sb="0" eb="2">
      <t>シュウロウ</t>
    </rPh>
    <rPh sb="2" eb="3">
      <t>ケイ</t>
    </rPh>
    <phoneticPr fontId="20"/>
  </si>
  <si>
    <t>就労支援事業会計に関する書類</t>
    <phoneticPr fontId="20"/>
  </si>
  <si>
    <t>運営指導自己点検表（人員）</t>
    <rPh sb="0" eb="2">
      <t>ウンエイ</t>
    </rPh>
    <rPh sb="2" eb="4">
      <t>シドウ</t>
    </rPh>
    <phoneticPr fontId="79"/>
  </si>
  <si>
    <t>(就労継続支援Ｂ型)</t>
    <phoneticPr fontId="20"/>
  </si>
  <si>
    <t>確認事項</t>
    <rPh sb="2" eb="4">
      <t>ジコウ</t>
    </rPh>
    <phoneticPr fontId="79"/>
  </si>
  <si>
    <t>根拠法令</t>
    <rPh sb="0" eb="4">
      <t>コンキョホウレイ</t>
    </rPh>
    <phoneticPr fontId="79"/>
  </si>
  <si>
    <t>回答</t>
    <rPh sb="0" eb="2">
      <t>カイトウ</t>
    </rPh>
    <phoneticPr fontId="20"/>
  </si>
  <si>
    <t>保管・管理すべき書類</t>
    <rPh sb="0" eb="2">
      <t>ホカン</t>
    </rPh>
    <rPh sb="3" eb="5">
      <t>カンリ</t>
    </rPh>
    <rPh sb="8" eb="10">
      <t>ショルイ</t>
    </rPh>
    <phoneticPr fontId="79"/>
  </si>
  <si>
    <t>職業指導員
及び
生活支援員</t>
    <phoneticPr fontId="20"/>
  </si>
  <si>
    <t>①　職業指導員及び生活支援員の総数は、事業所ごとに、常勤換算方法で利用者の数を10で除した数以上となっているか。</t>
    <phoneticPr fontId="20"/>
  </si>
  <si>
    <t>平18厚令171
第199条準用(第186条第1項第1号イ)</t>
    <phoneticPr fontId="20"/>
  </si>
  <si>
    <t>・勤務実績表
・出勤簿（タイムカード）
・従業員の資格証
・勤務体制一覧表
・利用者数（平均利用人数）が分かる書類（実績表等）</t>
    <phoneticPr fontId="20"/>
  </si>
  <si>
    <t>②　職業指導員の数は、事業所ごとに1以上となっているか。</t>
    <phoneticPr fontId="20"/>
  </si>
  <si>
    <t>平18厚令171
第199条準用(第186条第1項第1号ロ)</t>
    <phoneticPr fontId="20"/>
  </si>
  <si>
    <t>③　生活支援員の数は、事業所ごとに1以上となっているか。</t>
    <phoneticPr fontId="20"/>
  </si>
  <si>
    <t>平18厚令171
第199条準用(第186条第1項第1号ハ)</t>
    <phoneticPr fontId="20"/>
  </si>
  <si>
    <t>④　職業指導員又は生活支援員のうち、いずれか1人以上は常勤となっているか。</t>
    <phoneticPr fontId="20"/>
  </si>
  <si>
    <t>平18厚令171
第199条準用(第186条第4項)</t>
    <phoneticPr fontId="20"/>
  </si>
  <si>
    <t>サービス
管理
責任者</t>
    <phoneticPr fontId="20"/>
  </si>
  <si>
    <t>①　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</si>
  <si>
    <t>平18厚令171
第199条準用(第186条第1項第2号)</t>
    <phoneticPr fontId="20"/>
  </si>
  <si>
    <t>②　サービス管理責任者のうち、1人以上は常勤となっているか。</t>
    <phoneticPr fontId="20"/>
  </si>
  <si>
    <t>平18厚令171
第199条準用(第186条第5項)</t>
    <phoneticPr fontId="20"/>
  </si>
  <si>
    <t>利用者数の算定</t>
    <phoneticPr fontId="20"/>
  </si>
  <si>
    <t>利用者の数は、前年度の平均値となっているか。
（ただし、新規に指定を受ける場合は、適切な推定数によっているか。）</t>
    <phoneticPr fontId="20"/>
  </si>
  <si>
    <t>平18厚令171第199条準用(第186条第2項)</t>
    <phoneticPr fontId="20"/>
  </si>
  <si>
    <t>・利用者数（平均利用人数）が分かる書類（利用者名簿等）</t>
    <phoneticPr fontId="20"/>
  </si>
  <si>
    <t>職務の専従</t>
    <phoneticPr fontId="20"/>
  </si>
  <si>
    <t>事業所の従業者は、専ら当該事業所の職務に従事する者となっているか。
（ただし、利用者の支援に支障がない場合はこの限りでない。）</t>
  </si>
  <si>
    <t>平18厚令171
第199条準用(第186条第3項)</t>
    <phoneticPr fontId="20"/>
  </si>
  <si>
    <t>・従業者の勤務実態の分かる書類
（出勤簿等）</t>
    <phoneticPr fontId="20"/>
  </si>
  <si>
    <t>管理者</t>
    <phoneticPr fontId="20"/>
  </si>
  <si>
    <t>事業所ごとに専らその職務に従事する管理者を置いているか。
（ただし、事業所の管理上支障がない場合は、当該事業所の他の職務に従事させ、又は当該事業所以外の事業所、施設等の職務に従事させることができる。）</t>
  </si>
  <si>
    <t>平18厚令171
第199条準用（第51条）</t>
    <phoneticPr fontId="20"/>
  </si>
  <si>
    <t>・管理者の雇用形態が分かる書類
・勤務実績表
・出勤簿（タイムカード）
・従業員の資格証
・勤務体制一覧表</t>
    <phoneticPr fontId="20"/>
  </si>
  <si>
    <t>従たる事業所を設置する場合の特例</t>
    <phoneticPr fontId="20"/>
  </si>
  <si>
    <t>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20"/>
  </si>
  <si>
    <t>平18厚令171
第199条準用（第79条）</t>
    <phoneticPr fontId="20"/>
  </si>
  <si>
    <t>非該当</t>
  </si>
  <si>
    <t>勤務体制の確保等</t>
    <phoneticPr fontId="20"/>
  </si>
  <si>
    <t>（１）事業者は、利用者に対し、適切なサービスを提供できるよう、事業所ごとに従業者の勤務体制を定めているか。</t>
    <phoneticPr fontId="20"/>
  </si>
  <si>
    <t>平18厚令171
第202条
準用（第68条
第1項)</t>
    <phoneticPr fontId="20"/>
  </si>
  <si>
    <t>・従業者の勤務表</t>
    <phoneticPr fontId="20"/>
  </si>
  <si>
    <t>（２）事業者は、事業所ごとに当該事業所の従業者によってサービスを提供しているか。
（ただし、利用者の支援に直接影響を及ぼさない業務については、この限りでない。）</t>
    <phoneticPr fontId="20"/>
  </si>
  <si>
    <t>平18厚令171
第202条
準用（第68条
第2項)</t>
    <phoneticPr fontId="20"/>
  </si>
  <si>
    <t>・勤務形態一覧表
・雇用形態が分かる書類</t>
    <phoneticPr fontId="20"/>
  </si>
  <si>
    <t>（３）事業者は、従業者の資質の向上のためにその研修の機会を確保しているか。</t>
    <phoneticPr fontId="20"/>
  </si>
  <si>
    <t>平18厚令171
第202条
準用（第68条
第3項)</t>
    <phoneticPr fontId="20"/>
  </si>
  <si>
    <t>・研修計画、研修実施記録</t>
    <phoneticPr fontId="20"/>
  </si>
  <si>
    <t>（４）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</si>
  <si>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平18厚令171
第202条
準用（第68条
第4項)</t>
    <phoneticPr fontId="20"/>
  </si>
  <si>
    <t>・就業環境が害されることを防止するための方針が分かる書類</t>
    <phoneticPr fontId="20"/>
  </si>
  <si>
    <t>定員の遵守</t>
    <phoneticPr fontId="20"/>
  </si>
  <si>
    <t>事業者は、利用定員を超えてサービスの提供を行っていないか。
（ただし、災害、虐待その他のやむを得ない事情がある場合は、この限りでない。）</t>
  </si>
  <si>
    <t>平18厚令171
第202条
準用（第69条）</t>
    <phoneticPr fontId="20"/>
  </si>
  <si>
    <t>・運営規程
・利用者数が分かる書類（利用者名簿等）</t>
    <phoneticPr fontId="20"/>
  </si>
  <si>
    <t>秘密保持等</t>
    <phoneticPr fontId="20"/>
  </si>
  <si>
    <t>（１）事業所の従業者及び管理者は、正当な理由がなく、その業務上知り得た利用者又はその家族の秘密を漏らしていないか。</t>
  </si>
  <si>
    <t>平18厚令171
第202条
準用（第36条第1項）</t>
    <phoneticPr fontId="20"/>
  </si>
  <si>
    <t>・従業者及び管理者の秘密保持誓約書</t>
    <phoneticPr fontId="20"/>
  </si>
  <si>
    <t>（２）事業者は、従業者及び管理者であった者が、正当な理由がなく、その業務上知り得た利用者又はその家族の秘密を漏らすことがないよう、必要な措置を講じているか。</t>
  </si>
  <si>
    <t>平18厚令171
第202条
準用（第36条第2項）</t>
    <phoneticPr fontId="20"/>
  </si>
  <si>
    <t>・従業者及び管理者の秘密保持誓約書
・その他必要な措置を講じたことが分かる文書（就業規則等）</t>
    <phoneticPr fontId="20"/>
  </si>
  <si>
    <t>就労継続支援Ｂ型
サービス費</t>
    <phoneticPr fontId="20"/>
  </si>
  <si>
    <t>就労継続支援Ｂ型サービス費（Ⅰ）を算定している場合は、従業者の員数が利用者の数を６で除して得た数以上あるか。
就労継続支援Ｂ型サービス費（Ⅱ）を算定している場合は、従業者の員数が利用者の数を７．５で除して得た数以上あるか。</t>
    <rPh sb="17" eb="19">
      <t>サンテイ</t>
    </rPh>
    <rPh sb="23" eb="25">
      <t>バアイ</t>
    </rPh>
    <rPh sb="27" eb="30">
      <t>ジュウギョウシャ</t>
    </rPh>
    <rPh sb="31" eb="33">
      <t>インスウ</t>
    </rPh>
    <rPh sb="34" eb="37">
      <t>リヨウシャ</t>
    </rPh>
    <rPh sb="38" eb="39">
      <t>カズ</t>
    </rPh>
    <rPh sb="42" eb="43">
      <t>ジョ</t>
    </rPh>
    <rPh sb="45" eb="46">
      <t>エ</t>
    </rPh>
    <rPh sb="47" eb="48">
      <t>カズ</t>
    </rPh>
    <rPh sb="48" eb="50">
      <t>イジョウ</t>
    </rPh>
    <phoneticPr fontId="20"/>
  </si>
  <si>
    <t>平18厚告523別表第14の1</t>
    <phoneticPr fontId="20"/>
  </si>
  <si>
    <t>福祉・介護職員等
処遇改善加算</t>
    <phoneticPr fontId="20"/>
  </si>
  <si>
    <t>（１）福祉・介護職員等処遇改善加算を算定している場合において、加算の算定額に相当する福祉・介護職員その他の職員の賃金の改善を実施しているか。</t>
    <rPh sb="3" eb="5">
      <t>フクシ</t>
    </rPh>
    <rPh sb="6" eb="8">
      <t>カイゴ</t>
    </rPh>
    <rPh sb="8" eb="10">
      <t>ショクイン</t>
    </rPh>
    <rPh sb="10" eb="11">
      <t>トウ</t>
    </rPh>
    <rPh sb="11" eb="13">
      <t>ショグウ</t>
    </rPh>
    <rPh sb="13" eb="15">
      <t>カイゼン</t>
    </rPh>
    <rPh sb="15" eb="17">
      <t>カサン</t>
    </rPh>
    <rPh sb="18" eb="20">
      <t>サンテイ</t>
    </rPh>
    <rPh sb="24" eb="26">
      <t>バアイ</t>
    </rPh>
    <rPh sb="31" eb="33">
      <t>カサン</t>
    </rPh>
    <rPh sb="34" eb="36">
      <t>サンテイ</t>
    </rPh>
    <rPh sb="36" eb="37">
      <t>ガク</t>
    </rPh>
    <rPh sb="38" eb="40">
      <t>ソウトウ</t>
    </rPh>
    <rPh sb="42" eb="44">
      <t>フクシ</t>
    </rPh>
    <rPh sb="45" eb="47">
      <t>カイゴ</t>
    </rPh>
    <rPh sb="47" eb="49">
      <t>ショクイン</t>
    </rPh>
    <rPh sb="51" eb="52">
      <t>タ</t>
    </rPh>
    <rPh sb="53" eb="55">
      <t>ショクイン</t>
    </rPh>
    <rPh sb="56" eb="58">
      <t>チンギン</t>
    </rPh>
    <rPh sb="59" eb="61">
      <t>カイゼン</t>
    </rPh>
    <rPh sb="62" eb="64">
      <t>ジッシ</t>
    </rPh>
    <phoneticPr fontId="20"/>
  </si>
  <si>
    <t>平18厚告523
別表第14の17の注</t>
    <phoneticPr fontId="20"/>
  </si>
  <si>
    <t>・給与関係書類（賃金台帳等）</t>
    <rPh sb="12" eb="13">
      <t>トウ</t>
    </rPh>
    <phoneticPr fontId="20"/>
  </si>
  <si>
    <t>（２）福祉・介護職員等処遇改善加算を算定している場合において、処遇改善計画書の記載内容の根拠となる資料を保管しているか。</t>
    <rPh sb="31" eb="33">
      <t>ショグウ</t>
    </rPh>
    <rPh sb="33" eb="35">
      <t>カイゼン</t>
    </rPh>
    <rPh sb="35" eb="37">
      <t>ケイカク</t>
    </rPh>
    <rPh sb="37" eb="38">
      <t>ショ</t>
    </rPh>
    <rPh sb="39" eb="41">
      <t>キサイ</t>
    </rPh>
    <rPh sb="41" eb="43">
      <t>ナイヨウ</t>
    </rPh>
    <rPh sb="44" eb="46">
      <t>コンキョ</t>
    </rPh>
    <rPh sb="49" eb="51">
      <t>シリョウ</t>
    </rPh>
    <rPh sb="52" eb="54">
      <t>ホカン</t>
    </rPh>
    <phoneticPr fontId="20"/>
  </si>
  <si>
    <t>・賃金、退職手当、臨時の賃金等に関する規程
・任用要件及び賃金体系に関する規程
・昇給の仕組みに関する規程
・労働保険に加入していることが確認できる書類（労働保険関係成立届、労働保険概算・確定保険料申告書等）</t>
    <rPh sb="1" eb="3">
      <t>チンギン</t>
    </rPh>
    <rPh sb="4" eb="6">
      <t>タイショク</t>
    </rPh>
    <rPh sb="6" eb="8">
      <t>テアテ</t>
    </rPh>
    <rPh sb="9" eb="11">
      <t>リンジ</t>
    </rPh>
    <rPh sb="12" eb="14">
      <t>チンギン</t>
    </rPh>
    <rPh sb="14" eb="15">
      <t>トウ</t>
    </rPh>
    <rPh sb="16" eb="17">
      <t>カン</t>
    </rPh>
    <rPh sb="19" eb="21">
      <t>キテイ</t>
    </rPh>
    <rPh sb="23" eb="25">
      <t>ニンヨウ</t>
    </rPh>
    <rPh sb="25" eb="27">
      <t>ヨウケン</t>
    </rPh>
    <rPh sb="27" eb="28">
      <t>オヨ</t>
    </rPh>
    <rPh sb="29" eb="31">
      <t>チンギン</t>
    </rPh>
    <rPh sb="31" eb="33">
      <t>タイケイ</t>
    </rPh>
    <rPh sb="34" eb="35">
      <t>カン</t>
    </rPh>
    <rPh sb="37" eb="39">
      <t>キテイ</t>
    </rPh>
    <rPh sb="41" eb="43">
      <t>ショウキュウ</t>
    </rPh>
    <rPh sb="44" eb="46">
      <t>シク</t>
    </rPh>
    <rPh sb="48" eb="49">
      <t>カン</t>
    </rPh>
    <rPh sb="51" eb="53">
      <t>キテイ</t>
    </rPh>
    <rPh sb="55" eb="57">
      <t>ロウドウ</t>
    </rPh>
    <rPh sb="57" eb="59">
      <t>ホケン</t>
    </rPh>
    <rPh sb="60" eb="62">
      <t>カニュウ</t>
    </rPh>
    <rPh sb="69" eb="71">
      <t>カクニン</t>
    </rPh>
    <rPh sb="74" eb="76">
      <t>ショルイ</t>
    </rPh>
    <rPh sb="77" eb="79">
      <t>ロウドウ</t>
    </rPh>
    <rPh sb="79" eb="81">
      <t>ホケン</t>
    </rPh>
    <rPh sb="81" eb="83">
      <t>カンケイ</t>
    </rPh>
    <rPh sb="83" eb="85">
      <t>セイリツ</t>
    </rPh>
    <rPh sb="85" eb="86">
      <t>トドケ</t>
    </rPh>
    <rPh sb="87" eb="89">
      <t>ロウドウ</t>
    </rPh>
    <rPh sb="89" eb="91">
      <t>ホケン</t>
    </rPh>
    <rPh sb="91" eb="93">
      <t>ガイサン</t>
    </rPh>
    <rPh sb="94" eb="96">
      <t>カクテイ</t>
    </rPh>
    <rPh sb="96" eb="99">
      <t>ホケンリョウ</t>
    </rPh>
    <rPh sb="99" eb="101">
      <t>シンコク</t>
    </rPh>
    <rPh sb="101" eb="102">
      <t>ショ</t>
    </rPh>
    <rPh sb="102" eb="103">
      <t>トウ</t>
    </rPh>
    <phoneticPr fontId="20"/>
  </si>
  <si>
    <t>保管・管理すべき書類</t>
    <phoneticPr fontId="20"/>
  </si>
  <si>
    <t>上記確認項目の対応状況を示す根拠資料として、表の右記の各種「保管・管理すべき書類」を作成し、事業所内で適切に管理しているか。</t>
    <rPh sb="0" eb="2">
      <t>ジョウキ</t>
    </rPh>
    <rPh sb="2" eb="4">
      <t>カクニン</t>
    </rPh>
    <rPh sb="4" eb="6">
      <t>コウモク</t>
    </rPh>
    <rPh sb="7" eb="9">
      <t>タイオウ</t>
    </rPh>
    <rPh sb="9" eb="11">
      <t>ジョウキョウ</t>
    </rPh>
    <rPh sb="12" eb="13">
      <t>シメ</t>
    </rPh>
    <rPh sb="14" eb="16">
      <t>コンキョ</t>
    </rPh>
    <rPh sb="16" eb="18">
      <t>シリョウ</t>
    </rPh>
    <rPh sb="22" eb="23">
      <t>ヒョウ</t>
    </rPh>
    <rPh sb="24" eb="26">
      <t>ウキ</t>
    </rPh>
    <rPh sb="27" eb="29">
      <t>カクシュ</t>
    </rPh>
    <rPh sb="42" eb="44">
      <t>サクセイ</t>
    </rPh>
    <rPh sb="46" eb="48">
      <t>ジギョウ</t>
    </rPh>
    <rPh sb="48" eb="49">
      <t>ショ</t>
    </rPh>
    <rPh sb="49" eb="50">
      <t>ナイ</t>
    </rPh>
    <rPh sb="51" eb="53">
      <t>テキセツ</t>
    </rPh>
    <rPh sb="54" eb="56">
      <t>カンリ</t>
    </rPh>
    <phoneticPr fontId="20"/>
  </si>
  <si>
    <t>￣</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</si>
</sst>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
    <numFmt numFmtId="177" formatCode="#,##0.0;[Red]\-#,##0.0"/>
    <numFmt numFmtId="178" formatCode="#,##0_ "/>
    <numFmt numFmtId="179" formatCode="0_ "/>
    <numFmt numFmtId="180" formatCode="General\ &quot;人&quot;"/>
    <numFmt numFmtId="181" formatCode="#,##0.0_ &quot;人&quot;"/>
    <numFmt numFmtId="182" formatCode="#,##0.00_ "/>
    <numFmt numFmtId="183" formatCode="0.00_ "/>
    <numFmt numFmtId="184" formatCode="#,##0.0_ "/>
    <numFmt numFmtId="185" formatCode="#,##0&quot;人&quot;"/>
    <numFmt numFmtId="186" formatCode="[h]:mm"/>
    <numFmt numFmtId="187" formatCode="d"/>
    <numFmt numFmtId="188" formatCode="0.0_);[Red]\(0.0\)"/>
    <numFmt numFmtId="189" formatCode="0_);[Red]\(0\)"/>
    <numFmt numFmtId="190" formatCode="h:mm;@"/>
  </numFmts>
  <fonts count="10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9"/>
      <name val="ＭＳ ゴシック"/>
      <family val="3"/>
      <charset val="128"/>
    </font>
    <font>
      <u/>
      <sz val="12"/>
      <name val="ＭＳ 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2"/>
      <name val="ＭＳ ゴシック"/>
      <family val="3"/>
      <charset val="128"/>
    </font>
    <font>
      <sz val="11"/>
      <color theme="1"/>
      <name val="ＭＳ Ｐゴシック"/>
      <family val="3"/>
      <charset val="128"/>
      <scheme val="minor"/>
    </font>
    <font>
      <sz val="11"/>
      <name val="明朝"/>
      <family val="1"/>
      <charset val="128"/>
    </font>
    <font>
      <sz val="6"/>
      <name val="ＭＳ Ｐゴシック"/>
      <family val="3"/>
      <charset val="128"/>
      <scheme val="minor"/>
    </font>
    <font>
      <sz val="11"/>
      <color theme="1"/>
      <name val="ＭＳ 明朝"/>
      <family val="1"/>
      <charset val="128"/>
    </font>
    <font>
      <b/>
      <sz val="16"/>
      <color theme="1"/>
      <name val="ＭＳ 明朝"/>
      <family val="1"/>
      <charset val="128"/>
    </font>
    <font>
      <sz val="12"/>
      <color indexed="16"/>
      <name val="ＭＳ Ｐゴシック"/>
      <family val="3"/>
      <charset val="128"/>
    </font>
    <font>
      <i/>
      <sz val="11"/>
      <color indexed="16"/>
      <name val="ＭＳ Ｐゴシック"/>
      <family val="3"/>
      <charset val="128"/>
    </font>
    <font>
      <sz val="11"/>
      <color indexed="16"/>
      <name val="ＭＳ Ｐゴシック"/>
      <family val="3"/>
      <charset val="128"/>
    </font>
    <font>
      <b/>
      <sz val="10"/>
      <name val="ＭＳ ゴシック"/>
      <family val="3"/>
      <charset val="128"/>
    </font>
    <font>
      <b/>
      <sz val="12"/>
      <color rgb="FFFF0000"/>
      <name val="ＭＳ Ｐゴシック"/>
      <family val="3"/>
      <charset val="128"/>
    </font>
    <font>
      <sz val="14"/>
      <color theme="1"/>
      <name val="ＭＳ 明朝"/>
      <family val="1"/>
      <charset val="128"/>
    </font>
    <font>
      <u val="double"/>
      <sz val="14"/>
      <color theme="1"/>
      <name val="ＭＳ 明朝"/>
      <family val="1"/>
      <charset val="128"/>
    </font>
    <font>
      <sz val="11"/>
      <color theme="0" tint="-0.499984740745262"/>
      <name val="ＭＳ 明朝"/>
      <family val="1"/>
      <charset val="128"/>
    </font>
    <font>
      <sz val="14"/>
      <name val="ＭＳ 明朝"/>
      <family val="1"/>
      <charset val="128"/>
    </font>
    <font>
      <sz val="11"/>
      <color theme="1"/>
      <name val="ＭＳ Ｐゴシック"/>
      <family val="3"/>
      <charset val="128"/>
    </font>
    <font>
      <sz val="20"/>
      <name val="ＭＳ Ｐゴシック"/>
      <family val="3"/>
      <charset val="128"/>
    </font>
    <font>
      <sz val="12"/>
      <color indexed="81"/>
      <name val="ＭＳ Ｐゴシック"/>
      <family val="3"/>
      <charset val="128"/>
    </font>
    <font>
      <b/>
      <sz val="14"/>
      <name val="ＭＳ Ｐゴシック"/>
      <family val="3"/>
      <charset val="128"/>
    </font>
    <font>
      <b/>
      <sz val="16"/>
      <name val="ＭＳ Ｐゴシック"/>
      <family val="3"/>
      <charset val="128"/>
    </font>
    <font>
      <b/>
      <sz val="18"/>
      <name val="ＭＳ Ｐゴシック"/>
      <family val="3"/>
      <charset val="128"/>
    </font>
    <font>
      <sz val="9"/>
      <color indexed="81"/>
      <name val="MS P ゴシック"/>
      <family val="3"/>
      <charset val="128"/>
    </font>
    <font>
      <b/>
      <sz val="9"/>
      <color indexed="81"/>
      <name val="MS P ゴシック"/>
      <family val="3"/>
      <charset val="128"/>
    </font>
    <font>
      <b/>
      <sz val="11"/>
      <name val="ＭＳ Ｐゴシック"/>
      <family val="3"/>
      <charset val="128"/>
    </font>
    <font>
      <sz val="12"/>
      <color rgb="FFFF0000"/>
      <name val="ＭＳ Ｐゴシック"/>
      <family val="3"/>
      <charset val="128"/>
    </font>
    <font>
      <b/>
      <sz val="18"/>
      <name val="HGS創英角ｺﾞｼｯｸUB"/>
      <family val="3"/>
      <charset val="128"/>
    </font>
    <font>
      <b/>
      <sz val="18"/>
      <color theme="1"/>
      <name val="ＭＳ Ｐゴシック"/>
      <family val="3"/>
      <charset val="128"/>
    </font>
    <font>
      <sz val="6"/>
      <name val="ＭＳ Ｐゴシック"/>
      <family val="2"/>
      <charset val="128"/>
    </font>
    <font>
      <sz val="6"/>
      <color theme="1"/>
      <name val="ＭＳ Ｐゴシック"/>
      <family val="2"/>
      <charset val="128"/>
    </font>
    <font>
      <sz val="16"/>
      <name val="ＭＳ ゴシック"/>
      <family val="3"/>
      <charset val="128"/>
    </font>
    <font>
      <sz val="16"/>
      <name val="ＭＳ Ｐゴシック"/>
      <family val="3"/>
      <charset val="128"/>
    </font>
    <font>
      <sz val="11"/>
      <name val="ＭＳ Ｐゴシック"/>
      <family val="3"/>
      <charset val="128"/>
      <scheme val="minor"/>
    </font>
    <font>
      <sz val="12"/>
      <name val="ＭＳ Ｐゴシック"/>
      <family val="3"/>
      <charset val="128"/>
      <scheme val="minor"/>
    </font>
    <font>
      <b/>
      <sz val="22"/>
      <name val="ＭＳ Ｐゴシック"/>
      <family val="3"/>
      <charset val="128"/>
      <scheme val="minor"/>
    </font>
    <font>
      <sz val="10"/>
      <color rgb="FFFF0000"/>
      <name val="ＭＳ ゴシック"/>
      <family val="3"/>
      <charset val="128"/>
    </font>
    <font>
      <sz val="10"/>
      <color rgb="FFFF0000"/>
      <name val="ＭＳ Ｐゴシック"/>
      <family val="3"/>
      <charset val="128"/>
    </font>
    <font>
      <sz val="9"/>
      <color rgb="FFFF0000"/>
      <name val="ＭＳ Ｐゴシック"/>
      <family val="3"/>
      <charset val="128"/>
    </font>
    <font>
      <sz val="14"/>
      <name val="ＭＳ Ｐゴシック"/>
      <family val="3"/>
      <charset val="128"/>
      <scheme val="minor"/>
    </font>
    <font>
      <sz val="8"/>
      <name val="ＭＳ Ｐゴシック"/>
      <family val="3"/>
      <charset val="128"/>
      <scheme val="minor"/>
    </font>
    <font>
      <sz val="10"/>
      <name val="ＭＳ Ｐゴシック"/>
      <family val="3"/>
      <charset val="128"/>
      <scheme val="minor"/>
    </font>
    <font>
      <b/>
      <sz val="10"/>
      <name val="ＭＳ Ｐゴシック"/>
      <family val="3"/>
      <charset val="128"/>
      <scheme val="minor"/>
    </font>
    <font>
      <b/>
      <sz val="10"/>
      <color rgb="FFFF0000"/>
      <name val="ＭＳ Ｐゴシック"/>
      <family val="3"/>
      <charset val="128"/>
      <scheme val="minor"/>
    </font>
    <font>
      <b/>
      <sz val="10"/>
      <name val="ＭＳ Ｐゴシック"/>
      <family val="3"/>
      <charset val="128"/>
    </font>
    <font>
      <sz val="8"/>
      <name val="ＭＳ Ｐゴシック"/>
      <family val="3"/>
      <charset val="128"/>
    </font>
    <font>
      <sz val="16"/>
      <name val="ＭＳ Ｐゴシック"/>
      <family val="3"/>
      <charset val="128"/>
      <scheme val="minor"/>
    </font>
    <font>
      <b/>
      <u/>
      <sz val="14"/>
      <name val="ＭＳ Ｐゴシック"/>
      <family val="3"/>
      <charset val="128"/>
      <scheme val="minor"/>
    </font>
    <font>
      <b/>
      <u/>
      <sz val="14"/>
      <name val="ＭＳ Ｐゴシック"/>
      <family val="3"/>
      <charset val="128"/>
    </font>
    <font>
      <sz val="11"/>
      <color rgb="FFFF0000"/>
      <name val="ＭＳ Ｐゴシック"/>
      <family val="3"/>
      <charset val="128"/>
      <scheme val="minor"/>
    </font>
    <font>
      <b/>
      <u/>
      <sz val="10"/>
      <name val="ＭＳ Ｐゴシック"/>
      <family val="3"/>
      <charset val="128"/>
      <scheme val="minor"/>
    </font>
    <font>
      <sz val="14"/>
      <color theme="1"/>
      <name val="ＭＳ Ｐゴシック"/>
      <family val="3"/>
      <charset val="128"/>
      <scheme val="minor"/>
    </font>
    <font>
      <sz val="6"/>
      <name val="游ゴシック"/>
      <family val="3"/>
      <charset val="128"/>
    </font>
    <font>
      <sz val="10"/>
      <color theme="1"/>
      <name val="ＭＳ Ｐゴシック"/>
      <family val="3"/>
      <charset val="128"/>
      <scheme val="minor"/>
    </font>
    <font>
      <sz val="8"/>
      <color theme="1"/>
      <name val="ＭＳ Ｐゴシック"/>
      <family val="3"/>
      <charset val="128"/>
      <scheme val="minor"/>
    </font>
    <font>
      <sz val="11"/>
      <color theme="1"/>
      <name val="HGP創英角ｺﾞｼｯｸUB"/>
      <family val="3"/>
      <charset val="128"/>
    </font>
    <font>
      <sz val="9"/>
      <color theme="1"/>
      <name val="ＭＳ Ｐゴシック"/>
      <family val="3"/>
      <charset val="128"/>
      <scheme val="minor"/>
    </font>
    <font>
      <sz val="9"/>
      <color indexed="8"/>
      <name val="游ゴシック"/>
      <family val="3"/>
      <charset val="128"/>
    </font>
    <font>
      <sz val="11"/>
      <color rgb="FFFF0000"/>
      <name val="ＭＳ Ｐゴシック"/>
      <family val="3"/>
      <charset val="128"/>
    </font>
    <font>
      <sz val="11"/>
      <color theme="1"/>
      <name val="Meiryo UI"/>
      <family val="2"/>
      <charset val="128"/>
    </font>
    <font>
      <sz val="10"/>
      <color theme="1"/>
      <name val="BIZ UDゴシック"/>
      <family val="3"/>
      <charset val="128"/>
    </font>
    <font>
      <sz val="6"/>
      <name val="Meiryo UI"/>
      <family val="2"/>
      <charset val="128"/>
    </font>
    <font>
      <sz val="8"/>
      <color theme="1"/>
      <name val="BIZ UDゴシック"/>
      <family val="3"/>
      <charset val="128"/>
    </font>
    <font>
      <b/>
      <sz val="12"/>
      <color rgb="FFFF0000"/>
      <name val="BIZ UDゴシック"/>
      <family val="3"/>
      <charset val="128"/>
    </font>
    <font>
      <sz val="6"/>
      <name val="ＭＳ Ｐゴシック"/>
      <family val="2"/>
      <charset val="128"/>
      <scheme val="minor"/>
    </font>
    <font>
      <sz val="12"/>
      <color theme="1"/>
      <name val="BIZ UDゴシック"/>
      <family val="3"/>
      <charset val="128"/>
    </font>
    <font>
      <b/>
      <sz val="10"/>
      <color rgb="FFFF0000"/>
      <name val="BIZ UDゴシック"/>
      <family val="3"/>
      <charset val="128"/>
    </font>
    <font>
      <sz val="11"/>
      <color theme="1"/>
      <name val="BIZ UDゴシック"/>
      <family val="3"/>
      <charset val="128"/>
    </font>
    <font>
      <sz val="10"/>
      <name val="BIZ UDゴシック"/>
      <family val="3"/>
      <charset val="128"/>
    </font>
    <font>
      <sz val="11"/>
      <name val="BIZ UDゴシック"/>
      <family val="3"/>
      <charset val="128"/>
    </font>
    <font>
      <sz val="9"/>
      <name val="BIZ UDゴシック"/>
      <family val="3"/>
      <charset val="128"/>
    </font>
    <font>
      <b/>
      <sz val="11"/>
      <color rgb="FFFF0000"/>
      <name val="BIZ UDゴシック"/>
      <family val="3"/>
      <charset val="128"/>
    </font>
    <font>
      <sz val="16"/>
      <name val="BIZ UDゴシック"/>
      <family val="3"/>
      <charset val="128"/>
    </font>
    <font>
      <sz val="16"/>
      <color theme="1"/>
      <name val="BIZ UDゴシック"/>
      <family val="3"/>
      <charset val="128"/>
    </font>
    <font>
      <b/>
      <sz val="14"/>
      <color rgb="FFFF0000"/>
      <name val="BIZ UDゴシック"/>
      <family val="3"/>
      <charset val="128"/>
    </font>
    <font>
      <b/>
      <sz val="12"/>
      <color theme="1"/>
      <name val="BIZ UDゴシック"/>
      <family val="3"/>
      <charset val="128"/>
    </font>
    <font>
      <b/>
      <sz val="11"/>
      <color theme="1"/>
      <name val="BIZ UDゴシック"/>
      <family val="3"/>
      <charset val="128"/>
    </font>
    <font>
      <u/>
      <sz val="11"/>
      <color theme="1"/>
      <name val="BIZ UDゴシック"/>
      <family val="3"/>
      <charset val="128"/>
    </font>
    <font>
      <u/>
      <sz val="14"/>
      <color theme="1"/>
      <name val="BIZ UDゴシック"/>
      <family val="3"/>
      <charset val="128"/>
    </font>
    <font>
      <b/>
      <sz val="14"/>
      <color theme="1"/>
      <name val="BIZ UDゴシック"/>
      <family val="3"/>
      <charset val="128"/>
    </font>
    <font>
      <sz val="14"/>
      <color theme="1"/>
      <name val="BIZ UDゴシック"/>
      <family val="3"/>
      <charset val="128"/>
    </font>
    <font>
      <sz val="16"/>
      <color theme="1"/>
      <name val="ＭＳ ゴシック"/>
      <family val="3"/>
      <charset val="128"/>
    </font>
    <font>
      <sz val="10"/>
      <color theme="1"/>
      <name val="ＭＳ ゴシック"/>
      <family val="3"/>
      <charset val="128"/>
    </font>
    <font>
      <b/>
      <u/>
      <sz val="10"/>
      <color theme="1"/>
      <name val="ＭＳ ゴシック"/>
      <family val="3"/>
      <charset val="128"/>
    </font>
    <font>
      <sz val="10"/>
      <name val="ＭＳ ゴシック"/>
      <family val="3"/>
      <charset val="128"/>
    </font>
    <font>
      <sz val="10"/>
      <color rgb="FF000000"/>
      <name val="Times New Roman"/>
      <family val="1"/>
    </font>
    <font>
      <sz val="10"/>
      <color rgb="FF000000"/>
      <name val="ＭＳ ゴシック"/>
      <family val="3"/>
      <charset val="128"/>
    </font>
    <font>
      <sz val="11"/>
      <color theme="1"/>
      <name val="ＭＳ Ｐゴシック"/>
      <family val="2"/>
      <scheme val="minor"/>
    </font>
    <font>
      <sz val="8"/>
      <color rgb="FF000000"/>
      <name val="ＭＳ ゴシック"/>
      <family val="3"/>
      <charset val="128"/>
    </font>
    <font>
      <sz val="8"/>
      <color theme="1"/>
      <name val="ＭＳ ゴシック"/>
      <family val="3"/>
      <charset val="128"/>
    </font>
    <font>
      <sz val="8"/>
      <color rgb="FF000000"/>
      <name val="ＭＳ Ｐゴシック"/>
      <family val="3"/>
      <charset val="128"/>
    </font>
    <font>
      <sz val="8"/>
      <name val="ＭＳ ゴシック"/>
      <family val="3"/>
      <charset val="128"/>
    </font>
  </fonts>
  <fills count="17">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CCFFCC"/>
        <bgColor indexed="64"/>
      </patternFill>
    </fill>
    <fill>
      <patternFill patternType="solid">
        <fgColor indexed="41"/>
        <bgColor indexed="64"/>
      </patternFill>
    </fill>
    <fill>
      <patternFill patternType="solid">
        <fgColor indexed="45"/>
        <bgColor indexed="64"/>
      </patternFill>
    </fill>
    <fill>
      <patternFill patternType="solid">
        <fgColor rgb="FFFF99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FF6699"/>
        <bgColor indexed="64"/>
      </patternFill>
    </fill>
    <fill>
      <patternFill patternType="solid">
        <fgColor rgb="FFFFFF00"/>
        <bgColor indexed="64"/>
      </patternFill>
    </fill>
    <fill>
      <patternFill patternType="solid">
        <fgColor theme="9" tint="0.59999389629810485"/>
        <bgColor indexed="64"/>
      </patternFill>
    </fill>
    <fill>
      <patternFill patternType="solid">
        <fgColor rgb="FFCCFFFF"/>
        <bgColor indexed="64"/>
      </patternFill>
    </fill>
  </fills>
  <borders count="13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double">
        <color indexed="64"/>
      </right>
      <top style="medium">
        <color indexed="64"/>
      </top>
      <bottom style="medium">
        <color indexed="64"/>
      </bottom>
      <diagonal/>
    </border>
    <border>
      <left/>
      <right/>
      <top style="double">
        <color indexed="64"/>
      </top>
      <bottom style="double">
        <color indexed="64"/>
      </bottom>
      <diagonal/>
    </border>
    <border>
      <left style="double">
        <color indexed="64"/>
      </left>
      <right/>
      <top style="medium">
        <color indexed="64"/>
      </top>
      <bottom style="medium">
        <color indexed="64"/>
      </bottom>
      <diagonal/>
    </border>
    <border>
      <left style="thin">
        <color indexed="64"/>
      </left>
      <right/>
      <top/>
      <bottom style="medium">
        <color indexed="64"/>
      </bottom>
      <diagonal/>
    </border>
    <border>
      <left style="double">
        <color indexed="64"/>
      </left>
      <right style="double">
        <color indexed="64"/>
      </right>
      <top style="double">
        <color indexed="64"/>
      </top>
      <bottom/>
      <diagonal/>
    </border>
    <border diagonalUp="1">
      <left style="thin">
        <color indexed="64"/>
      </left>
      <right/>
      <top style="thin">
        <color indexed="64"/>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right style="thin">
        <color auto="1"/>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top/>
      <bottom style="medium">
        <color indexed="64"/>
      </bottom>
      <diagonal/>
    </border>
    <border>
      <left style="medium">
        <color indexed="64"/>
      </left>
      <right/>
      <top/>
      <bottom style="medium">
        <color indexed="64"/>
      </bottom>
      <diagonal/>
    </border>
    <border>
      <left style="thick">
        <color auto="1"/>
      </left>
      <right/>
      <top/>
      <bottom/>
      <diagonal/>
    </border>
    <border>
      <left/>
      <right style="thick">
        <color auto="1"/>
      </right>
      <top/>
      <bottom/>
      <diagonal/>
    </border>
    <border>
      <left style="medium">
        <color indexed="64"/>
      </left>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ck">
        <color rgb="FFFF0000"/>
      </left>
      <right style="thick">
        <color rgb="FFFF0000"/>
      </right>
      <top style="thick">
        <color rgb="FFFF0000"/>
      </top>
      <bottom style="thick">
        <color rgb="FFFF0000"/>
      </bottom>
      <diagonal/>
    </border>
  </borders>
  <cellStyleXfs count="23">
    <xf numFmtId="0" fontId="0" fillId="0" borderId="0"/>
    <xf numFmtId="0" fontId="4" fillId="0" borderId="0">
      <alignment vertical="center"/>
    </xf>
    <xf numFmtId="0" fontId="4" fillId="0" borderId="0">
      <alignment vertical="center"/>
    </xf>
    <xf numFmtId="0" fontId="18" fillId="0" borderId="0">
      <alignment vertical="center"/>
    </xf>
    <xf numFmtId="0" fontId="5" fillId="0" borderId="0"/>
    <xf numFmtId="0" fontId="5" fillId="0" borderId="0">
      <alignment vertical="center"/>
    </xf>
    <xf numFmtId="0" fontId="19" fillId="0" borderId="0"/>
    <xf numFmtId="0" fontId="4" fillId="0" borderId="0">
      <alignment vertical="center"/>
    </xf>
    <xf numFmtId="0" fontId="4" fillId="0" borderId="0"/>
    <xf numFmtId="0" fontId="4" fillId="0" borderId="0">
      <alignment vertical="center"/>
    </xf>
    <xf numFmtId="9" fontId="4" fillId="0" borderId="0" applyFont="0" applyFill="0" applyBorder="0" applyAlignment="0" applyProtection="0"/>
    <xf numFmtId="0" fontId="4" fillId="0" borderId="0">
      <alignment vertical="center"/>
    </xf>
    <xf numFmtId="38" fontId="4" fillId="0" borderId="0" applyFont="0" applyFill="0" applyBorder="0" applyAlignment="0" applyProtection="0"/>
    <xf numFmtId="0" fontId="3" fillId="0" borderId="0">
      <alignment vertical="center"/>
    </xf>
    <xf numFmtId="0" fontId="4" fillId="0" borderId="0">
      <alignment vertical="center"/>
    </xf>
    <xf numFmtId="0" fontId="4" fillId="0" borderId="0">
      <alignment vertical="center"/>
    </xf>
    <xf numFmtId="0" fontId="74" fillId="0" borderId="0">
      <alignment vertical="center"/>
    </xf>
    <xf numFmtId="0" fontId="2" fillId="0" borderId="0">
      <alignment vertical="center"/>
    </xf>
    <xf numFmtId="0" fontId="4" fillId="0" borderId="0">
      <alignment vertical="center"/>
    </xf>
    <xf numFmtId="0" fontId="3" fillId="0" borderId="0">
      <alignment vertical="center"/>
    </xf>
    <xf numFmtId="0" fontId="1" fillId="0" borderId="0">
      <alignment vertical="center"/>
    </xf>
    <xf numFmtId="0" fontId="100" fillId="0" borderId="0"/>
    <xf numFmtId="0" fontId="102" fillId="0" borderId="0"/>
  </cellStyleXfs>
  <cellXfs count="971">
    <xf numFmtId="0" fontId="0" fillId="0" borderId="0" xfId="0"/>
    <xf numFmtId="0" fontId="11" fillId="0" borderId="0" xfId="2" applyFont="1" applyAlignment="1">
      <alignment horizontal="left" vertical="center"/>
    </xf>
    <xf numFmtId="0" fontId="0" fillId="0" borderId="0" xfId="0" applyFont="1" applyAlignment="1">
      <alignment vertical="center"/>
    </xf>
    <xf numFmtId="0" fontId="21" fillId="0" borderId="0" xfId="0" applyFont="1" applyAlignment="1">
      <alignment vertical="center"/>
    </xf>
    <xf numFmtId="0" fontId="21" fillId="0" borderId="0" xfId="0" applyFont="1" applyBorder="1" applyAlignment="1">
      <alignment vertical="center"/>
    </xf>
    <xf numFmtId="0" fontId="22" fillId="0" borderId="0" xfId="0" applyFont="1" applyAlignment="1">
      <alignment vertical="center"/>
    </xf>
    <xf numFmtId="0" fontId="15" fillId="0" borderId="0" xfId="0" applyFont="1" applyAlignment="1">
      <alignment vertical="center"/>
    </xf>
    <xf numFmtId="0" fontId="10" fillId="0" borderId="0" xfId="2" applyFont="1" applyAlignment="1">
      <alignment horizontal="left" vertical="center"/>
    </xf>
    <xf numFmtId="0" fontId="0" fillId="0" borderId="0" xfId="0" applyAlignment="1">
      <alignment horizontal="center"/>
    </xf>
    <xf numFmtId="0" fontId="0" fillId="0" borderId="0" xfId="0" applyFill="1"/>
    <xf numFmtId="0" fontId="15" fillId="0" borderId="0" xfId="0" applyFont="1"/>
    <xf numFmtId="0" fontId="23" fillId="0" borderId="0" xfId="0" applyFont="1" applyFill="1" applyAlignment="1"/>
    <xf numFmtId="0" fontId="23" fillId="0" borderId="0" xfId="0" applyFont="1" applyFill="1" applyAlignment="1">
      <alignment horizontal="right"/>
    </xf>
    <xf numFmtId="0" fontId="15" fillId="0" borderId="0" xfId="0" applyFont="1" applyFill="1" applyBorder="1" applyAlignment="1">
      <alignment vertical="center"/>
    </xf>
    <xf numFmtId="176" fontId="16" fillId="0" borderId="0" xfId="0" applyNumberFormat="1" applyFont="1" applyFill="1" applyBorder="1" applyAlignment="1">
      <alignment vertical="center"/>
    </xf>
    <xf numFmtId="0" fontId="15" fillId="0" borderId="0" xfId="0" applyFont="1" applyFill="1" applyAlignment="1">
      <alignment vertical="center"/>
    </xf>
    <xf numFmtId="9" fontId="16" fillId="0" borderId="0" xfId="0" applyNumberFormat="1" applyFont="1" applyFill="1" applyBorder="1" applyAlignment="1">
      <alignment vertical="center"/>
    </xf>
    <xf numFmtId="0" fontId="15" fillId="0" borderId="0" xfId="0" applyFont="1" applyFill="1" applyBorder="1" applyAlignment="1">
      <alignment horizontal="center" vertical="center"/>
    </xf>
    <xf numFmtId="181" fontId="16" fillId="0" borderId="0" xfId="0" applyNumberFormat="1" applyFont="1" applyFill="1" applyBorder="1" applyAlignment="1">
      <alignment horizontal="center" vertical="center"/>
    </xf>
    <xf numFmtId="178" fontId="0" fillId="0" borderId="44" xfId="0" applyNumberFormat="1" applyBorder="1"/>
    <xf numFmtId="178" fontId="0" fillId="0" borderId="42" xfId="0" applyNumberFormat="1" applyBorder="1" applyAlignment="1">
      <alignment horizontal="center"/>
    </xf>
    <xf numFmtId="178" fontId="0" fillId="0" borderId="37" xfId="0" applyNumberFormat="1" applyBorder="1" applyAlignment="1">
      <alignment horizontal="center"/>
    </xf>
    <xf numFmtId="178" fontId="0" fillId="0" borderId="0" xfId="0" applyNumberFormat="1"/>
    <xf numFmtId="178" fontId="0" fillId="0" borderId="55" xfId="0" applyNumberFormat="1" applyBorder="1" applyAlignment="1">
      <alignment horizontal="center" vertical="center" wrapText="1"/>
    </xf>
    <xf numFmtId="178" fontId="7" fillId="0" borderId="2" xfId="0" applyNumberFormat="1" applyFont="1" applyBorder="1" applyAlignment="1">
      <alignment horizontal="center" vertical="center" wrapText="1"/>
    </xf>
    <xf numFmtId="178" fontId="0" fillId="0" borderId="2" xfId="0" applyNumberFormat="1" applyBorder="1" applyAlignment="1">
      <alignment horizontal="center" vertical="center" wrapText="1"/>
    </xf>
    <xf numFmtId="178" fontId="0" fillId="0" borderId="2" xfId="0" applyNumberFormat="1" applyFill="1" applyBorder="1" applyAlignment="1">
      <alignment horizontal="center" vertical="center" wrapText="1"/>
    </xf>
    <xf numFmtId="178" fontId="0" fillId="0" borderId="0" xfId="0" applyNumberFormat="1" applyAlignment="1">
      <alignment horizontal="center" vertical="center" wrapText="1"/>
    </xf>
    <xf numFmtId="178" fontId="24" fillId="0" borderId="55" xfId="0" applyNumberFormat="1" applyFont="1" applyBorder="1"/>
    <xf numFmtId="178" fontId="0" fillId="0" borderId="2" xfId="0" applyNumberFormat="1" applyBorder="1" applyAlignment="1"/>
    <xf numFmtId="179" fontId="0" fillId="0" borderId="2" xfId="0" applyNumberFormat="1" applyBorder="1" applyAlignment="1"/>
    <xf numFmtId="178" fontId="0" fillId="3" borderId="2" xfId="0" applyNumberFormat="1" applyFill="1" applyBorder="1" applyProtection="1">
      <protection locked="0"/>
    </xf>
    <xf numFmtId="178" fontId="0" fillId="0" borderId="2" xfId="0" applyNumberFormat="1" applyFill="1" applyBorder="1"/>
    <xf numFmtId="178" fontId="0" fillId="0" borderId="55" xfId="0" applyNumberFormat="1" applyBorder="1"/>
    <xf numFmtId="178" fontId="0" fillId="0" borderId="18" xfId="0" applyNumberFormat="1" applyBorder="1"/>
    <xf numFmtId="178" fontId="0" fillId="0" borderId="0" xfId="0" applyNumberFormat="1" applyAlignment="1">
      <alignment horizontal="center"/>
    </xf>
    <xf numFmtId="178" fontId="0" fillId="0" borderId="0" xfId="0" applyNumberFormat="1" applyFill="1"/>
    <xf numFmtId="178" fontId="24" fillId="0" borderId="0" xfId="0" applyNumberFormat="1" applyFont="1" applyFill="1" applyAlignment="1">
      <alignment horizontal="center"/>
    </xf>
    <xf numFmtId="178" fontId="0" fillId="0" borderId="2" xfId="0" applyNumberFormat="1" applyBorder="1"/>
    <xf numFmtId="178" fontId="15" fillId="6" borderId="2" xfId="0" applyNumberFormat="1" applyFont="1" applyFill="1" applyBorder="1"/>
    <xf numFmtId="178" fontId="0" fillId="0" borderId="36" xfId="0" applyNumberFormat="1" applyBorder="1" applyAlignment="1">
      <alignment horizontal="center"/>
    </xf>
    <xf numFmtId="178" fontId="0" fillId="0" borderId="36" xfId="0" applyNumberFormat="1" applyBorder="1"/>
    <xf numFmtId="178" fontId="0" fillId="0" borderId="36" xfId="0" applyNumberFormat="1" applyFill="1" applyBorder="1"/>
    <xf numFmtId="178" fontId="15" fillId="0" borderId="36" xfId="0" applyNumberFormat="1" applyFont="1" applyFill="1" applyBorder="1"/>
    <xf numFmtId="178" fontId="15" fillId="0" borderId="0" xfId="0" applyNumberFormat="1" applyFont="1" applyFill="1" applyBorder="1"/>
    <xf numFmtId="178" fontId="14" fillId="0" borderId="0" xfId="0" applyNumberFormat="1" applyFont="1" applyBorder="1" applyAlignment="1">
      <alignment horizontal="center"/>
    </xf>
    <xf numFmtId="178" fontId="0" fillId="0" borderId="0" xfId="0" applyNumberFormat="1" applyBorder="1"/>
    <xf numFmtId="0" fontId="0" fillId="0" borderId="0" xfId="0" applyFont="1" applyAlignment="1">
      <alignment vertical="center" wrapText="1"/>
    </xf>
    <xf numFmtId="0" fontId="15" fillId="3" borderId="2" xfId="0" applyFont="1" applyFill="1" applyBorder="1" applyAlignment="1" applyProtection="1">
      <alignment vertical="center"/>
      <protection locked="0"/>
    </xf>
    <xf numFmtId="0" fontId="14" fillId="0" borderId="0" xfId="0" applyFont="1" applyFill="1" applyAlignment="1">
      <alignment vertical="center"/>
    </xf>
    <xf numFmtId="0" fontId="15" fillId="0" borderId="42" xfId="0" applyFont="1" applyFill="1" applyBorder="1" applyAlignment="1">
      <alignment vertical="center"/>
    </xf>
    <xf numFmtId="181" fontId="16" fillId="0" borderId="42" xfId="0" applyNumberFormat="1" applyFont="1" applyFill="1" applyBorder="1" applyAlignment="1">
      <alignment vertical="center"/>
    </xf>
    <xf numFmtId="9" fontId="16" fillId="0" borderId="0" xfId="0" applyNumberFormat="1" applyFont="1" applyFill="1" applyBorder="1" applyAlignment="1">
      <alignment horizontal="center" vertical="center"/>
    </xf>
    <xf numFmtId="178" fontId="25" fillId="0" borderId="55" xfId="0" applyNumberFormat="1" applyFont="1" applyBorder="1"/>
    <xf numFmtId="178" fontId="25" fillId="0" borderId="52" xfId="0" applyNumberFormat="1" applyFont="1" applyBorder="1"/>
    <xf numFmtId="178" fontId="25" fillId="0" borderId="0" xfId="0" applyNumberFormat="1" applyFont="1" applyFill="1" applyAlignment="1">
      <alignment horizontal="center"/>
    </xf>
    <xf numFmtId="178" fontId="25" fillId="0" borderId="0" xfId="0" applyNumberFormat="1" applyFont="1" applyAlignment="1">
      <alignment horizontal="center"/>
    </xf>
    <xf numFmtId="178" fontId="0" fillId="0" borderId="60" xfId="0" applyNumberFormat="1" applyBorder="1" applyAlignment="1"/>
    <xf numFmtId="178" fontId="0" fillId="0" borderId="0" xfId="0" applyNumberFormat="1" applyBorder="1" applyAlignment="1">
      <alignment horizontal="center"/>
    </xf>
    <xf numFmtId="0" fontId="27" fillId="0" borderId="0" xfId="0" applyFont="1"/>
    <xf numFmtId="0" fontId="0" fillId="0" borderId="0" xfId="0" applyAlignment="1"/>
    <xf numFmtId="0" fontId="0" fillId="0" borderId="0" xfId="0" applyAlignment="1">
      <alignment vertical="center" wrapText="1"/>
    </xf>
    <xf numFmtId="0" fontId="28" fillId="0" borderId="0" xfId="0" applyFont="1" applyAlignment="1">
      <alignment vertical="center"/>
    </xf>
    <xf numFmtId="0" fontId="28" fillId="0" borderId="0" xfId="0" applyFont="1" applyAlignment="1">
      <alignment horizontal="center" vertical="center" wrapText="1"/>
    </xf>
    <xf numFmtId="0" fontId="28" fillId="0" borderId="0" xfId="0" applyFont="1" applyBorder="1" applyAlignment="1">
      <alignment horizontal="center" vertical="center" wrapText="1"/>
    </xf>
    <xf numFmtId="0" fontId="28" fillId="0" borderId="0" xfId="0" applyFont="1" applyBorder="1" applyAlignment="1">
      <alignment horizontal="left" vertical="center" wrapText="1"/>
    </xf>
    <xf numFmtId="0" fontId="28" fillId="0" borderId="0" xfId="0" applyFont="1" applyBorder="1" applyAlignment="1">
      <alignment vertical="center"/>
    </xf>
    <xf numFmtId="0" fontId="28" fillId="0" borderId="2" xfId="0" applyFont="1" applyBorder="1" applyAlignment="1">
      <alignment vertical="center" wrapText="1"/>
    </xf>
    <xf numFmtId="0" fontId="28" fillId="0" borderId="36" xfId="0" applyFont="1" applyBorder="1" applyAlignment="1">
      <alignment horizontal="center" vertical="center"/>
    </xf>
    <xf numFmtId="0" fontId="28" fillId="0" borderId="36" xfId="0" applyFont="1" applyBorder="1" applyAlignment="1">
      <alignment vertical="center"/>
    </xf>
    <xf numFmtId="0" fontId="28" fillId="0" borderId="0" xfId="0" applyFont="1" applyAlignment="1">
      <alignment vertical="center" wrapText="1"/>
    </xf>
    <xf numFmtId="0" fontId="28" fillId="0" borderId="6" xfId="0" applyFont="1" applyBorder="1" applyAlignment="1">
      <alignment vertical="center"/>
    </xf>
    <xf numFmtId="0" fontId="28" fillId="0" borderId="0" xfId="0" applyFont="1" applyBorder="1" applyAlignment="1">
      <alignment horizontal="center" vertical="center"/>
    </xf>
    <xf numFmtId="0" fontId="16" fillId="0" borderId="0" xfId="0" applyFont="1" applyAlignment="1">
      <alignment vertical="center"/>
    </xf>
    <xf numFmtId="0" fontId="28" fillId="0" borderId="0" xfId="0" applyFont="1" applyBorder="1" applyAlignment="1">
      <alignment vertical="center"/>
    </xf>
    <xf numFmtId="0" fontId="28" fillId="0" borderId="0" xfId="0" applyFont="1" applyAlignment="1">
      <alignment horizontal="right" vertical="center"/>
    </xf>
    <xf numFmtId="0" fontId="28" fillId="0" borderId="0" xfId="0" applyFont="1" applyBorder="1" applyAlignment="1">
      <alignment horizontal="left" vertical="center" wrapText="1"/>
    </xf>
    <xf numFmtId="0" fontId="16" fillId="0" borderId="0" xfId="0" applyFont="1" applyAlignment="1">
      <alignment vertical="center"/>
    </xf>
    <xf numFmtId="0" fontId="28" fillId="0" borderId="0" xfId="0" applyFont="1" applyAlignment="1">
      <alignment vertical="center" wrapText="1"/>
    </xf>
    <xf numFmtId="0" fontId="0" fillId="0" borderId="0" xfId="0" applyAlignment="1">
      <alignment vertical="center" wrapText="1"/>
    </xf>
    <xf numFmtId="0" fontId="28" fillId="0" borderId="0" xfId="0" applyFont="1" applyBorder="1" applyAlignment="1">
      <alignment vertical="center"/>
    </xf>
    <xf numFmtId="0" fontId="28" fillId="0" borderId="2" xfId="0" applyFont="1" applyBorder="1" applyAlignment="1">
      <alignment vertical="center" wrapText="1"/>
    </xf>
    <xf numFmtId="0" fontId="28" fillId="0" borderId="0" xfId="0" applyFont="1" applyBorder="1" applyAlignment="1">
      <alignment vertical="center" wrapText="1"/>
    </xf>
    <xf numFmtId="0" fontId="28" fillId="0" borderId="2" xfId="0" applyFont="1" applyBorder="1" applyAlignment="1">
      <alignment horizontal="center" vertical="center"/>
    </xf>
    <xf numFmtId="0" fontId="28" fillId="0" borderId="2" xfId="0" applyFont="1" applyBorder="1" applyAlignment="1">
      <alignment horizontal="center" vertical="center" wrapText="1"/>
    </xf>
    <xf numFmtId="0" fontId="0" fillId="0" borderId="0" xfId="0" applyAlignment="1">
      <alignment vertical="center"/>
    </xf>
    <xf numFmtId="178" fontId="0" fillId="0" borderId="36" xfId="0" applyNumberFormat="1" applyBorder="1" applyAlignment="1">
      <alignment horizontal="center"/>
    </xf>
    <xf numFmtId="178" fontId="0" fillId="0" borderId="37" xfId="0" applyNumberFormat="1" applyBorder="1" applyAlignment="1">
      <alignment horizontal="center"/>
    </xf>
    <xf numFmtId="178" fontId="0" fillId="0" borderId="55" xfId="0" applyNumberFormat="1" applyBorder="1" applyAlignment="1">
      <alignment horizontal="center" vertical="center" wrapText="1"/>
    </xf>
    <xf numFmtId="3" fontId="28" fillId="0" borderId="2" xfId="0" applyNumberFormat="1" applyFont="1" applyBorder="1" applyAlignment="1">
      <alignment horizontal="right" vertical="center"/>
    </xf>
    <xf numFmtId="3" fontId="28" fillId="0" borderId="37" xfId="0" applyNumberFormat="1" applyFont="1" applyBorder="1" applyAlignment="1">
      <alignment horizontal="right" vertical="center"/>
    </xf>
    <xf numFmtId="3" fontId="28" fillId="0" borderId="1" xfId="0" applyNumberFormat="1" applyFont="1" applyBorder="1" applyAlignment="1">
      <alignment horizontal="right" vertical="center"/>
    </xf>
    <xf numFmtId="3" fontId="28" fillId="0" borderId="0" xfId="0" applyNumberFormat="1" applyFont="1" applyAlignment="1">
      <alignment horizontal="right" vertical="center"/>
    </xf>
    <xf numFmtId="3" fontId="28" fillId="0" borderId="41" xfId="0" applyNumberFormat="1" applyFont="1" applyBorder="1" applyAlignment="1">
      <alignment horizontal="right" vertical="center"/>
    </xf>
    <xf numFmtId="3" fontId="28" fillId="0" borderId="36" xfId="0" applyNumberFormat="1" applyFont="1" applyBorder="1" applyAlignment="1">
      <alignment horizontal="right" vertical="center"/>
    </xf>
    <xf numFmtId="3" fontId="28" fillId="9" borderId="2" xfId="0" applyNumberFormat="1" applyFont="1" applyFill="1" applyBorder="1" applyAlignment="1">
      <alignment horizontal="right" vertical="center"/>
    </xf>
    <xf numFmtId="3" fontId="28" fillId="9" borderId="37" xfId="0" applyNumberFormat="1" applyFont="1" applyFill="1" applyBorder="1" applyAlignment="1">
      <alignment horizontal="right" vertical="center"/>
    </xf>
    <xf numFmtId="3" fontId="28" fillId="9" borderId="1" xfId="0" applyNumberFormat="1" applyFont="1" applyFill="1" applyBorder="1" applyAlignment="1">
      <alignment horizontal="right" vertical="center"/>
    </xf>
    <xf numFmtId="3" fontId="28" fillId="9" borderId="1" xfId="0" applyNumberFormat="1" applyFont="1" applyFill="1" applyBorder="1" applyAlignment="1">
      <alignment vertical="center"/>
    </xf>
    <xf numFmtId="3" fontId="28" fillId="0" borderId="36" xfId="0" applyNumberFormat="1" applyFont="1" applyBorder="1" applyAlignment="1">
      <alignment vertical="center"/>
    </xf>
    <xf numFmtId="3" fontId="28" fillId="0" borderId="36" xfId="0" applyNumberFormat="1" applyFont="1" applyBorder="1" applyAlignment="1">
      <alignment horizontal="center" vertical="center"/>
    </xf>
    <xf numFmtId="3" fontId="28" fillId="0" borderId="60" xfId="0" applyNumberFormat="1" applyFont="1" applyBorder="1" applyAlignment="1">
      <alignment vertical="center"/>
    </xf>
    <xf numFmtId="3" fontId="28" fillId="0" borderId="60" xfId="0" applyNumberFormat="1" applyFont="1" applyBorder="1" applyAlignment="1">
      <alignment horizontal="center" vertical="center"/>
    </xf>
    <xf numFmtId="0" fontId="28" fillId="0" borderId="60" xfId="0" applyFont="1" applyBorder="1" applyAlignment="1">
      <alignment vertical="center" wrapText="1"/>
    </xf>
    <xf numFmtId="3" fontId="28" fillId="0" borderId="60" xfId="0" applyNumberFormat="1" applyFont="1" applyBorder="1" applyAlignment="1">
      <alignment horizontal="right" vertical="center"/>
    </xf>
    <xf numFmtId="3" fontId="28" fillId="0" borderId="63" xfId="0" applyNumberFormat="1" applyFont="1" applyBorder="1" applyAlignment="1">
      <alignment horizontal="right" vertical="center"/>
    </xf>
    <xf numFmtId="3" fontId="31" fillId="9" borderId="1" xfId="0" applyNumberFormat="1" applyFont="1" applyFill="1" applyBorder="1" applyAlignment="1">
      <alignment horizontal="right" vertical="center"/>
    </xf>
    <xf numFmtId="38" fontId="28" fillId="9" borderId="1" xfId="0" applyNumberFormat="1" applyFont="1" applyFill="1" applyBorder="1" applyAlignment="1">
      <alignment vertical="center"/>
    </xf>
    <xf numFmtId="0" fontId="9" fillId="0" borderId="0" xfId="11" applyFont="1" applyAlignment="1">
      <alignment vertical="center"/>
    </xf>
    <xf numFmtId="0" fontId="11" fillId="0" borderId="0" xfId="11" applyFont="1" applyAlignment="1">
      <alignment vertical="center" shrinkToFit="1"/>
    </xf>
    <xf numFmtId="0" fontId="11" fillId="0" borderId="0" xfId="11" applyFont="1">
      <alignment vertical="center"/>
    </xf>
    <xf numFmtId="0" fontId="11" fillId="0" borderId="0" xfId="11" applyFont="1" applyAlignment="1">
      <alignment vertical="center"/>
    </xf>
    <xf numFmtId="0" fontId="8" fillId="0" borderId="23" xfId="11" applyFont="1" applyBorder="1" applyAlignment="1">
      <alignment vertical="center"/>
    </xf>
    <xf numFmtId="0" fontId="8" fillId="0" borderId="20" xfId="11" applyFont="1" applyBorder="1" applyAlignment="1">
      <alignment vertical="center"/>
    </xf>
    <xf numFmtId="0" fontId="8" fillId="0" borderId="33" xfId="11" applyFont="1" applyBorder="1" applyAlignment="1">
      <alignment vertical="center"/>
    </xf>
    <xf numFmtId="0" fontId="11" fillId="0" borderId="16" xfId="11" applyFont="1" applyFill="1" applyBorder="1" applyAlignment="1">
      <alignment horizontal="center" vertical="center" shrinkToFit="1"/>
    </xf>
    <xf numFmtId="0" fontId="11" fillId="0" borderId="17" xfId="11" applyFont="1" applyFill="1" applyBorder="1" applyAlignment="1">
      <alignment vertical="center" shrinkToFit="1"/>
    </xf>
    <xf numFmtId="0" fontId="11" fillId="0" borderId="2" xfId="11" applyFont="1" applyFill="1" applyBorder="1" applyAlignment="1">
      <alignment vertical="center" shrinkToFit="1"/>
    </xf>
    <xf numFmtId="0" fontId="11" fillId="0" borderId="37" xfId="11" applyFont="1" applyFill="1" applyBorder="1" applyAlignment="1">
      <alignment vertical="center" shrinkToFit="1"/>
    </xf>
    <xf numFmtId="0" fontId="11" fillId="0" borderId="3" xfId="11" applyFont="1" applyFill="1" applyBorder="1" applyAlignment="1">
      <alignment vertical="center" shrinkToFit="1"/>
    </xf>
    <xf numFmtId="0" fontId="11" fillId="12" borderId="17" xfId="11" applyFont="1" applyFill="1" applyBorder="1" applyAlignment="1">
      <alignment vertical="center" shrinkToFit="1"/>
    </xf>
    <xf numFmtId="0" fontId="11" fillId="12" borderId="2" xfId="11" applyFont="1" applyFill="1" applyBorder="1" applyAlignment="1">
      <alignment vertical="center" shrinkToFit="1"/>
    </xf>
    <xf numFmtId="0" fontId="11" fillId="12" borderId="3" xfId="11" applyFont="1" applyFill="1" applyBorder="1" applyAlignment="1">
      <alignment vertical="center" shrinkToFit="1"/>
    </xf>
    <xf numFmtId="0" fontId="11" fillId="0" borderId="17" xfId="11" applyFont="1" applyFill="1" applyBorder="1" applyAlignment="1">
      <alignment horizontal="center" vertical="center" shrinkToFit="1"/>
    </xf>
    <xf numFmtId="0" fontId="11" fillId="0" borderId="2" xfId="11" applyFont="1" applyFill="1" applyBorder="1" applyAlignment="1">
      <alignment horizontal="center" vertical="center" shrinkToFit="1"/>
    </xf>
    <xf numFmtId="0" fontId="11" fillId="0" borderId="18" xfId="11" applyFont="1" applyFill="1" applyBorder="1" applyAlignment="1">
      <alignment horizontal="center" vertical="center" shrinkToFit="1"/>
    </xf>
    <xf numFmtId="0" fontId="11" fillId="0" borderId="45" xfId="11" applyFont="1" applyFill="1" applyBorder="1" applyAlignment="1">
      <alignment horizontal="center" vertical="center" shrinkToFit="1"/>
    </xf>
    <xf numFmtId="0" fontId="11" fillId="0" borderId="3" xfId="11" applyFont="1" applyFill="1" applyBorder="1" applyAlignment="1">
      <alignment horizontal="center" vertical="center" shrinkToFit="1"/>
    </xf>
    <xf numFmtId="0" fontId="11" fillId="12" borderId="21" xfId="11" applyFont="1" applyFill="1" applyBorder="1" applyAlignment="1">
      <alignment horizontal="center" vertical="center" shrinkToFit="1"/>
    </xf>
    <xf numFmtId="0" fontId="11" fillId="12" borderId="2" xfId="11" applyFont="1" applyFill="1" applyBorder="1" applyAlignment="1">
      <alignment horizontal="center" vertical="center" shrinkToFit="1"/>
    </xf>
    <xf numFmtId="0" fontId="11" fillId="12" borderId="3" xfId="11" applyFont="1" applyFill="1" applyBorder="1" applyAlignment="1">
      <alignment horizontal="center" vertical="center" shrinkToFit="1"/>
    </xf>
    <xf numFmtId="0" fontId="11" fillId="0" borderId="30" xfId="11" applyFont="1" applyBorder="1" applyAlignment="1">
      <alignment vertical="center" shrinkToFit="1"/>
    </xf>
    <xf numFmtId="0" fontId="11" fillId="0" borderId="31" xfId="11" applyFont="1" applyBorder="1" applyAlignment="1">
      <alignment vertical="center" shrinkToFit="1"/>
    </xf>
    <xf numFmtId="0" fontId="11" fillId="0" borderId="12" xfId="11" applyFont="1" applyFill="1" applyBorder="1" applyAlignment="1">
      <alignment horizontal="center" vertical="center" shrinkToFit="1"/>
    </xf>
    <xf numFmtId="0" fontId="11" fillId="0" borderId="22" xfId="11" applyFont="1" applyFill="1" applyBorder="1" applyAlignment="1">
      <alignment horizontal="center" vertical="center" shrinkToFit="1"/>
    </xf>
    <xf numFmtId="0" fontId="11" fillId="0" borderId="15" xfId="11" applyFont="1" applyFill="1" applyBorder="1" applyAlignment="1">
      <alignment horizontal="center" vertical="center" shrinkToFit="1"/>
    </xf>
    <xf numFmtId="0" fontId="11" fillId="0" borderId="11" xfId="11" applyFont="1" applyFill="1" applyBorder="1" applyAlignment="1">
      <alignment horizontal="center" vertical="center" shrinkToFit="1"/>
    </xf>
    <xf numFmtId="0" fontId="11" fillId="0" borderId="34" xfId="11" applyFont="1" applyFill="1" applyBorder="1" applyAlignment="1">
      <alignment horizontal="center" vertical="center" shrinkToFit="1"/>
    </xf>
    <xf numFmtId="0" fontId="11" fillId="12" borderId="64" xfId="11" applyFont="1" applyFill="1" applyBorder="1" applyAlignment="1">
      <alignment horizontal="center" vertical="center" shrinkToFit="1"/>
    </xf>
    <xf numFmtId="0" fontId="11" fillId="12" borderId="65" xfId="11" applyFont="1" applyFill="1" applyBorder="1" applyAlignment="1">
      <alignment horizontal="center" vertical="center" shrinkToFit="1"/>
    </xf>
    <xf numFmtId="0" fontId="11" fillId="12" borderId="66" xfId="11" applyFont="1" applyFill="1" applyBorder="1" applyAlignment="1">
      <alignment horizontal="center" vertical="center" shrinkToFit="1"/>
    </xf>
    <xf numFmtId="0" fontId="11" fillId="0" borderId="5" xfId="11" applyFont="1" applyBorder="1">
      <alignment vertical="center"/>
    </xf>
    <xf numFmtId="0" fontId="8" fillId="0" borderId="15" xfId="11" applyFont="1" applyFill="1" applyBorder="1" applyAlignment="1">
      <alignment horizontal="center" vertical="center"/>
    </xf>
    <xf numFmtId="0" fontId="8" fillId="0" borderId="16" xfId="11" applyFont="1" applyFill="1" applyBorder="1" applyAlignment="1">
      <alignment horizontal="center" vertical="center"/>
    </xf>
    <xf numFmtId="0" fontId="8" fillId="0" borderId="23" xfId="11" applyFont="1" applyFill="1" applyBorder="1" applyAlignment="1">
      <alignment horizontal="center" vertical="center"/>
    </xf>
    <xf numFmtId="0" fontId="8" fillId="0" borderId="24" xfId="11" applyFont="1" applyFill="1" applyBorder="1" applyAlignment="1">
      <alignment horizontal="center" vertical="center"/>
    </xf>
    <xf numFmtId="0" fontId="8" fillId="0" borderId="70" xfId="11" applyFont="1" applyFill="1" applyBorder="1" applyAlignment="1">
      <alignment horizontal="center" vertical="center"/>
    </xf>
    <xf numFmtId="0" fontId="11" fillId="0" borderId="0" xfId="11" applyFont="1" applyFill="1" applyBorder="1" applyAlignment="1">
      <alignment horizontal="center" vertical="center" shrinkToFit="1"/>
    </xf>
    <xf numFmtId="0" fontId="11" fillId="0" borderId="0" xfId="11" applyFont="1" applyFill="1" applyBorder="1">
      <alignment vertical="center"/>
    </xf>
    <xf numFmtId="0" fontId="11" fillId="0" borderId="20" xfId="11" applyFont="1" applyFill="1" applyBorder="1">
      <alignment vertical="center"/>
    </xf>
    <xf numFmtId="0" fontId="11" fillId="0" borderId="4" xfId="11" applyFont="1" applyFill="1" applyBorder="1">
      <alignment vertical="center"/>
    </xf>
    <xf numFmtId="0" fontId="11" fillId="0" borderId="4" xfId="11" applyFont="1" applyFill="1" applyBorder="1" applyAlignment="1">
      <alignment horizontal="center" vertical="center"/>
    </xf>
    <xf numFmtId="0" fontId="11" fillId="0" borderId="0" xfId="11" applyFont="1" applyFill="1" applyBorder="1" applyAlignment="1">
      <alignment horizontal="center" vertical="center"/>
    </xf>
    <xf numFmtId="0" fontId="11" fillId="0" borderId="0" xfId="11" applyFont="1" applyBorder="1">
      <alignment vertical="center"/>
    </xf>
    <xf numFmtId="0" fontId="11" fillId="0" borderId="13" xfId="11" applyFont="1" applyFill="1" applyBorder="1" applyAlignment="1">
      <alignment horizontal="center" vertical="center" shrinkToFit="1"/>
    </xf>
    <xf numFmtId="0" fontId="11" fillId="0" borderId="11" xfId="11" applyFont="1" applyFill="1" applyBorder="1" applyAlignment="1">
      <alignment horizontal="center" vertical="center"/>
    </xf>
    <xf numFmtId="0" fontId="11" fillId="0" borderId="13" xfId="11" applyFont="1" applyFill="1" applyBorder="1" applyAlignment="1">
      <alignment horizontal="center" vertical="center"/>
    </xf>
    <xf numFmtId="0" fontId="11" fillId="0" borderId="10" xfId="11" applyFont="1" applyFill="1" applyBorder="1" applyAlignment="1">
      <alignment horizontal="center" vertical="center"/>
    </xf>
    <xf numFmtId="0" fontId="11" fillId="0" borderId="8" xfId="11" applyFont="1" applyFill="1" applyBorder="1" applyAlignment="1">
      <alignment horizontal="center" vertical="center" shrinkToFit="1"/>
    </xf>
    <xf numFmtId="0" fontId="11" fillId="0" borderId="21" xfId="11" applyFont="1" applyFill="1" applyBorder="1" applyAlignment="1">
      <alignment horizontal="center" vertical="center"/>
    </xf>
    <xf numFmtId="0" fontId="11" fillId="0" borderId="18" xfId="11" applyFont="1" applyFill="1" applyBorder="1" applyAlignment="1">
      <alignment horizontal="center" vertical="center"/>
    </xf>
    <xf numFmtId="0" fontId="11" fillId="12" borderId="18" xfId="11" applyFont="1" applyFill="1" applyBorder="1" applyAlignment="1">
      <alignment horizontal="center" vertical="center" shrinkToFit="1"/>
    </xf>
    <xf numFmtId="0" fontId="11" fillId="12" borderId="51" xfId="11" applyFont="1" applyFill="1" applyBorder="1" applyAlignment="1">
      <alignment horizontal="center" vertical="center" shrinkToFit="1"/>
    </xf>
    <xf numFmtId="0" fontId="11" fillId="0" borderId="35" xfId="11" applyFont="1" applyBorder="1" applyAlignment="1">
      <alignment vertical="center" shrinkToFit="1"/>
    </xf>
    <xf numFmtId="0" fontId="11" fillId="0" borderId="2" xfId="11" applyFont="1" applyFill="1" applyBorder="1" applyAlignment="1">
      <alignment horizontal="center" vertical="center"/>
    </xf>
    <xf numFmtId="0" fontId="11" fillId="0" borderId="17" xfId="11" applyFont="1" applyFill="1" applyBorder="1" applyAlignment="1">
      <alignment horizontal="center" vertical="center"/>
    </xf>
    <xf numFmtId="0" fontId="11" fillId="0" borderId="3" xfId="11" applyFont="1" applyFill="1" applyBorder="1" applyAlignment="1">
      <alignment horizontal="center" vertical="center"/>
    </xf>
    <xf numFmtId="0" fontId="11" fillId="12" borderId="18" xfId="11" applyFont="1" applyFill="1" applyBorder="1" applyAlignment="1">
      <alignment horizontal="center" vertical="center"/>
    </xf>
    <xf numFmtId="0" fontId="11" fillId="12" borderId="2" xfId="11" applyFont="1" applyFill="1" applyBorder="1" applyAlignment="1">
      <alignment horizontal="center" vertical="center"/>
    </xf>
    <xf numFmtId="0" fontId="11" fillId="12" borderId="3" xfId="11" applyFont="1" applyFill="1" applyBorder="1" applyAlignment="1">
      <alignment horizontal="center" vertical="center"/>
    </xf>
    <xf numFmtId="0" fontId="11" fillId="0" borderId="19" xfId="11" applyFont="1" applyFill="1" applyBorder="1" applyAlignment="1">
      <alignment horizontal="center" vertical="center" shrinkToFit="1"/>
    </xf>
    <xf numFmtId="0" fontId="11" fillId="0" borderId="27" xfId="11" applyFont="1" applyFill="1" applyBorder="1" applyAlignment="1">
      <alignment horizontal="center" vertical="center" shrinkToFit="1"/>
    </xf>
    <xf numFmtId="0" fontId="11" fillId="0" borderId="24" xfId="11" applyFont="1" applyFill="1" applyBorder="1" applyAlignment="1">
      <alignment horizontal="center" vertical="center"/>
    </xf>
    <xf numFmtId="0" fontId="11" fillId="0" borderId="26" xfId="11" applyFont="1" applyFill="1" applyBorder="1" applyAlignment="1">
      <alignment horizontal="center" vertical="center"/>
    </xf>
    <xf numFmtId="0" fontId="11" fillId="0" borderId="28" xfId="11" applyFont="1" applyFill="1" applyBorder="1" applyAlignment="1">
      <alignment horizontal="center" vertical="center" shrinkToFit="1"/>
    </xf>
    <xf numFmtId="0" fontId="11" fillId="0" borderId="29" xfId="11" applyFont="1" applyFill="1" applyBorder="1" applyAlignment="1">
      <alignment horizontal="center" vertical="center" shrinkToFit="1"/>
    </xf>
    <xf numFmtId="0" fontId="11" fillId="12" borderId="27" xfId="11" applyFont="1" applyFill="1" applyBorder="1" applyAlignment="1">
      <alignment horizontal="center" vertical="center" shrinkToFit="1"/>
    </xf>
    <xf numFmtId="0" fontId="11" fillId="12" borderId="28" xfId="11" applyFont="1" applyFill="1" applyBorder="1" applyAlignment="1">
      <alignment horizontal="center" vertical="center" shrinkToFit="1"/>
    </xf>
    <xf numFmtId="0" fontId="8" fillId="0" borderId="0" xfId="11" applyFont="1" applyBorder="1" applyAlignment="1">
      <alignment vertical="center" textRotation="255" wrapText="1"/>
    </xf>
    <xf numFmtId="176" fontId="11" fillId="0" borderId="0" xfId="11" applyNumberFormat="1" applyFont="1" applyFill="1" applyBorder="1" applyAlignment="1">
      <alignment horizontal="center" vertical="center"/>
    </xf>
    <xf numFmtId="0" fontId="12" fillId="0" borderId="0" xfId="11" applyFont="1" applyAlignment="1">
      <alignment vertical="center"/>
    </xf>
    <xf numFmtId="0" fontId="12" fillId="0" borderId="0" xfId="11" applyFont="1">
      <alignment vertical="center"/>
    </xf>
    <xf numFmtId="0" fontId="12" fillId="0" borderId="0" xfId="11" applyFont="1" applyAlignment="1">
      <alignment vertical="center" wrapText="1" shrinkToFit="1"/>
    </xf>
    <xf numFmtId="0" fontId="12" fillId="0" borderId="0" xfId="11" applyFont="1" applyAlignment="1">
      <alignment vertical="center" wrapText="1"/>
    </xf>
    <xf numFmtId="0" fontId="12" fillId="0" borderId="0" xfId="11" applyFont="1" applyAlignment="1">
      <alignment horizontal="left" vertical="center"/>
    </xf>
    <xf numFmtId="0" fontId="15" fillId="0" borderId="0" xfId="11" applyFont="1" applyAlignment="1">
      <alignment vertical="center" textRotation="255" shrinkToFit="1"/>
    </xf>
    <xf numFmtId="0" fontId="15" fillId="0" borderId="0" xfId="11" applyFont="1">
      <alignment vertical="center"/>
    </xf>
    <xf numFmtId="0" fontId="11" fillId="0" borderId="14" xfId="11" applyFont="1" applyFill="1" applyBorder="1" applyAlignment="1">
      <alignment horizontal="center" vertical="center" shrinkToFit="1"/>
    </xf>
    <xf numFmtId="0" fontId="11" fillId="0" borderId="1" xfId="11" applyFont="1" applyFill="1" applyBorder="1" applyAlignment="1">
      <alignment horizontal="center" vertical="center" shrinkToFit="1"/>
    </xf>
    <xf numFmtId="0" fontId="11" fillId="0" borderId="34" xfId="11" applyFont="1" applyFill="1" applyBorder="1" applyAlignment="1">
      <alignment horizontal="center" vertical="center"/>
    </xf>
    <xf numFmtId="0" fontId="11" fillId="12" borderId="10" xfId="11" applyFont="1" applyFill="1" applyBorder="1" applyAlignment="1">
      <alignment horizontal="center" vertical="center" shrinkToFit="1"/>
    </xf>
    <xf numFmtId="0" fontId="11" fillId="0" borderId="25" xfId="11" applyFont="1" applyFill="1" applyBorder="1" applyAlignment="1">
      <alignment horizontal="center" vertical="center" shrinkToFit="1"/>
    </xf>
    <xf numFmtId="0" fontId="11" fillId="0" borderId="9" xfId="11" applyFont="1" applyFill="1" applyBorder="1" applyAlignment="1">
      <alignment horizontal="center" vertical="center"/>
    </xf>
    <xf numFmtId="0" fontId="11" fillId="12" borderId="29" xfId="11" applyFont="1" applyFill="1" applyBorder="1" applyAlignment="1">
      <alignment horizontal="center" vertical="center" shrinkToFit="1"/>
    </xf>
    <xf numFmtId="0" fontId="41" fillId="0" borderId="0" xfId="0" applyFont="1" applyFill="1" applyBorder="1" applyAlignment="1">
      <alignment vertical="center"/>
    </xf>
    <xf numFmtId="179" fontId="0" fillId="0" borderId="2" xfId="0" applyNumberFormat="1" applyBorder="1" applyAlignment="1">
      <alignment horizontal="center"/>
    </xf>
    <xf numFmtId="0" fontId="40" fillId="0" borderId="0" xfId="0" applyFont="1" applyAlignment="1">
      <alignment horizontal="center"/>
    </xf>
    <xf numFmtId="0" fontId="37" fillId="0" borderId="0" xfId="2" applyFont="1" applyAlignment="1">
      <alignment horizontal="left" vertical="center"/>
    </xf>
    <xf numFmtId="0" fontId="43" fillId="0" borderId="0" xfId="0" applyFont="1" applyAlignment="1">
      <alignment vertical="center"/>
    </xf>
    <xf numFmtId="0" fontId="21" fillId="0" borderId="0" xfId="0" applyFont="1" applyAlignment="1">
      <alignment horizontal="right" vertical="center"/>
    </xf>
    <xf numFmtId="0" fontId="43" fillId="0" borderId="2" xfId="0" applyFont="1" applyBorder="1" applyAlignment="1">
      <alignment horizontal="center" vertical="center"/>
    </xf>
    <xf numFmtId="0" fontId="0" fillId="0" borderId="0" xfId="0" applyAlignment="1">
      <alignment horizontal="center" vertical="center"/>
    </xf>
    <xf numFmtId="0" fontId="0" fillId="0" borderId="0" xfId="0" applyBorder="1" applyAlignment="1"/>
    <xf numFmtId="0" fontId="36" fillId="11" borderId="0" xfId="0" applyFont="1" applyFill="1" applyBorder="1" applyAlignment="1">
      <alignment horizontal="center" vertical="center"/>
    </xf>
    <xf numFmtId="0" fontId="35" fillId="11" borderId="0" xfId="0" applyFont="1" applyFill="1" applyBorder="1" applyAlignment="1">
      <alignment horizontal="center" vertical="center"/>
    </xf>
    <xf numFmtId="0" fontId="3" fillId="0" borderId="0" xfId="13">
      <alignment vertical="center"/>
    </xf>
    <xf numFmtId="0" fontId="3" fillId="0" borderId="2" xfId="13" applyBorder="1" applyAlignment="1">
      <alignment vertical="top" textRotation="255"/>
    </xf>
    <xf numFmtId="0" fontId="3" fillId="0" borderId="2" xfId="13" applyBorder="1" applyAlignment="1">
      <alignment vertical="top" textRotation="255" wrapText="1"/>
    </xf>
    <xf numFmtId="0" fontId="3" fillId="0" borderId="0" xfId="13" applyAlignment="1">
      <alignment vertical="top"/>
    </xf>
    <xf numFmtId="0" fontId="3" fillId="0" borderId="2" xfId="13" applyBorder="1">
      <alignment vertical="center"/>
    </xf>
    <xf numFmtId="0" fontId="45" fillId="0" borderId="2" xfId="13" applyFont="1" applyBorder="1">
      <alignment vertical="center"/>
    </xf>
    <xf numFmtId="0" fontId="48" fillId="0" borderId="0" xfId="0" applyFont="1" applyAlignment="1">
      <alignment horizontal="left" vertical="center" shrinkToFit="1"/>
    </xf>
    <xf numFmtId="0" fontId="49" fillId="0" borderId="0" xfId="11" applyFont="1" applyAlignment="1">
      <alignment horizontal="left" vertical="center" shrinkToFit="1"/>
    </xf>
    <xf numFmtId="0" fontId="11" fillId="0" borderId="0" xfId="11" applyFont="1" applyAlignment="1">
      <alignment horizontal="left" vertical="center" shrinkToFit="1"/>
    </xf>
    <xf numFmtId="0" fontId="51" fillId="0" borderId="81" xfId="11" applyFont="1" applyBorder="1" applyAlignment="1">
      <alignment horizontal="center" vertical="center" shrinkToFit="1"/>
    </xf>
    <xf numFmtId="0" fontId="51" fillId="0" borderId="82" xfId="11" applyFont="1" applyBorder="1" applyAlignment="1">
      <alignment horizontal="center" vertical="center" shrinkToFit="1"/>
    </xf>
    <xf numFmtId="0" fontId="51" fillId="0" borderId="82" xfId="11" applyFont="1" applyBorder="1" applyAlignment="1">
      <alignment horizontal="center" vertical="center"/>
    </xf>
    <xf numFmtId="0" fontId="52" fillId="0" borderId="82" xfId="1" applyFont="1" applyBorder="1" applyAlignment="1">
      <alignment horizontal="center" vertical="center"/>
    </xf>
    <xf numFmtId="0" fontId="53" fillId="0" borderId="82" xfId="1" applyFont="1" applyBorder="1" applyAlignment="1">
      <alignment horizontal="center" vertical="center"/>
    </xf>
    <xf numFmtId="0" fontId="51" fillId="0" borderId="83" xfId="11" applyFont="1" applyBorder="1" applyAlignment="1">
      <alignment horizontal="center" vertical="center"/>
    </xf>
    <xf numFmtId="0" fontId="54" fillId="0" borderId="84" xfId="11" applyFont="1" applyBorder="1" applyAlignment="1">
      <alignment horizontal="center" vertical="center"/>
    </xf>
    <xf numFmtId="0" fontId="54" fillId="0" borderId="84" xfId="11" applyNumberFormat="1" applyFont="1" applyBorder="1" applyAlignment="1">
      <alignment vertical="center"/>
    </xf>
    <xf numFmtId="0" fontId="54" fillId="0" borderId="84" xfId="11" applyFont="1" applyBorder="1" applyAlignment="1">
      <alignment vertical="center"/>
    </xf>
    <xf numFmtId="0" fontId="51" fillId="0" borderId="86" xfId="11" applyFont="1" applyBorder="1" applyAlignment="1">
      <alignment horizontal="center" vertical="center"/>
    </xf>
    <xf numFmtId="0" fontId="51" fillId="0" borderId="0" xfId="11" applyFont="1" applyBorder="1" applyAlignment="1">
      <alignment horizontal="center" vertical="center"/>
    </xf>
    <xf numFmtId="0" fontId="51" fillId="0" borderId="0" xfId="11" applyFont="1" applyBorder="1" applyAlignment="1">
      <alignment vertical="center"/>
    </xf>
    <xf numFmtId="0" fontId="51" fillId="0" borderId="0" xfId="11" applyFont="1" applyBorder="1">
      <alignment vertical="center"/>
    </xf>
    <xf numFmtId="0" fontId="51" fillId="0" borderId="87" xfId="11" applyFont="1" applyBorder="1">
      <alignment vertical="center"/>
    </xf>
    <xf numFmtId="0" fontId="49" fillId="0" borderId="88" xfId="11" applyFont="1" applyFill="1" applyBorder="1" applyAlignment="1">
      <alignment horizontal="center" vertical="center"/>
    </xf>
    <xf numFmtId="185" fontId="0" fillId="0" borderId="23" xfId="0" applyNumberFormat="1" applyBorder="1" applyAlignment="1">
      <alignment horizontal="right" vertical="center"/>
    </xf>
    <xf numFmtId="186" fontId="49" fillId="0" borderId="9" xfId="11" applyNumberFormat="1" applyFont="1" applyFill="1" applyBorder="1" applyAlignment="1">
      <alignment horizontal="center" vertical="center"/>
    </xf>
    <xf numFmtId="0" fontId="51" fillId="0" borderId="89" xfId="11" applyFont="1" applyBorder="1" applyAlignment="1">
      <alignment horizontal="center" vertical="center"/>
    </xf>
    <xf numFmtId="0" fontId="51" fillId="0" borderId="90" xfId="11" applyFont="1" applyBorder="1" applyAlignment="1">
      <alignment horizontal="center" vertical="center"/>
    </xf>
    <xf numFmtId="0" fontId="51" fillId="0" borderId="90" xfId="11" applyFont="1" applyBorder="1">
      <alignment vertical="center"/>
    </xf>
    <xf numFmtId="0" fontId="51" fillId="0" borderId="91" xfId="11" applyFont="1" applyBorder="1">
      <alignment vertical="center"/>
    </xf>
    <xf numFmtId="187" fontId="49" fillId="0" borderId="17" xfId="11" applyNumberFormat="1" applyFont="1" applyFill="1" applyBorder="1" applyAlignment="1">
      <alignment horizontal="center" vertical="center" shrinkToFit="1"/>
    </xf>
    <xf numFmtId="187" fontId="49" fillId="0" borderId="2" xfId="11" applyNumberFormat="1" applyFont="1" applyFill="1" applyBorder="1" applyAlignment="1">
      <alignment horizontal="center" vertical="center" shrinkToFit="1"/>
    </xf>
    <xf numFmtId="187" fontId="49" fillId="0" borderId="3" xfId="11" applyNumberFormat="1" applyFont="1" applyFill="1" applyBorder="1" applyAlignment="1">
      <alignment horizontal="center" vertical="center" shrinkToFit="1"/>
    </xf>
    <xf numFmtId="187" fontId="49" fillId="0" borderId="37" xfId="11" applyNumberFormat="1" applyFont="1" applyFill="1" applyBorder="1" applyAlignment="1">
      <alignment horizontal="center" vertical="center" shrinkToFit="1"/>
    </xf>
    <xf numFmtId="0" fontId="49" fillId="0" borderId="19" xfId="11" applyFont="1" applyFill="1" applyBorder="1" applyAlignment="1">
      <alignment horizontal="center" vertical="center" shrinkToFit="1"/>
    </xf>
    <xf numFmtId="0" fontId="49" fillId="0" borderId="27" xfId="11" applyFont="1" applyFill="1" applyBorder="1" applyAlignment="1">
      <alignment horizontal="center" vertical="center" shrinkToFit="1"/>
    </xf>
    <xf numFmtId="0" fontId="49" fillId="0" borderId="88" xfId="11" applyFont="1" applyFill="1" applyBorder="1" applyAlignment="1">
      <alignment horizontal="center" vertical="center" shrinkToFit="1"/>
    </xf>
    <xf numFmtId="0" fontId="49" fillId="0" borderId="55" xfId="11" applyFont="1" applyFill="1" applyBorder="1" applyAlignment="1">
      <alignment horizontal="center" vertical="center" shrinkToFit="1"/>
    </xf>
    <xf numFmtId="0" fontId="49" fillId="0" borderId="98" xfId="11" applyFont="1" applyFill="1" applyBorder="1" applyAlignment="1">
      <alignment horizontal="center" vertical="center" shrinkToFit="1"/>
    </xf>
    <xf numFmtId="186" fontId="49" fillId="15" borderId="99" xfId="11" applyNumberFormat="1" applyFont="1" applyFill="1" applyBorder="1" applyAlignment="1">
      <alignment horizontal="center" vertical="center" shrinkToFit="1"/>
    </xf>
    <xf numFmtId="186" fontId="49" fillId="15" borderId="100" xfId="11" applyNumberFormat="1" applyFont="1" applyFill="1" applyBorder="1" applyAlignment="1">
      <alignment horizontal="center" vertical="center" shrinkToFit="1"/>
    </xf>
    <xf numFmtId="186" fontId="49" fillId="15" borderId="101" xfId="11" applyNumberFormat="1" applyFont="1" applyFill="1" applyBorder="1" applyAlignment="1">
      <alignment horizontal="center" vertical="center" shrinkToFit="1"/>
    </xf>
    <xf numFmtId="0" fontId="49" fillId="0" borderId="25" xfId="11" applyFont="1" applyFill="1" applyBorder="1" applyAlignment="1">
      <alignment horizontal="center" vertical="center" shrinkToFit="1"/>
    </xf>
    <xf numFmtId="0" fontId="49" fillId="0" borderId="52" xfId="11" applyFont="1" applyFill="1" applyBorder="1" applyAlignment="1">
      <alignment horizontal="center" vertical="center" shrinkToFit="1"/>
    </xf>
    <xf numFmtId="0" fontId="49" fillId="0" borderId="78" xfId="11" applyFont="1" applyFill="1" applyBorder="1" applyAlignment="1">
      <alignment horizontal="center" vertical="center" shrinkToFit="1"/>
    </xf>
    <xf numFmtId="186" fontId="49" fillId="15" borderId="106" xfId="11" applyNumberFormat="1" applyFont="1" applyFill="1" applyBorder="1" applyAlignment="1">
      <alignment horizontal="center" vertical="center" shrinkToFit="1"/>
    </xf>
    <xf numFmtId="186" fontId="49" fillId="15" borderId="107" xfId="11" applyNumberFormat="1" applyFont="1" applyFill="1" applyBorder="1" applyAlignment="1">
      <alignment horizontal="center" vertical="center" shrinkToFit="1"/>
    </xf>
    <xf numFmtId="186" fontId="49" fillId="15" borderId="108" xfId="11" applyNumberFormat="1" applyFont="1" applyFill="1" applyBorder="1" applyAlignment="1">
      <alignment horizontal="center" vertical="center" shrinkToFit="1"/>
    </xf>
    <xf numFmtId="0" fontId="48" fillId="15" borderId="26" xfId="11" applyNumberFormat="1" applyFont="1" applyFill="1" applyBorder="1" applyAlignment="1">
      <alignment horizontal="center" vertical="center"/>
    </xf>
    <xf numFmtId="189" fontId="48" fillId="15" borderId="24" xfId="11" applyNumberFormat="1" applyFont="1" applyFill="1" applyBorder="1" applyAlignment="1">
      <alignment horizontal="center" vertical="center"/>
    </xf>
    <xf numFmtId="189" fontId="48" fillId="15" borderId="70" xfId="11" applyNumberFormat="1" applyFont="1" applyFill="1" applyBorder="1" applyAlignment="1">
      <alignment horizontal="center" vertical="center"/>
    </xf>
    <xf numFmtId="189" fontId="48" fillId="15" borderId="26" xfId="11" applyNumberFormat="1" applyFont="1" applyFill="1" applyBorder="1" applyAlignment="1">
      <alignment horizontal="center" vertical="center"/>
    </xf>
    <xf numFmtId="183" fontId="49" fillId="15" borderId="109" xfId="11" applyNumberFormat="1" applyFont="1" applyFill="1" applyBorder="1" applyAlignment="1">
      <alignment horizontal="right" vertical="center"/>
    </xf>
    <xf numFmtId="183" fontId="49" fillId="15" borderId="46" xfId="11" applyNumberFormat="1" applyFont="1" applyFill="1" applyBorder="1" applyAlignment="1">
      <alignment horizontal="right" vertical="center"/>
    </xf>
    <xf numFmtId="183" fontId="49" fillId="15" borderId="16" xfId="11" applyNumberFormat="1" applyFont="1" applyFill="1" applyBorder="1" applyAlignment="1">
      <alignment horizontal="right" vertical="center"/>
    </xf>
    <xf numFmtId="188" fontId="49" fillId="15" borderId="22" xfId="11" applyNumberFormat="1" applyFont="1" applyFill="1" applyBorder="1" applyAlignment="1">
      <alignment horizontal="right" vertical="center"/>
    </xf>
    <xf numFmtId="186" fontId="55" fillId="15" borderId="114" xfId="0" applyNumberFormat="1" applyFont="1" applyFill="1" applyBorder="1" applyAlignment="1">
      <alignment horizontal="center" vertical="center"/>
    </xf>
    <xf numFmtId="186" fontId="55" fillId="15" borderId="115" xfId="0" applyNumberFormat="1" applyFont="1" applyFill="1" applyBorder="1" applyAlignment="1">
      <alignment horizontal="center" vertical="center"/>
    </xf>
    <xf numFmtId="186" fontId="55" fillId="15" borderId="116" xfId="0" applyNumberFormat="1" applyFont="1" applyFill="1" applyBorder="1" applyAlignment="1">
      <alignment horizontal="center" vertical="center"/>
    </xf>
    <xf numFmtId="186" fontId="55" fillId="15" borderId="117" xfId="0" applyNumberFormat="1" applyFont="1" applyFill="1" applyBorder="1" applyAlignment="1">
      <alignment horizontal="center" vertical="center"/>
    </xf>
    <xf numFmtId="186" fontId="55" fillId="15" borderId="118" xfId="0" applyNumberFormat="1" applyFont="1" applyFill="1" applyBorder="1" applyAlignment="1">
      <alignment horizontal="center" vertical="center"/>
    </xf>
    <xf numFmtId="186" fontId="49" fillId="15" borderId="119" xfId="11" applyNumberFormat="1" applyFont="1" applyFill="1" applyBorder="1" applyAlignment="1">
      <alignment horizontal="right" vertical="center"/>
    </xf>
    <xf numFmtId="186" fontId="49" fillId="15" borderId="117" xfId="11" applyNumberFormat="1" applyFont="1" applyFill="1" applyBorder="1" applyAlignment="1">
      <alignment horizontal="right" vertical="center"/>
    </xf>
    <xf numFmtId="186" fontId="49" fillId="15" borderId="115" xfId="11" applyNumberFormat="1" applyFont="1" applyFill="1" applyBorder="1" applyAlignment="1">
      <alignment horizontal="right" vertical="center"/>
    </xf>
    <xf numFmtId="188" fontId="49" fillId="15" borderId="116" xfId="11" applyNumberFormat="1" applyFont="1" applyFill="1" applyBorder="1" applyAlignment="1">
      <alignment horizontal="right" vertical="center"/>
    </xf>
    <xf numFmtId="189" fontId="48" fillId="15" borderId="26" xfId="11" applyNumberFormat="1" applyFont="1" applyFill="1" applyBorder="1" applyAlignment="1">
      <alignment vertical="center"/>
    </xf>
    <xf numFmtId="189" fontId="48" fillId="15" borderId="24" xfId="11" applyNumberFormat="1" applyFont="1" applyFill="1" applyBorder="1" applyAlignment="1">
      <alignment vertical="center"/>
    </xf>
    <xf numFmtId="189" fontId="48" fillId="15" borderId="70" xfId="11" applyNumberFormat="1" applyFont="1" applyFill="1" applyBorder="1" applyAlignment="1">
      <alignment vertical="center"/>
    </xf>
    <xf numFmtId="0" fontId="49" fillId="0" borderId="4" xfId="11" applyFont="1" applyFill="1" applyBorder="1" applyAlignment="1">
      <alignment horizontal="center" vertical="center"/>
    </xf>
    <xf numFmtId="0" fontId="49" fillId="0" borderId="0" xfId="11" applyFont="1" applyFill="1" applyBorder="1" applyAlignment="1">
      <alignment horizontal="center" vertical="center"/>
    </xf>
    <xf numFmtId="0" fontId="49" fillId="0" borderId="0" xfId="11" applyFont="1">
      <alignment vertical="center"/>
    </xf>
    <xf numFmtId="0" fontId="49" fillId="0" borderId="0" xfId="11" applyFont="1" applyFill="1" applyBorder="1" applyAlignment="1">
      <alignment horizontal="center" vertical="center" shrinkToFit="1"/>
    </xf>
    <xf numFmtId="0" fontId="49" fillId="0" borderId="0" xfId="11" applyFont="1" applyFill="1" applyBorder="1" applyAlignment="1">
      <alignment vertical="center"/>
    </xf>
    <xf numFmtId="0" fontId="49" fillId="0" borderId="20" xfId="11" applyFont="1" applyFill="1" applyBorder="1" applyAlignment="1">
      <alignment vertical="center"/>
    </xf>
    <xf numFmtId="0" fontId="49" fillId="0" borderId="121" xfId="11" applyFont="1" applyFill="1" applyBorder="1" applyAlignment="1">
      <alignment horizontal="center" vertical="center" shrinkToFit="1"/>
    </xf>
    <xf numFmtId="0" fontId="49" fillId="0" borderId="11" xfId="11" applyFont="1" applyFill="1" applyBorder="1" applyAlignment="1">
      <alignment horizontal="center" vertical="center"/>
    </xf>
    <xf numFmtId="0" fontId="49" fillId="0" borderId="79" xfId="11" applyFont="1" applyFill="1" applyBorder="1" applyAlignment="1">
      <alignment horizontal="center" vertical="center"/>
    </xf>
    <xf numFmtId="0" fontId="49" fillId="0" borderId="121" xfId="11" applyFont="1" applyFill="1" applyBorder="1" applyAlignment="1">
      <alignment horizontal="center" vertical="center"/>
    </xf>
    <xf numFmtId="0" fontId="49" fillId="0" borderId="120" xfId="11" applyFont="1" applyFill="1" applyBorder="1" applyAlignment="1">
      <alignment horizontal="center" vertical="center"/>
    </xf>
    <xf numFmtId="186" fontId="49" fillId="0" borderId="48" xfId="11" applyNumberFormat="1" applyFont="1" applyFill="1" applyBorder="1" applyAlignment="1">
      <alignment horizontal="center" vertical="center"/>
    </xf>
    <xf numFmtId="186" fontId="49" fillId="0" borderId="13" xfId="11" applyNumberFormat="1" applyFont="1" applyFill="1" applyBorder="1" applyAlignment="1">
      <alignment horizontal="center" vertical="center"/>
    </xf>
    <xf numFmtId="186" fontId="49" fillId="0" borderId="10" xfId="11" applyNumberFormat="1" applyFont="1" applyFill="1" applyBorder="1" applyAlignment="1">
      <alignment horizontal="center" vertical="center"/>
    </xf>
    <xf numFmtId="176" fontId="49" fillId="0" borderId="51" xfId="11" applyNumberFormat="1" applyFont="1" applyFill="1" applyBorder="1" applyAlignment="1">
      <alignment horizontal="center" vertical="center"/>
    </xf>
    <xf numFmtId="0" fontId="49" fillId="0" borderId="2" xfId="11" applyFont="1" applyFill="1" applyBorder="1" applyAlignment="1">
      <alignment horizontal="center" vertical="center" shrinkToFit="1"/>
    </xf>
    <xf numFmtId="0" fontId="49" fillId="0" borderId="2" xfId="11" applyFont="1" applyFill="1" applyBorder="1" applyAlignment="1">
      <alignment horizontal="center" vertical="center"/>
    </xf>
    <xf numFmtId="0" fontId="49" fillId="0" borderId="14" xfId="11" applyFont="1" applyFill="1" applyBorder="1" applyAlignment="1">
      <alignment horizontal="center" vertical="center"/>
    </xf>
    <xf numFmtId="0" fontId="49" fillId="0" borderId="1" xfId="11" applyFont="1" applyFill="1" applyBorder="1" applyAlignment="1">
      <alignment horizontal="center" vertical="center"/>
    </xf>
    <xf numFmtId="0" fontId="49" fillId="0" borderId="30" xfId="11" applyFont="1" applyFill="1" applyBorder="1" applyAlignment="1">
      <alignment horizontal="center" vertical="center"/>
    </xf>
    <xf numFmtId="186" fontId="49" fillId="0" borderId="14" xfId="11" applyNumberFormat="1" applyFont="1" applyFill="1" applyBorder="1" applyAlignment="1">
      <alignment horizontal="center" vertical="center"/>
    </xf>
    <xf numFmtId="186" fontId="49" fillId="0" borderId="17" xfId="11" applyNumberFormat="1" applyFont="1" applyFill="1" applyBorder="1" applyAlignment="1">
      <alignment horizontal="center" vertical="center"/>
    </xf>
    <xf numFmtId="186" fontId="49" fillId="0" borderId="2" xfId="11" applyNumberFormat="1" applyFont="1" applyFill="1" applyBorder="1" applyAlignment="1">
      <alignment horizontal="center" vertical="center"/>
    </xf>
    <xf numFmtId="176" fontId="49" fillId="0" borderId="3" xfId="11" applyNumberFormat="1" applyFont="1" applyFill="1" applyBorder="1" applyAlignment="1">
      <alignment horizontal="center" vertical="center"/>
    </xf>
    <xf numFmtId="0" fontId="49" fillId="0" borderId="24" xfId="11" applyFont="1" applyFill="1" applyBorder="1" applyAlignment="1">
      <alignment horizontal="center" vertical="center"/>
    </xf>
    <xf numFmtId="0" fontId="49" fillId="0" borderId="19" xfId="11" applyFont="1" applyFill="1" applyBorder="1" applyAlignment="1">
      <alignment horizontal="center" vertical="center"/>
    </xf>
    <xf numFmtId="0" fontId="49" fillId="0" borderId="49" xfId="11" applyFont="1" applyFill="1" applyBorder="1" applyAlignment="1">
      <alignment horizontal="center" vertical="center"/>
    </xf>
    <xf numFmtId="0" fontId="49" fillId="0" borderId="27" xfId="11" applyFont="1" applyFill="1" applyBorder="1" applyAlignment="1">
      <alignment horizontal="center" vertical="center"/>
    </xf>
    <xf numFmtId="0" fontId="49" fillId="0" borderId="31" xfId="11" applyFont="1" applyFill="1" applyBorder="1" applyAlignment="1">
      <alignment horizontal="center" vertical="center"/>
    </xf>
    <xf numFmtId="186" fontId="49" fillId="0" borderId="19" xfId="11" applyNumberFormat="1" applyFont="1" applyFill="1" applyBorder="1" applyAlignment="1">
      <alignment horizontal="center" vertical="center"/>
    </xf>
    <xf numFmtId="186" fontId="49" fillId="0" borderId="29" xfId="11" applyNumberFormat="1" applyFont="1" applyFill="1" applyBorder="1" applyAlignment="1">
      <alignment horizontal="center" vertical="center"/>
    </xf>
    <xf numFmtId="186" fontId="49" fillId="0" borderId="27" xfId="11" applyNumberFormat="1" applyFont="1" applyFill="1" applyBorder="1" applyAlignment="1">
      <alignment horizontal="center" vertical="center"/>
    </xf>
    <xf numFmtId="176" fontId="49" fillId="0" borderId="28" xfId="11" applyNumberFormat="1" applyFont="1" applyFill="1" applyBorder="1" applyAlignment="1">
      <alignment horizontal="center" vertical="center"/>
    </xf>
    <xf numFmtId="0" fontId="48" fillId="0" borderId="0" xfId="11" applyFont="1" applyBorder="1" applyAlignment="1">
      <alignment vertical="center" textRotation="255" wrapText="1"/>
    </xf>
    <xf numFmtId="0" fontId="49" fillId="0" borderId="0" xfId="11" applyFont="1" applyFill="1" applyBorder="1">
      <alignment vertical="center"/>
    </xf>
    <xf numFmtId="0" fontId="49" fillId="0" borderId="10" xfId="11" applyFont="1" applyFill="1" applyBorder="1" applyAlignment="1">
      <alignment horizontal="center" vertical="center" shrinkToFit="1"/>
    </xf>
    <xf numFmtId="0" fontId="48" fillId="0" borderId="10" xfId="0" applyFont="1" applyBorder="1" applyAlignment="1">
      <alignment horizontal="center" vertical="center" shrinkToFit="1"/>
    </xf>
    <xf numFmtId="0" fontId="48" fillId="0" borderId="0" xfId="0" applyFont="1" applyBorder="1" applyAlignment="1">
      <alignment horizontal="left" vertical="center" shrinkToFit="1"/>
    </xf>
    <xf numFmtId="190" fontId="49" fillId="0" borderId="2" xfId="11" applyNumberFormat="1" applyFont="1" applyFill="1" applyBorder="1" applyAlignment="1">
      <alignment horizontal="center" vertical="center" shrinkToFit="1"/>
    </xf>
    <xf numFmtId="189" fontId="48" fillId="0" borderId="2" xfId="0" applyNumberFormat="1" applyFont="1" applyBorder="1" applyAlignment="1">
      <alignment horizontal="center" vertical="center" shrinkToFit="1"/>
    </xf>
    <xf numFmtId="186" fontId="48" fillId="15" borderId="2" xfId="0" applyNumberFormat="1" applyFont="1" applyFill="1" applyBorder="1" applyAlignment="1">
      <alignment horizontal="center" vertical="center" shrinkToFit="1"/>
    </xf>
    <xf numFmtId="189" fontId="49" fillId="0" borderId="0" xfId="11" applyNumberFormat="1" applyFont="1" applyFill="1" applyBorder="1" applyAlignment="1">
      <alignment horizontal="center" vertical="center" shrinkToFit="1"/>
    </xf>
    <xf numFmtId="0" fontId="56" fillId="0" borderId="0" xfId="11" applyFont="1" applyAlignment="1">
      <alignment horizontal="left" vertical="center"/>
    </xf>
    <xf numFmtId="0" fontId="56" fillId="0" borderId="0" xfId="11" applyFont="1" applyAlignment="1">
      <alignment vertical="center"/>
    </xf>
    <xf numFmtId="0" fontId="48" fillId="0" borderId="0" xfId="0" applyFont="1" applyAlignment="1">
      <alignment horizontal="left" vertical="center" wrapText="1"/>
    </xf>
    <xf numFmtId="186" fontId="48" fillId="15" borderId="27" xfId="0" applyNumberFormat="1" applyFont="1" applyFill="1" applyBorder="1" applyAlignment="1">
      <alignment horizontal="center" vertical="center" shrinkToFit="1"/>
    </xf>
    <xf numFmtId="0" fontId="0" fillId="0" borderId="0" xfId="0" applyAlignment="1">
      <alignment horizontal="left" vertical="center" wrapText="1"/>
    </xf>
    <xf numFmtId="0" fontId="8" fillId="0" borderId="0" xfId="11" applyFont="1" applyBorder="1" applyAlignment="1">
      <alignment horizontal="left" vertical="center" wrapText="1"/>
    </xf>
    <xf numFmtId="0" fontId="15" fillId="0" borderId="0" xfId="11" applyFont="1" applyBorder="1">
      <alignment vertical="center"/>
    </xf>
    <xf numFmtId="0" fontId="15" fillId="0" borderId="0" xfId="11" applyFont="1" applyBorder="1" applyAlignment="1">
      <alignment vertical="center" textRotation="255" shrinkToFit="1"/>
    </xf>
    <xf numFmtId="0" fontId="15" fillId="0" borderId="0" xfId="11" applyFont="1" applyBorder="1" applyAlignment="1">
      <alignment vertical="center" textRotation="255" wrapText="1" shrinkToFit="1"/>
    </xf>
    <xf numFmtId="0" fontId="66" fillId="0" borderId="0" xfId="3" applyFont="1">
      <alignment vertical="center"/>
    </xf>
    <xf numFmtId="0" fontId="18" fillId="0" borderId="0" xfId="3">
      <alignment vertical="center"/>
    </xf>
    <xf numFmtId="0" fontId="68" fillId="0" borderId="41" xfId="3" applyFont="1" applyBorder="1" applyAlignment="1">
      <alignment horizontal="distributed" vertical="center" indent="1"/>
    </xf>
    <xf numFmtId="0" fontId="18" fillId="0" borderId="41" xfId="3" applyBorder="1" applyAlignment="1">
      <alignment horizontal="distributed" vertical="center" indent="1"/>
    </xf>
    <xf numFmtId="0" fontId="68" fillId="0" borderId="0" xfId="3" applyFont="1" applyAlignment="1">
      <alignment horizontal="distributed" vertical="center" indent="1"/>
    </xf>
    <xf numFmtId="0" fontId="18" fillId="0" borderId="0" xfId="3" applyAlignment="1">
      <alignment horizontal="distributed" vertical="center" indent="1"/>
    </xf>
    <xf numFmtId="0" fontId="68" fillId="0" borderId="36" xfId="3" applyFont="1" applyBorder="1" applyAlignment="1">
      <alignment horizontal="distributed" vertical="center" indent="1"/>
    </xf>
    <xf numFmtId="0" fontId="18" fillId="0" borderId="36" xfId="3" applyBorder="1" applyAlignment="1">
      <alignment horizontal="distributed" vertical="center" indent="1"/>
    </xf>
    <xf numFmtId="0" fontId="69" fillId="0" borderId="52" xfId="3" applyFont="1" applyBorder="1" applyAlignment="1">
      <alignment horizontal="center" vertical="center"/>
    </xf>
    <xf numFmtId="0" fontId="18" fillId="0" borderId="52" xfId="3" applyBorder="1" applyAlignment="1">
      <alignment horizontal="center" vertical="center"/>
    </xf>
    <xf numFmtId="0" fontId="69" fillId="0" borderId="123" xfId="3" applyFont="1" applyBorder="1" applyAlignment="1">
      <alignment horizontal="center" vertical="center"/>
    </xf>
    <xf numFmtId="0" fontId="18" fillId="0" borderId="123" xfId="3" applyBorder="1" applyAlignment="1">
      <alignment horizontal="center" vertical="center"/>
    </xf>
    <xf numFmtId="0" fontId="18" fillId="0" borderId="124" xfId="3" applyBorder="1" applyAlignment="1">
      <alignment horizontal="center" vertical="center"/>
    </xf>
    <xf numFmtId="0" fontId="18" fillId="0" borderId="125" xfId="3" applyBorder="1" applyAlignment="1">
      <alignment vertical="center" shrinkToFit="1"/>
    </xf>
    <xf numFmtId="0" fontId="18" fillId="0" borderId="126" xfId="3" applyBorder="1" applyAlignment="1">
      <alignment horizontal="center" vertical="center"/>
    </xf>
    <xf numFmtId="0" fontId="18" fillId="0" borderId="127" xfId="3" applyBorder="1" applyAlignment="1">
      <alignment horizontal="center" vertical="center"/>
    </xf>
    <xf numFmtId="0" fontId="18" fillId="0" borderId="128" xfId="3" applyBorder="1" applyAlignment="1">
      <alignment vertical="center" shrinkToFit="1"/>
    </xf>
    <xf numFmtId="0" fontId="18" fillId="0" borderId="129" xfId="3" applyBorder="1" applyAlignment="1">
      <alignment horizontal="center" vertical="center"/>
    </xf>
    <xf numFmtId="0" fontId="18" fillId="0" borderId="130" xfId="3" applyBorder="1" applyAlignment="1">
      <alignment horizontal="center" vertical="center"/>
    </xf>
    <xf numFmtId="0" fontId="18" fillId="0" borderId="131" xfId="3" applyBorder="1" applyAlignment="1">
      <alignment vertical="center" shrinkToFit="1"/>
    </xf>
    <xf numFmtId="0" fontId="18" fillId="0" borderId="0" xfId="3" applyFill="1" applyBorder="1" applyAlignment="1">
      <alignment horizontal="center" vertical="center" shrinkToFit="1"/>
    </xf>
    <xf numFmtId="0" fontId="70" fillId="0" borderId="0" xfId="3" applyFont="1" applyAlignment="1">
      <alignment vertical="center"/>
    </xf>
    <xf numFmtId="0" fontId="70" fillId="0" borderId="0" xfId="3" applyFont="1">
      <alignment vertical="center"/>
    </xf>
    <xf numFmtId="0" fontId="18" fillId="0" borderId="98" xfId="3" applyFill="1" applyBorder="1" applyAlignment="1">
      <alignment vertical="center"/>
    </xf>
    <xf numFmtId="0" fontId="18" fillId="0" borderId="0" xfId="3" applyFill="1" applyBorder="1" applyAlignment="1">
      <alignment vertical="center"/>
    </xf>
    <xf numFmtId="0" fontId="18" fillId="0" borderId="0" xfId="3" applyAlignment="1">
      <alignment vertical="center"/>
    </xf>
    <xf numFmtId="0" fontId="18" fillId="0" borderId="0" xfId="3" applyAlignment="1">
      <alignment vertical="center" shrinkToFit="1"/>
    </xf>
    <xf numFmtId="0" fontId="18" fillId="0" borderId="2" xfId="3" applyBorder="1" applyAlignment="1">
      <alignment horizontal="center" vertical="center"/>
    </xf>
    <xf numFmtId="0" fontId="18" fillId="0" borderId="0" xfId="3" applyAlignment="1">
      <alignment horizontal="right" vertical="center"/>
    </xf>
    <xf numFmtId="0" fontId="18" fillId="0" borderId="126" xfId="3" applyBorder="1" applyAlignment="1">
      <alignment vertical="center" shrinkToFit="1"/>
    </xf>
    <xf numFmtId="0" fontId="18" fillId="0" borderId="126" xfId="3" applyBorder="1" applyAlignment="1">
      <alignment horizontal="center" vertical="center" shrinkToFit="1"/>
    </xf>
    <xf numFmtId="0" fontId="18" fillId="0" borderId="126" xfId="3" applyBorder="1">
      <alignment vertical="center"/>
    </xf>
    <xf numFmtId="0" fontId="18" fillId="0" borderId="129" xfId="3" applyBorder="1" applyAlignment="1">
      <alignment vertical="center" shrinkToFit="1"/>
    </xf>
    <xf numFmtId="0" fontId="18" fillId="0" borderId="129" xfId="3" applyBorder="1" applyAlignment="1">
      <alignment horizontal="center" vertical="center" shrinkToFit="1"/>
    </xf>
    <xf numFmtId="0" fontId="18" fillId="0" borderId="129" xfId="3" applyBorder="1">
      <alignment vertical="center"/>
    </xf>
    <xf numFmtId="0" fontId="18" fillId="0" borderId="123" xfId="3" applyBorder="1" applyAlignment="1">
      <alignment vertical="center" shrinkToFit="1"/>
    </xf>
    <xf numFmtId="0" fontId="18" fillId="0" borderId="123" xfId="3" applyBorder="1">
      <alignment vertical="center"/>
    </xf>
    <xf numFmtId="0" fontId="71" fillId="0" borderId="0" xfId="3" applyFont="1">
      <alignment vertical="center"/>
    </xf>
    <xf numFmtId="0" fontId="0" fillId="10" borderId="2" xfId="0" applyFill="1" applyBorder="1" applyProtection="1">
      <protection locked="0"/>
    </xf>
    <xf numFmtId="0" fontId="0" fillId="10" borderId="2" xfId="0" applyFill="1" applyBorder="1" applyAlignment="1" applyProtection="1">
      <alignment horizontal="center"/>
      <protection locked="0"/>
    </xf>
    <xf numFmtId="0" fontId="0" fillId="0" borderId="0" xfId="0" applyProtection="1">
      <protection locked="0"/>
    </xf>
    <xf numFmtId="0" fontId="0" fillId="0" borderId="2" xfId="0" applyBorder="1" applyAlignment="1" applyProtection="1">
      <alignment horizontal="center"/>
      <protection locked="0"/>
    </xf>
    <xf numFmtId="183" fontId="0" fillId="8" borderId="2" xfId="0" applyNumberFormat="1" applyFill="1" applyBorder="1" applyProtection="1">
      <protection locked="0"/>
    </xf>
    <xf numFmtId="0" fontId="0" fillId="0" borderId="2" xfId="0" applyNumberFormat="1" applyBorder="1" applyProtection="1"/>
    <xf numFmtId="0" fontId="73" fillId="0" borderId="0" xfId="0" applyFont="1" applyProtection="1"/>
    <xf numFmtId="0" fontId="0" fillId="0" borderId="0" xfId="0" applyProtection="1"/>
    <xf numFmtId="0" fontId="6" fillId="0" borderId="79" xfId="0" applyFont="1" applyBorder="1" applyAlignment="1" applyProtection="1"/>
    <xf numFmtId="0" fontId="6" fillId="0" borderId="4" xfId="0" applyFont="1" applyBorder="1" applyAlignment="1" applyProtection="1"/>
    <xf numFmtId="0" fontId="0" fillId="0" borderId="4" xfId="0" applyBorder="1" applyProtection="1"/>
    <xf numFmtId="0" fontId="0" fillId="0" borderId="80" xfId="0" applyBorder="1" applyProtection="1"/>
    <xf numFmtId="0" fontId="0" fillId="0" borderId="88" xfId="0" applyBorder="1" applyProtection="1"/>
    <xf numFmtId="0" fontId="0" fillId="0" borderId="0" xfId="0" applyBorder="1" applyProtection="1"/>
    <xf numFmtId="0" fontId="0" fillId="0" borderId="93" xfId="0" applyBorder="1" applyProtection="1"/>
    <xf numFmtId="184" fontId="32" fillId="0" borderId="0" xfId="0" applyNumberFormat="1" applyFont="1" applyFill="1" applyBorder="1" applyAlignment="1" applyProtection="1">
      <alignment vertical="center"/>
      <protection locked="0"/>
    </xf>
    <xf numFmtId="184" fontId="32" fillId="0" borderId="0" xfId="0" applyNumberFormat="1" applyFont="1" applyFill="1" applyBorder="1" applyAlignment="1" applyProtection="1">
      <alignment horizontal="right" vertical="center"/>
      <protection locked="0"/>
    </xf>
    <xf numFmtId="0" fontId="0" fillId="0" borderId="0" xfId="0" applyBorder="1" applyProtection="1">
      <protection locked="0"/>
    </xf>
    <xf numFmtId="0" fontId="0" fillId="0" borderId="0" xfId="0" applyFill="1" applyBorder="1" applyAlignment="1" applyProtection="1">
      <protection locked="0"/>
    </xf>
    <xf numFmtId="0" fontId="0" fillId="0" borderId="0" xfId="0" applyFill="1" applyBorder="1" applyProtection="1">
      <protection locked="0"/>
    </xf>
    <xf numFmtId="0" fontId="0" fillId="0" borderId="41" xfId="0" applyFill="1" applyBorder="1" applyProtection="1">
      <protection locked="0"/>
    </xf>
    <xf numFmtId="0" fontId="0" fillId="4" borderId="2" xfId="0" quotePrefix="1" applyFill="1" applyBorder="1" applyProtection="1"/>
    <xf numFmtId="0" fontId="0" fillId="0" borderId="0" xfId="0" applyFont="1" applyFill="1"/>
    <xf numFmtId="0" fontId="0" fillId="0" borderId="41" xfId="0" applyBorder="1" applyProtection="1">
      <protection locked="0"/>
    </xf>
    <xf numFmtId="184" fontId="32" fillId="0" borderId="41" xfId="0" applyNumberFormat="1" applyFont="1" applyFill="1" applyBorder="1" applyAlignment="1" applyProtection="1">
      <alignment vertical="center"/>
      <protection locked="0"/>
    </xf>
    <xf numFmtId="0" fontId="0" fillId="0" borderId="41" xfId="0" applyBorder="1" applyAlignment="1" applyProtection="1">
      <protection locked="0"/>
    </xf>
    <xf numFmtId="20" fontId="0" fillId="10" borderId="2" xfId="0" quotePrefix="1" applyNumberFormat="1" applyFill="1" applyBorder="1" applyAlignment="1" applyProtection="1">
      <alignment horizontal="center"/>
      <protection locked="0"/>
    </xf>
    <xf numFmtId="0" fontId="0" fillId="10" borderId="52" xfId="0" applyFill="1" applyBorder="1" applyAlignment="1" applyProtection="1">
      <alignment horizontal="center"/>
      <protection locked="0"/>
    </xf>
    <xf numFmtId="0" fontId="0" fillId="0" borderId="2" xfId="0" applyBorder="1" applyAlignment="1" applyProtection="1">
      <alignment horizontal="center" shrinkToFit="1"/>
      <protection locked="0"/>
    </xf>
    <xf numFmtId="0" fontId="0" fillId="0" borderId="2" xfId="0" applyNumberFormat="1" applyFill="1" applyBorder="1" applyProtection="1"/>
    <xf numFmtId="176" fontId="0" fillId="0" borderId="71" xfId="0" applyNumberFormat="1" applyFill="1" applyBorder="1" applyProtection="1"/>
    <xf numFmtId="0" fontId="0" fillId="0" borderId="85" xfId="0" applyBorder="1" applyProtection="1"/>
    <xf numFmtId="0" fontId="0" fillId="0" borderId="84" xfId="0" applyBorder="1" applyProtection="1"/>
    <xf numFmtId="0" fontId="0" fillId="0" borderId="5" xfId="0" applyBorder="1" applyProtection="1"/>
    <xf numFmtId="0" fontId="0" fillId="0" borderId="60" xfId="0" applyBorder="1" applyProtection="1">
      <protection locked="0"/>
    </xf>
    <xf numFmtId="0" fontId="0" fillId="0" borderId="72" xfId="0" applyBorder="1" applyProtection="1">
      <protection locked="0"/>
    </xf>
    <xf numFmtId="176" fontId="0" fillId="0" borderId="73" xfId="0" applyNumberFormat="1" applyBorder="1" applyProtection="1"/>
    <xf numFmtId="0" fontId="26" fillId="0" borderId="0" xfId="0" applyFont="1" applyAlignment="1" applyProtection="1">
      <alignment vertical="center"/>
      <protection locked="0"/>
    </xf>
    <xf numFmtId="0" fontId="0" fillId="0" borderId="0" xfId="0" applyAlignment="1" applyProtection="1">
      <alignment horizontal="center"/>
      <protection locked="0"/>
    </xf>
    <xf numFmtId="0" fontId="0" fillId="0" borderId="0" xfId="0" applyFill="1" applyProtection="1">
      <protection locked="0"/>
    </xf>
    <xf numFmtId="0" fontId="15" fillId="0" borderId="0" xfId="0" applyFont="1" applyProtection="1">
      <protection locked="0"/>
    </xf>
    <xf numFmtId="0" fontId="27" fillId="0" borderId="0" xfId="0" applyFont="1" applyProtection="1">
      <protection locked="0"/>
    </xf>
    <xf numFmtId="0" fontId="0" fillId="8" borderId="37" xfId="0" applyFill="1" applyBorder="1" applyAlignment="1" applyProtection="1">
      <protection locked="0"/>
    </xf>
    <xf numFmtId="0" fontId="23" fillId="0" borderId="0" xfId="0" applyFont="1" applyFill="1" applyAlignment="1" applyProtection="1">
      <protection locked="0"/>
    </xf>
    <xf numFmtId="0" fontId="23" fillId="0" borderId="0" xfId="0" applyFont="1" applyFill="1" applyAlignment="1" applyProtection="1">
      <alignment horizontal="right"/>
      <protection locked="0"/>
    </xf>
    <xf numFmtId="0" fontId="15" fillId="0" borderId="0" xfId="0" applyFont="1" applyFill="1" applyBorder="1" applyAlignment="1" applyProtection="1">
      <alignment horizontal="center" vertical="center"/>
      <protection locked="0"/>
    </xf>
    <xf numFmtId="181" fontId="16" fillId="0" borderId="0" xfId="0" applyNumberFormat="1" applyFont="1" applyFill="1" applyBorder="1" applyAlignment="1" applyProtection="1">
      <alignment horizontal="center" vertical="center"/>
      <protection locked="0"/>
    </xf>
    <xf numFmtId="0" fontId="15" fillId="0" borderId="0" xfId="0" applyFont="1" applyFill="1" applyAlignment="1" applyProtection="1">
      <alignment vertical="center"/>
      <protection locked="0"/>
    </xf>
    <xf numFmtId="9" fontId="16" fillId="0" borderId="0" xfId="0" applyNumberFormat="1" applyFont="1" applyFill="1" applyBorder="1" applyAlignment="1" applyProtection="1">
      <alignment horizontal="center" vertical="center"/>
      <protection locked="0"/>
    </xf>
    <xf numFmtId="178" fontId="0" fillId="0" borderId="44" xfId="0" applyNumberFormat="1" applyBorder="1" applyProtection="1">
      <protection locked="0"/>
    </xf>
    <xf numFmtId="178" fontId="0" fillId="0" borderId="36" xfId="0" applyNumberFormat="1" applyBorder="1" applyAlignment="1" applyProtection="1">
      <alignment horizontal="center"/>
      <protection locked="0"/>
    </xf>
    <xf numFmtId="178" fontId="0" fillId="0" borderId="37" xfId="0" applyNumberFormat="1" applyBorder="1" applyAlignment="1" applyProtection="1">
      <alignment horizontal="center"/>
      <protection locked="0"/>
    </xf>
    <xf numFmtId="178" fontId="0" fillId="0" borderId="55" xfId="0" applyNumberFormat="1" applyBorder="1" applyAlignment="1" applyProtection="1">
      <alignment horizontal="center" vertical="center" wrapText="1"/>
      <protection locked="0"/>
    </xf>
    <xf numFmtId="178" fontId="7" fillId="0" borderId="2" xfId="0" applyNumberFormat="1" applyFont="1" applyBorder="1" applyAlignment="1" applyProtection="1">
      <alignment horizontal="center" vertical="center" wrapText="1"/>
      <protection locked="0"/>
    </xf>
    <xf numFmtId="178" fontId="0" fillId="0" borderId="2" xfId="0" applyNumberFormat="1" applyFill="1" applyBorder="1" applyAlignment="1" applyProtection="1">
      <alignment horizontal="center" vertical="center" wrapText="1"/>
      <protection locked="0"/>
    </xf>
    <xf numFmtId="178" fontId="25" fillId="0" borderId="55" xfId="0" applyNumberFormat="1" applyFont="1" applyBorder="1" applyProtection="1">
      <protection locked="0"/>
    </xf>
    <xf numFmtId="178" fontId="0" fillId="0" borderId="2" xfId="0" applyNumberFormat="1" applyBorder="1" applyAlignment="1" applyProtection="1">
      <protection locked="0"/>
    </xf>
    <xf numFmtId="179" fontId="0" fillId="0" borderId="2" xfId="0" applyNumberFormat="1" applyBorder="1" applyAlignment="1" applyProtection="1">
      <protection locked="0"/>
    </xf>
    <xf numFmtId="178" fontId="0" fillId="0" borderId="2" xfId="0" applyNumberFormat="1" applyFill="1" applyBorder="1" applyProtection="1"/>
    <xf numFmtId="178" fontId="0" fillId="0" borderId="55" xfId="0" applyNumberFormat="1" applyBorder="1" applyProtection="1">
      <protection locked="0"/>
    </xf>
    <xf numFmtId="178" fontId="0" fillId="0" borderId="18" xfId="0" applyNumberFormat="1" applyBorder="1" applyProtection="1">
      <protection locked="0"/>
    </xf>
    <xf numFmtId="178" fontId="15" fillId="6" borderId="2" xfId="0" applyNumberFormat="1" applyFont="1" applyFill="1" applyBorder="1" applyProtection="1"/>
    <xf numFmtId="182" fontId="15" fillId="7" borderId="2" xfId="0" applyNumberFormat="1" applyFont="1" applyFill="1" applyBorder="1" applyProtection="1"/>
    <xf numFmtId="178" fontId="25" fillId="0" borderId="52" xfId="0" applyNumberFormat="1" applyFont="1" applyBorder="1" applyProtection="1">
      <protection locked="0"/>
    </xf>
    <xf numFmtId="178" fontId="0" fillId="0" borderId="0" xfId="0" applyNumberFormat="1" applyProtection="1">
      <protection locked="0"/>
    </xf>
    <xf numFmtId="178" fontId="0" fillId="0" borderId="0" xfId="0" applyNumberFormat="1" applyAlignment="1" applyProtection="1">
      <alignment horizontal="center"/>
      <protection locked="0"/>
    </xf>
    <xf numFmtId="178" fontId="0" fillId="0" borderId="0" xfId="0" applyNumberFormat="1" applyFill="1" applyProtection="1">
      <protection locked="0"/>
    </xf>
    <xf numFmtId="178" fontId="25" fillId="0" borderId="0" xfId="0" applyNumberFormat="1" applyFont="1" applyFill="1" applyAlignment="1" applyProtection="1">
      <alignment horizontal="center"/>
      <protection locked="0"/>
    </xf>
    <xf numFmtId="178" fontId="25" fillId="0" borderId="0" xfId="0" applyNumberFormat="1" applyFont="1" applyAlignment="1" applyProtection="1">
      <alignment horizontal="center"/>
      <protection locked="0"/>
    </xf>
    <xf numFmtId="178" fontId="0" fillId="0" borderId="2" xfId="0" applyNumberFormat="1" applyBorder="1" applyProtection="1"/>
    <xf numFmtId="184" fontId="15" fillId="6" borderId="2" xfId="0" applyNumberFormat="1" applyFont="1" applyFill="1" applyBorder="1" applyProtection="1"/>
    <xf numFmtId="178" fontId="0" fillId="0" borderId="36" xfId="0" applyNumberFormat="1" applyBorder="1" applyProtection="1">
      <protection locked="0"/>
    </xf>
    <xf numFmtId="178" fontId="0" fillId="0" borderId="36" xfId="0" applyNumberFormat="1" applyFill="1" applyBorder="1" applyProtection="1">
      <protection locked="0"/>
    </xf>
    <xf numFmtId="178" fontId="15" fillId="0" borderId="36" xfId="0" applyNumberFormat="1" applyFont="1" applyFill="1" applyBorder="1" applyProtection="1">
      <protection locked="0"/>
    </xf>
    <xf numFmtId="178" fontId="0" fillId="0" borderId="60" xfId="0" applyNumberFormat="1" applyBorder="1" applyAlignment="1" applyProtection="1">
      <protection locked="0"/>
    </xf>
    <xf numFmtId="178" fontId="14" fillId="0" borderId="0" xfId="0" applyNumberFormat="1" applyFont="1" applyBorder="1" applyAlignment="1" applyProtection="1">
      <alignment horizontal="center"/>
      <protection locked="0"/>
    </xf>
    <xf numFmtId="178" fontId="0" fillId="0" borderId="0" xfId="0" applyNumberFormat="1" applyBorder="1" applyProtection="1">
      <protection locked="0"/>
    </xf>
    <xf numFmtId="178" fontId="0" fillId="0" borderId="0" xfId="0" applyNumberFormat="1" applyBorder="1" applyAlignment="1" applyProtection="1">
      <alignment horizontal="center"/>
      <protection locked="0"/>
    </xf>
    <xf numFmtId="178" fontId="0" fillId="0" borderId="0" xfId="0" applyNumberFormat="1" applyFont="1" applyBorder="1" applyAlignment="1" applyProtection="1">
      <alignment vertical="center"/>
      <protection locked="0"/>
    </xf>
    <xf numFmtId="0" fontId="0" fillId="0" borderId="0" xfId="0" applyFont="1" applyAlignment="1" applyProtection="1">
      <alignment vertical="center"/>
      <protection locked="0"/>
    </xf>
    <xf numFmtId="0" fontId="0" fillId="0" borderId="0" xfId="0" applyFont="1" applyAlignment="1" applyProtection="1">
      <alignment vertical="center" wrapText="1"/>
      <protection locked="0"/>
    </xf>
    <xf numFmtId="0" fontId="75" fillId="0" borderId="0" xfId="16" applyFont="1">
      <alignment vertical="center"/>
    </xf>
    <xf numFmtId="0" fontId="75" fillId="0" borderId="0" xfId="16" applyFont="1" applyAlignment="1">
      <alignment horizontal="right" vertical="center"/>
    </xf>
    <xf numFmtId="0" fontId="75" fillId="9" borderId="9" xfId="16" applyFont="1" applyFill="1" applyBorder="1" applyAlignment="1">
      <alignment horizontal="left" vertical="center" wrapText="1"/>
    </xf>
    <xf numFmtId="0" fontId="77" fillId="0" borderId="104" xfId="17" applyFont="1" applyBorder="1" applyAlignment="1">
      <alignment horizontal="left" vertical="center" wrapText="1"/>
    </xf>
    <xf numFmtId="0" fontId="77" fillId="0" borderId="34" xfId="17" applyFont="1" applyBorder="1" applyAlignment="1">
      <alignment horizontal="left" vertical="center" wrapText="1"/>
    </xf>
    <xf numFmtId="0" fontId="75" fillId="0" borderId="22" xfId="17" applyFont="1" applyBorder="1" applyAlignment="1">
      <alignment horizontal="center" vertical="center" wrapText="1"/>
    </xf>
    <xf numFmtId="0" fontId="75" fillId="0" borderId="15" xfId="17" applyFont="1" applyBorder="1" applyAlignment="1">
      <alignment horizontal="center" vertical="center"/>
    </xf>
    <xf numFmtId="0" fontId="75" fillId="0" borderId="109" xfId="17" applyFont="1" applyBorder="1">
      <alignment vertical="center"/>
    </xf>
    <xf numFmtId="0" fontId="80" fillId="0" borderId="0" xfId="16" applyFont="1">
      <alignment vertical="center"/>
    </xf>
    <xf numFmtId="0" fontId="75" fillId="9" borderId="0" xfId="17" applyFont="1" applyFill="1" applyBorder="1" applyAlignment="1">
      <alignment horizontal="center" vertical="center" wrapText="1"/>
    </xf>
    <xf numFmtId="0" fontId="77" fillId="0" borderId="104" xfId="16" applyFont="1" applyBorder="1" applyAlignment="1">
      <alignment vertical="center" wrapText="1"/>
    </xf>
    <xf numFmtId="0" fontId="77" fillId="0" borderId="80" xfId="17" applyFont="1" applyBorder="1" applyAlignment="1">
      <alignment horizontal="left" vertical="center" wrapText="1"/>
    </xf>
    <xf numFmtId="0" fontId="77" fillId="0" borderId="97" xfId="17" applyFont="1" applyBorder="1" applyAlignment="1">
      <alignment horizontal="left" vertical="center" wrapText="1"/>
    </xf>
    <xf numFmtId="0" fontId="81" fillId="0" borderId="22" xfId="17" applyFont="1" applyBorder="1" applyAlignment="1">
      <alignment horizontal="center" vertical="center" wrapText="1"/>
    </xf>
    <xf numFmtId="0" fontId="82" fillId="0" borderId="109" xfId="17" applyFont="1" applyBorder="1" applyAlignment="1">
      <alignment horizontal="center" vertical="center"/>
    </xf>
    <xf numFmtId="0" fontId="75" fillId="0" borderId="0" xfId="16" applyFont="1" applyAlignment="1">
      <alignment horizontal="left" vertical="top" wrapText="1"/>
    </xf>
    <xf numFmtId="0" fontId="75" fillId="0" borderId="97" xfId="16" applyFont="1" applyBorder="1">
      <alignment vertical="center"/>
    </xf>
    <xf numFmtId="0" fontId="75" fillId="0" borderId="104" xfId="16" applyFont="1" applyBorder="1" applyAlignment="1">
      <alignment vertical="center" wrapText="1"/>
    </xf>
    <xf numFmtId="0" fontId="75" fillId="9" borderId="51" xfId="16" applyFont="1" applyFill="1" applyBorder="1">
      <alignment vertical="center"/>
    </xf>
    <xf numFmtId="0" fontId="75" fillId="0" borderId="10" xfId="16" applyFont="1" applyBorder="1">
      <alignment vertical="center"/>
    </xf>
    <xf numFmtId="0" fontId="75" fillId="9" borderId="40" xfId="16" applyFont="1" applyFill="1" applyBorder="1">
      <alignment vertical="center"/>
    </xf>
    <xf numFmtId="0" fontId="75" fillId="0" borderId="136" xfId="16" applyFont="1" applyBorder="1">
      <alignment vertical="center"/>
    </xf>
    <xf numFmtId="0" fontId="83" fillId="0" borderId="28" xfId="18" applyFont="1" applyBorder="1" applyAlignment="1">
      <alignment vertical="center" wrapText="1"/>
    </xf>
    <xf numFmtId="0" fontId="83" fillId="0" borderId="0" xfId="18" applyFont="1">
      <alignment vertical="center"/>
    </xf>
    <xf numFmtId="0" fontId="83" fillId="0" borderId="51" xfId="18" applyFont="1" applyBorder="1" applyAlignment="1">
      <alignment vertical="center"/>
    </xf>
    <xf numFmtId="0" fontId="84" fillId="0" borderId="0" xfId="18" applyFont="1">
      <alignment vertical="center"/>
    </xf>
    <xf numFmtId="0" fontId="84" fillId="0" borderId="0" xfId="18" applyFont="1" applyAlignment="1">
      <alignment vertical="center" wrapText="1"/>
    </xf>
    <xf numFmtId="49" fontId="84" fillId="0" borderId="0" xfId="18" applyNumberFormat="1" applyFont="1" applyAlignment="1">
      <alignment horizontal="center" vertical="center" shrinkToFit="1"/>
    </xf>
    <xf numFmtId="0" fontId="83" fillId="0" borderId="0" xfId="18" applyFont="1" applyAlignment="1">
      <alignment vertical="center"/>
    </xf>
    <xf numFmtId="0" fontId="85" fillId="0" borderId="0" xfId="18" applyFont="1" applyAlignment="1">
      <alignment vertical="center"/>
    </xf>
    <xf numFmtId="0" fontId="84" fillId="0" borderId="0" xfId="18" applyFont="1" applyAlignment="1">
      <alignment vertical="center"/>
    </xf>
    <xf numFmtId="0" fontId="86" fillId="0" borderId="0" xfId="18" applyFont="1" applyAlignment="1">
      <alignment vertical="center"/>
    </xf>
    <xf numFmtId="0" fontId="82" fillId="0" borderId="0" xfId="19" applyFont="1">
      <alignment vertical="center"/>
    </xf>
    <xf numFmtId="0" fontId="82" fillId="0" borderId="0" xfId="19" applyFont="1" applyAlignment="1">
      <alignment vertical="center" wrapText="1"/>
    </xf>
    <xf numFmtId="0" fontId="82" fillId="0" borderId="0" xfId="19" applyFont="1" applyAlignment="1">
      <alignment horizontal="center" vertical="center"/>
    </xf>
    <xf numFmtId="0" fontId="88" fillId="0" borderId="0" xfId="19" applyFont="1" applyAlignment="1">
      <alignment horizontal="center" vertical="center" wrapText="1"/>
    </xf>
    <xf numFmtId="0" fontId="89" fillId="0" borderId="137" xfId="19" applyFont="1" applyBorder="1" applyAlignment="1">
      <alignment horizontal="center" vertical="center"/>
    </xf>
    <xf numFmtId="0" fontId="80" fillId="0" borderId="2" xfId="19" applyFont="1" applyBorder="1" applyAlignment="1">
      <alignment horizontal="center" vertical="center"/>
    </xf>
    <xf numFmtId="0" fontId="91" fillId="14" borderId="2" xfId="19" applyFont="1" applyFill="1" applyBorder="1" applyAlignment="1">
      <alignment vertical="center"/>
    </xf>
    <xf numFmtId="0" fontId="82" fillId="0" borderId="1" xfId="19" applyFont="1" applyBorder="1" applyAlignment="1">
      <alignment horizontal="right" vertical="center" wrapText="1"/>
    </xf>
    <xf numFmtId="0" fontId="82" fillId="0" borderId="37" xfId="19" applyFont="1" applyBorder="1" applyAlignment="1">
      <alignment vertical="center" wrapText="1"/>
    </xf>
    <xf numFmtId="0" fontId="82" fillId="0" borderId="2" xfId="19" applyFont="1" applyBorder="1" applyAlignment="1">
      <alignment horizontal="center" vertical="center"/>
    </xf>
    <xf numFmtId="0" fontId="92" fillId="0" borderId="0" xfId="19" applyFont="1">
      <alignment vertical="center"/>
    </xf>
    <xf numFmtId="0" fontId="93" fillId="0" borderId="0" xfId="19" applyFont="1">
      <alignment vertical="center"/>
    </xf>
    <xf numFmtId="0" fontId="91" fillId="14" borderId="2" xfId="19" applyFont="1" applyFill="1" applyBorder="1" applyAlignment="1">
      <alignment vertical="center" wrapText="1"/>
    </xf>
    <xf numFmtId="0" fontId="82" fillId="0" borderId="1" xfId="19" applyFont="1" applyBorder="1" applyAlignment="1">
      <alignment horizontal="right" vertical="center"/>
    </xf>
    <xf numFmtId="0" fontId="82" fillId="0" borderId="1" xfId="19" applyFont="1" applyBorder="1" applyAlignment="1">
      <alignment horizontal="right" vertical="top" wrapText="1"/>
    </xf>
    <xf numFmtId="0" fontId="82" fillId="0" borderId="37" xfId="19" applyFont="1" applyBorder="1" applyAlignment="1">
      <alignment vertical="top" wrapText="1"/>
    </xf>
    <xf numFmtId="0" fontId="82" fillId="0" borderId="0" xfId="19" applyFont="1" applyAlignment="1">
      <alignment vertical="top"/>
    </xf>
    <xf numFmtId="0" fontId="91" fillId="0" borderId="42" xfId="19" applyFont="1" applyBorder="1" applyAlignment="1">
      <alignment horizontal="right" vertical="center" wrapText="1"/>
    </xf>
    <xf numFmtId="0" fontId="95" fillId="0" borderId="0" xfId="19" applyFont="1" applyBorder="1" applyAlignment="1">
      <alignment horizontal="center" vertical="center" wrapText="1"/>
    </xf>
    <xf numFmtId="0" fontId="89" fillId="0" borderId="137" xfId="19" applyFont="1" applyBorder="1" applyAlignment="1">
      <alignment horizontal="center" vertical="center" wrapText="1"/>
    </xf>
    <xf numFmtId="0" fontId="80" fillId="0" borderId="0" xfId="19" applyFont="1" applyBorder="1" applyAlignment="1">
      <alignment vertical="center" wrapText="1"/>
    </xf>
    <xf numFmtId="0" fontId="82" fillId="0" borderId="0" xfId="19" applyFont="1" applyBorder="1">
      <alignment vertical="center"/>
    </xf>
    <xf numFmtId="0" fontId="80" fillId="0" borderId="0" xfId="19" applyFont="1" applyAlignment="1">
      <alignment vertical="center" wrapText="1"/>
    </xf>
    <xf numFmtId="0" fontId="82" fillId="0" borderId="2" xfId="19" applyFont="1" applyBorder="1">
      <alignment vertical="center"/>
    </xf>
    <xf numFmtId="0" fontId="90" fillId="0" borderId="0" xfId="19" applyFont="1" applyAlignment="1">
      <alignment horizontal="right" vertical="center" wrapText="1"/>
    </xf>
    <xf numFmtId="0" fontId="82" fillId="0" borderId="2" xfId="19" applyFont="1" applyBorder="1" applyAlignment="1">
      <alignment horizontal="left" vertical="center"/>
    </xf>
    <xf numFmtId="0" fontId="91" fillId="14" borderId="2" xfId="19" applyFont="1" applyFill="1" applyBorder="1" applyAlignment="1">
      <alignment horizontal="left" vertical="center" wrapText="1"/>
    </xf>
    <xf numFmtId="0" fontId="71" fillId="0" borderId="0" xfId="20" applyFont="1">
      <alignment vertical="center"/>
    </xf>
    <xf numFmtId="0" fontId="97" fillId="0" borderId="2" xfId="20" applyFont="1" applyBorder="1" applyAlignment="1">
      <alignment horizontal="center" vertical="center"/>
    </xf>
    <xf numFmtId="0" fontId="99" fillId="14" borderId="2" xfId="20" applyFont="1" applyFill="1" applyBorder="1" applyAlignment="1">
      <alignment horizontal="center" vertical="center" wrapText="1"/>
    </xf>
    <xf numFmtId="0" fontId="9" fillId="14" borderId="2" xfId="20" applyFont="1" applyFill="1" applyBorder="1" applyAlignment="1">
      <alignment horizontal="center" vertical="center" wrapText="1"/>
    </xf>
    <xf numFmtId="0" fontId="101" fillId="14" borderId="2" xfId="21" applyFont="1" applyFill="1" applyBorder="1" applyAlignment="1">
      <alignment horizontal="center" vertical="center" wrapText="1"/>
    </xf>
    <xf numFmtId="0" fontId="18" fillId="0" borderId="0" xfId="22" applyFont="1" applyAlignment="1">
      <alignment vertical="center"/>
    </xf>
    <xf numFmtId="0" fontId="100" fillId="0" borderId="0" xfId="21" applyFont="1" applyAlignment="1">
      <alignment horizontal="left" vertical="top"/>
    </xf>
    <xf numFmtId="0" fontId="103" fillId="0" borderId="2" xfId="21" applyFont="1" applyBorder="1" applyAlignment="1">
      <alignment horizontal="left" vertical="center" wrapText="1"/>
    </xf>
    <xf numFmtId="0" fontId="104" fillId="0" borderId="2" xfId="20" applyFont="1" applyBorder="1" applyAlignment="1">
      <alignment horizontal="center" vertical="center" wrapText="1"/>
    </xf>
    <xf numFmtId="0" fontId="103" fillId="0" borderId="2" xfId="21" applyFont="1" applyBorder="1" applyAlignment="1">
      <alignment horizontal="center" vertical="center" wrapText="1"/>
    </xf>
    <xf numFmtId="0" fontId="82" fillId="0" borderId="0" xfId="19" applyFont="1" applyAlignment="1">
      <alignment vertical="center"/>
    </xf>
    <xf numFmtId="0" fontId="100" fillId="0" borderId="0" xfId="21" applyFont="1" applyAlignment="1">
      <alignment horizontal="left" vertical="center"/>
    </xf>
    <xf numFmtId="0" fontId="103" fillId="0" borderId="2" xfId="21" applyFont="1" applyBorder="1" applyAlignment="1">
      <alignment vertical="center" wrapText="1"/>
    </xf>
    <xf numFmtId="0" fontId="103" fillId="0" borderId="37" xfId="21" applyFont="1" applyBorder="1" applyAlignment="1">
      <alignment horizontal="left" vertical="center" wrapText="1"/>
    </xf>
    <xf numFmtId="0" fontId="103" fillId="0" borderId="37" xfId="21" applyFont="1" applyBorder="1" applyAlignment="1">
      <alignment horizontal="center" vertical="center" wrapText="1"/>
    </xf>
    <xf numFmtId="0" fontId="105" fillId="0" borderId="0" xfId="21" applyFont="1" applyAlignment="1">
      <alignment horizontal="left" vertical="center"/>
    </xf>
    <xf numFmtId="0" fontId="100" fillId="0" borderId="0" xfId="21" applyFont="1" applyAlignment="1">
      <alignment horizontal="center" vertical="top"/>
    </xf>
    <xf numFmtId="0" fontId="89" fillId="0" borderId="0" xfId="19" applyFont="1" applyBorder="1" applyAlignment="1">
      <alignment horizontal="center" vertical="center"/>
    </xf>
    <xf numFmtId="0" fontId="96" fillId="0" borderId="0" xfId="20" applyFont="1" applyAlignment="1">
      <alignment horizontal="centerContinuous" vertical="top" wrapText="1"/>
    </xf>
    <xf numFmtId="0" fontId="96" fillId="0" borderId="0" xfId="20" applyFont="1" applyAlignment="1">
      <alignment horizontal="centerContinuous" vertical="top"/>
    </xf>
    <xf numFmtId="0" fontId="71" fillId="0" borderId="0" xfId="20" applyFont="1" applyAlignment="1">
      <alignment horizontal="centerContinuous" vertical="center"/>
    </xf>
    <xf numFmtId="0" fontId="104" fillId="0" borderId="2" xfId="20" applyFont="1" applyBorder="1" applyAlignment="1">
      <alignment horizontal="center" vertical="center"/>
    </xf>
    <xf numFmtId="0" fontId="104" fillId="0" borderId="0" xfId="20" applyFont="1" applyAlignment="1">
      <alignment horizontal="center" vertical="center"/>
    </xf>
    <xf numFmtId="0" fontId="104" fillId="0" borderId="0" xfId="20" applyFont="1">
      <alignment vertical="center"/>
    </xf>
    <xf numFmtId="0" fontId="104" fillId="0" borderId="0" xfId="20" applyFont="1" applyAlignment="1">
      <alignment vertical="top"/>
    </xf>
    <xf numFmtId="0" fontId="106" fillId="14" borderId="2" xfId="20" applyFont="1" applyFill="1" applyBorder="1" applyAlignment="1">
      <alignment horizontal="center" vertical="center" wrapText="1"/>
    </xf>
    <xf numFmtId="0" fontId="103" fillId="0" borderId="2" xfId="21" applyFont="1" applyBorder="1" applyAlignment="1">
      <alignment horizontal="left" vertical="top" wrapText="1"/>
    </xf>
    <xf numFmtId="0" fontId="103" fillId="0" borderId="18" xfId="21" applyFont="1" applyBorder="1" applyAlignment="1">
      <alignment horizontal="center" vertical="center" wrapText="1"/>
    </xf>
    <xf numFmtId="0" fontId="103" fillId="0" borderId="55" xfId="21" applyFont="1" applyBorder="1" applyAlignment="1">
      <alignment horizontal="center" vertical="center" wrapText="1"/>
    </xf>
    <xf numFmtId="0" fontId="103" fillId="0" borderId="2" xfId="21" applyFont="1" applyBorder="1" applyAlignment="1">
      <alignment horizontal="center" vertical="center"/>
    </xf>
    <xf numFmtId="0" fontId="75" fillId="9" borderId="42" xfId="17" applyFont="1" applyFill="1" applyBorder="1" applyAlignment="1">
      <alignment horizontal="center" vertical="center" wrapText="1"/>
    </xf>
    <xf numFmtId="0" fontId="75" fillId="9" borderId="41" xfId="17" applyFont="1" applyFill="1" applyBorder="1" applyAlignment="1">
      <alignment horizontal="center" vertical="center" wrapText="1"/>
    </xf>
    <xf numFmtId="0" fontId="75" fillId="0" borderId="52" xfId="16" applyFont="1" applyBorder="1" applyAlignment="1">
      <alignment horizontal="left" vertical="center" wrapText="1"/>
    </xf>
    <xf numFmtId="0" fontId="75" fillId="0" borderId="18" xfId="16" applyFont="1" applyBorder="1" applyAlignment="1">
      <alignment horizontal="left" vertical="center" wrapText="1"/>
    </xf>
    <xf numFmtId="0" fontId="75" fillId="0" borderId="53" xfId="16" applyFont="1" applyBorder="1" applyAlignment="1">
      <alignment horizontal="center" vertical="center"/>
    </xf>
    <xf numFmtId="0" fontId="75" fillId="0" borderId="54" xfId="16" applyFont="1" applyBorder="1" applyAlignment="1">
      <alignment horizontal="center" vertical="center"/>
    </xf>
    <xf numFmtId="0" fontId="75" fillId="0" borderId="50" xfId="16" applyFont="1" applyBorder="1" applyAlignment="1">
      <alignment horizontal="center" vertical="center"/>
    </xf>
    <xf numFmtId="0" fontId="75" fillId="0" borderId="109" xfId="16" applyFont="1" applyBorder="1" applyAlignment="1">
      <alignment horizontal="left" vertical="center" wrapText="1"/>
    </xf>
    <xf numFmtId="0" fontId="75" fillId="9" borderId="4" xfId="17" applyFont="1" applyFill="1" applyBorder="1" applyAlignment="1">
      <alignment horizontal="center" vertical="center" wrapText="1"/>
    </xf>
    <xf numFmtId="0" fontId="75" fillId="9" borderId="0" xfId="17" applyFont="1" applyFill="1" applyBorder="1" applyAlignment="1">
      <alignment horizontal="center" vertical="center" wrapText="1"/>
    </xf>
    <xf numFmtId="0" fontId="75" fillId="0" borderId="105" xfId="16" applyFont="1" applyBorder="1" applyAlignment="1">
      <alignment horizontal="left" vertical="center" wrapText="1"/>
    </xf>
    <xf numFmtId="0" fontId="75" fillId="0" borderId="54" xfId="16" applyFont="1" applyBorder="1" applyAlignment="1">
      <alignment horizontal="left" vertical="center" wrapText="1"/>
    </xf>
    <xf numFmtId="0" fontId="75" fillId="0" borderId="53" xfId="16" applyFont="1" applyBorder="1" applyAlignment="1">
      <alignment horizontal="left" vertical="center" wrapText="1"/>
    </xf>
    <xf numFmtId="0" fontId="75" fillId="0" borderId="50" xfId="16" applyFont="1" applyBorder="1" applyAlignment="1">
      <alignment horizontal="left" vertical="center" wrapText="1"/>
    </xf>
    <xf numFmtId="0" fontId="75" fillId="0" borderId="11" xfId="16" applyFont="1" applyBorder="1" applyAlignment="1">
      <alignment horizontal="left" vertical="center" wrapText="1"/>
    </xf>
    <xf numFmtId="0" fontId="75" fillId="0" borderId="55" xfId="16" applyFont="1" applyBorder="1" applyAlignment="1">
      <alignment horizontal="left" vertical="center" wrapText="1"/>
    </xf>
    <xf numFmtId="0" fontId="75" fillId="9" borderId="132" xfId="17" applyFont="1" applyFill="1" applyBorder="1" applyAlignment="1">
      <alignment horizontal="left" vertical="center" wrapText="1"/>
    </xf>
    <xf numFmtId="0" fontId="75" fillId="9" borderId="41" xfId="17" applyFont="1" applyFill="1" applyBorder="1" applyAlignment="1">
      <alignment horizontal="left" vertical="center" wrapText="1"/>
    </xf>
    <xf numFmtId="0" fontId="75" fillId="9" borderId="32" xfId="17" applyFont="1" applyFill="1" applyBorder="1" applyAlignment="1">
      <alignment horizontal="left" vertical="center" wrapText="1"/>
    </xf>
    <xf numFmtId="0" fontId="77" fillId="0" borderId="0" xfId="16" applyFont="1" applyBorder="1" applyAlignment="1">
      <alignment horizontal="left" vertical="center" wrapText="1"/>
    </xf>
    <xf numFmtId="0" fontId="77" fillId="0" borderId="93" xfId="16" applyFont="1" applyBorder="1" applyAlignment="1">
      <alignment horizontal="left" vertical="center" wrapText="1"/>
    </xf>
    <xf numFmtId="0" fontId="75" fillId="0" borderId="23" xfId="17" applyFont="1" applyBorder="1" applyAlignment="1">
      <alignment horizontal="center" vertical="center" wrapText="1"/>
    </xf>
    <xf numFmtId="0" fontId="75" fillId="0" borderId="46" xfId="17" applyFont="1" applyBorder="1" applyAlignment="1">
      <alignment horizontal="center" vertical="center"/>
    </xf>
    <xf numFmtId="0" fontId="75" fillId="0" borderId="103" xfId="16" applyFont="1" applyBorder="1" applyAlignment="1">
      <alignment horizontal="left" vertical="center" wrapText="1"/>
    </xf>
    <xf numFmtId="0" fontId="75" fillId="0" borderId="94" xfId="16" applyFont="1" applyBorder="1" applyAlignment="1">
      <alignment horizontal="left" vertical="center" wrapText="1"/>
    </xf>
    <xf numFmtId="0" fontId="75" fillId="0" borderId="26" xfId="16" applyFont="1" applyBorder="1" applyAlignment="1">
      <alignment horizontal="left" vertical="center" wrapText="1"/>
    </xf>
    <xf numFmtId="0" fontId="75" fillId="9" borderId="121" xfId="17" applyFont="1" applyFill="1" applyBorder="1" applyAlignment="1">
      <alignment horizontal="center" vertical="center" wrapText="1"/>
    </xf>
    <xf numFmtId="0" fontId="75" fillId="9" borderId="6" xfId="17" applyFont="1" applyFill="1" applyBorder="1" applyAlignment="1">
      <alignment horizontal="center" vertical="center" wrapText="1"/>
    </xf>
    <xf numFmtId="0" fontId="75" fillId="9" borderId="44" xfId="17" applyFont="1" applyFill="1" applyBorder="1" applyAlignment="1">
      <alignment horizontal="center" vertical="center" wrapText="1"/>
    </xf>
    <xf numFmtId="0" fontId="75" fillId="9" borderId="70" xfId="17" applyFont="1" applyFill="1" applyBorder="1" applyAlignment="1">
      <alignment horizontal="center" vertical="center" wrapText="1"/>
    </xf>
    <xf numFmtId="0" fontId="75" fillId="0" borderId="24" xfId="16" applyFont="1" applyBorder="1" applyAlignment="1">
      <alignment horizontal="left" vertical="center" wrapText="1"/>
    </xf>
    <xf numFmtId="0" fontId="75" fillId="9" borderId="79" xfId="16" applyFont="1" applyFill="1" applyBorder="1" applyAlignment="1">
      <alignment horizontal="center" vertical="center" wrapText="1"/>
    </xf>
    <xf numFmtId="0" fontId="75" fillId="9" borderId="88" xfId="16" applyFont="1" applyFill="1" applyBorder="1" applyAlignment="1">
      <alignment horizontal="center" vertical="center" wrapText="1"/>
    </xf>
    <xf numFmtId="0" fontId="75" fillId="9" borderId="132" xfId="16" applyFont="1" applyFill="1" applyBorder="1" applyAlignment="1">
      <alignment horizontal="center" vertical="center" wrapText="1"/>
    </xf>
    <xf numFmtId="0" fontId="75" fillId="0" borderId="102" xfId="16" applyFont="1" applyBorder="1" applyAlignment="1">
      <alignment horizontal="left" vertical="center" wrapText="1"/>
    </xf>
    <xf numFmtId="0" fontId="77" fillId="0" borderId="4" xfId="16" applyFont="1" applyBorder="1" applyAlignment="1">
      <alignment horizontal="left" vertical="center" wrapText="1"/>
    </xf>
    <xf numFmtId="0" fontId="77" fillId="0" borderId="80" xfId="16" applyFont="1" applyBorder="1" applyAlignment="1">
      <alignment horizontal="left" vertical="center" wrapText="1"/>
    </xf>
    <xf numFmtId="0" fontId="75" fillId="0" borderId="97" xfId="16" applyFont="1" applyBorder="1" applyAlignment="1">
      <alignment horizontal="left" vertical="center" wrapText="1"/>
    </xf>
    <xf numFmtId="0" fontId="75" fillId="0" borderId="9" xfId="16" applyFont="1" applyBorder="1" applyAlignment="1">
      <alignment horizontal="left" vertical="center"/>
    </xf>
    <xf numFmtId="0" fontId="75" fillId="9" borderId="37" xfId="16" applyFont="1" applyFill="1" applyBorder="1" applyAlignment="1">
      <alignment horizontal="center" vertical="center"/>
    </xf>
    <xf numFmtId="0" fontId="75" fillId="9" borderId="47" xfId="16" applyFont="1" applyFill="1" applyBorder="1" applyAlignment="1">
      <alignment horizontal="center" vertical="center"/>
    </xf>
    <xf numFmtId="0" fontId="75" fillId="0" borderId="104" xfId="16" applyFont="1" applyBorder="1" applyAlignment="1">
      <alignment horizontal="left" vertical="center" wrapText="1"/>
    </xf>
    <xf numFmtId="0" fontId="75" fillId="0" borderId="135" xfId="16" applyFont="1" applyBorder="1" applyAlignment="1">
      <alignment horizontal="left" vertical="center" wrapText="1"/>
    </xf>
    <xf numFmtId="0" fontId="75" fillId="0" borderId="134" xfId="16" applyFont="1" applyBorder="1" applyAlignment="1">
      <alignment horizontal="left" vertical="center" wrapText="1"/>
    </xf>
    <xf numFmtId="0" fontId="75" fillId="0" borderId="133" xfId="16" applyFont="1" applyBorder="1" applyAlignment="1">
      <alignment horizontal="left" vertical="center" wrapText="1"/>
    </xf>
    <xf numFmtId="0" fontId="82" fillId="0" borderId="20" xfId="17" applyFont="1" applyBorder="1" applyAlignment="1">
      <alignment horizontal="center" vertical="center" wrapText="1"/>
    </xf>
    <xf numFmtId="0" fontId="82" fillId="0" borderId="46" xfId="17" applyFont="1" applyBorder="1" applyAlignment="1">
      <alignment horizontal="center" vertical="center"/>
    </xf>
    <xf numFmtId="0" fontId="75" fillId="0" borderId="79" xfId="16" applyFont="1" applyBorder="1" applyAlignment="1">
      <alignment horizontal="center" vertical="center"/>
    </xf>
    <xf numFmtId="0" fontId="75" fillId="0" borderId="88" xfId="16" applyFont="1" applyBorder="1" applyAlignment="1">
      <alignment horizontal="center" vertical="center"/>
    </xf>
    <xf numFmtId="0" fontId="75" fillId="0" borderId="85" xfId="16" applyFont="1" applyBorder="1" applyAlignment="1">
      <alignment horizontal="center" vertical="center"/>
    </xf>
    <xf numFmtId="0" fontId="87" fillId="0" borderId="0" xfId="18" applyFont="1" applyAlignment="1">
      <alignment horizontal="center" vertical="center"/>
    </xf>
    <xf numFmtId="0" fontId="84" fillId="0" borderId="0" xfId="18" applyFont="1" applyAlignment="1">
      <alignment horizontal="left" vertical="center" wrapText="1"/>
    </xf>
    <xf numFmtId="0" fontId="83" fillId="0" borderId="13" xfId="18" applyFont="1" applyBorder="1" applyAlignment="1">
      <alignment horizontal="left" vertical="center" wrapText="1"/>
    </xf>
    <xf numFmtId="0" fontId="83" fillId="0" borderId="10" xfId="18" applyFont="1" applyBorder="1" applyAlignment="1">
      <alignment horizontal="left" vertical="center" wrapText="1"/>
    </xf>
    <xf numFmtId="0" fontId="83" fillId="0" borderId="29" xfId="18" applyFont="1" applyBorder="1" applyAlignment="1">
      <alignment horizontal="left" vertical="center" wrapText="1"/>
    </xf>
    <xf numFmtId="0" fontId="83" fillId="0" borderId="27" xfId="18" applyFont="1" applyBorder="1" applyAlignment="1">
      <alignment horizontal="left" vertical="center" wrapText="1"/>
    </xf>
    <xf numFmtId="0" fontId="75" fillId="0" borderId="132" xfId="16" applyFont="1" applyBorder="1" applyAlignment="1">
      <alignment horizontal="center" vertical="center"/>
    </xf>
    <xf numFmtId="0" fontId="75" fillId="0" borderId="2" xfId="16" applyFont="1" applyBorder="1" applyAlignment="1">
      <alignment horizontal="left" vertical="center"/>
    </xf>
    <xf numFmtId="0" fontId="75" fillId="0" borderId="27" xfId="16" applyFont="1" applyBorder="1" applyAlignment="1">
      <alignment horizontal="left" vertical="center"/>
    </xf>
    <xf numFmtId="0" fontId="75" fillId="9" borderId="97" xfId="16" applyFont="1" applyFill="1" applyBorder="1" applyAlignment="1">
      <alignment horizontal="left" vertical="center"/>
    </xf>
    <xf numFmtId="0" fontId="75" fillId="9" borderId="9" xfId="16" applyFont="1" applyFill="1" applyBorder="1" applyAlignment="1">
      <alignment horizontal="left" vertical="center"/>
    </xf>
    <xf numFmtId="0" fontId="94" fillId="0" borderId="42" xfId="19" applyFont="1" applyBorder="1" applyAlignment="1">
      <alignment horizontal="left" vertical="center" wrapText="1"/>
    </xf>
    <xf numFmtId="0" fontId="80" fillId="0" borderId="1" xfId="19" applyFont="1" applyBorder="1" applyAlignment="1">
      <alignment horizontal="center" vertical="center" wrapText="1"/>
    </xf>
    <xf numFmtId="0" fontId="80" fillId="0" borderId="37" xfId="19" applyFont="1" applyBorder="1" applyAlignment="1">
      <alignment horizontal="center" vertical="center" wrapText="1"/>
    </xf>
    <xf numFmtId="0" fontId="90" fillId="14" borderId="1" xfId="19" applyFont="1" applyFill="1" applyBorder="1" applyAlignment="1">
      <alignment horizontal="left" vertical="center"/>
    </xf>
    <xf numFmtId="0" fontId="90" fillId="14" borderId="37" xfId="19" applyFont="1" applyFill="1" applyBorder="1" applyAlignment="1">
      <alignment horizontal="left" vertical="center"/>
    </xf>
    <xf numFmtId="0" fontId="90" fillId="14" borderId="1" xfId="19" applyFont="1" applyFill="1" applyBorder="1" applyAlignment="1">
      <alignment horizontal="left" vertical="center" wrapText="1"/>
    </xf>
    <xf numFmtId="0" fontId="90" fillId="14" borderId="37" xfId="19" applyFont="1" applyFill="1" applyBorder="1" applyAlignment="1">
      <alignment horizontal="left" vertical="center" wrapText="1"/>
    </xf>
    <xf numFmtId="0" fontId="90" fillId="0" borderId="42" xfId="19" applyFont="1" applyBorder="1" applyAlignment="1">
      <alignment horizontal="left" vertical="center" wrapText="1"/>
    </xf>
    <xf numFmtId="0" fontId="103" fillId="0" borderId="52" xfId="21" applyFont="1" applyBorder="1" applyAlignment="1">
      <alignment vertical="center" wrapText="1"/>
    </xf>
    <xf numFmtId="0" fontId="103" fillId="0" borderId="55" xfId="21" applyFont="1" applyBorder="1" applyAlignment="1">
      <alignment vertical="center" wrapText="1"/>
    </xf>
    <xf numFmtId="0" fontId="103" fillId="0" borderId="18" xfId="21" applyFont="1" applyBorder="1" applyAlignment="1">
      <alignment vertical="center" wrapText="1"/>
    </xf>
    <xf numFmtId="0" fontId="103" fillId="0" borderId="2" xfId="21" applyFont="1" applyBorder="1" applyAlignment="1">
      <alignment vertical="center" wrapText="1"/>
    </xf>
    <xf numFmtId="0" fontId="96" fillId="0" borderId="0" xfId="20" applyFont="1" applyAlignment="1">
      <alignment horizontal="center" vertical="center"/>
    </xf>
    <xf numFmtId="0" fontId="97" fillId="0" borderId="0" xfId="20" applyFont="1" applyBorder="1" applyAlignment="1">
      <alignment horizontal="left" vertical="center" wrapText="1"/>
    </xf>
    <xf numFmtId="0" fontId="97" fillId="0" borderId="2" xfId="20" applyFont="1" applyBorder="1" applyAlignment="1">
      <alignment horizontal="center" vertical="center"/>
    </xf>
    <xf numFmtId="0" fontId="68" fillId="0" borderId="1" xfId="20" applyFont="1" applyBorder="1" applyAlignment="1">
      <alignment horizontal="center" vertical="center"/>
    </xf>
    <xf numFmtId="0" fontId="68" fillId="0" borderId="37" xfId="20" applyFont="1" applyBorder="1" applyAlignment="1">
      <alignment horizontal="center" vertical="center"/>
    </xf>
    <xf numFmtId="0" fontId="103" fillId="0" borderId="52" xfId="21" applyFont="1" applyBorder="1" applyAlignment="1">
      <alignment horizontal="center" vertical="center" wrapText="1"/>
    </xf>
    <xf numFmtId="0" fontId="103" fillId="0" borderId="55" xfId="21" applyFont="1" applyBorder="1" applyAlignment="1">
      <alignment horizontal="center" vertical="center" wrapText="1"/>
    </xf>
    <xf numFmtId="0" fontId="103" fillId="0" borderId="18" xfId="21" applyFont="1" applyBorder="1" applyAlignment="1">
      <alignment horizontal="center" vertical="center" wrapText="1"/>
    </xf>
    <xf numFmtId="0" fontId="104" fillId="0" borderId="2" xfId="20" applyFont="1" applyBorder="1" applyAlignment="1">
      <alignment horizontal="center" vertical="center"/>
    </xf>
    <xf numFmtId="0" fontId="103" fillId="0" borderId="52" xfId="21" applyFont="1" applyBorder="1" applyAlignment="1">
      <alignment horizontal="left" vertical="center" wrapText="1"/>
    </xf>
    <xf numFmtId="0" fontId="103" fillId="0" borderId="55" xfId="21" applyFont="1" applyBorder="1" applyAlignment="1">
      <alignment horizontal="left" vertical="center" wrapText="1"/>
    </xf>
    <xf numFmtId="0" fontId="103" fillId="0" borderId="18" xfId="21" applyFont="1" applyBorder="1" applyAlignment="1">
      <alignment horizontal="left" vertical="center" wrapText="1"/>
    </xf>
    <xf numFmtId="0" fontId="9" fillId="0" borderId="0" xfId="11" applyFont="1" applyAlignment="1">
      <alignment horizontal="center" vertical="center"/>
    </xf>
    <xf numFmtId="0" fontId="8" fillId="0" borderId="12" xfId="11" applyFont="1" applyBorder="1" applyAlignment="1">
      <alignment horizontal="center" vertical="center"/>
    </xf>
    <xf numFmtId="0" fontId="8" fillId="0" borderId="20" xfId="11" applyFont="1" applyBorder="1" applyAlignment="1">
      <alignment horizontal="center" vertical="center"/>
    </xf>
    <xf numFmtId="0" fontId="8" fillId="0" borderId="46" xfId="11" applyFont="1" applyBorder="1" applyAlignment="1">
      <alignment horizontal="center" vertical="center"/>
    </xf>
    <xf numFmtId="0" fontId="11" fillId="0" borderId="12" xfId="11" applyFont="1" applyFill="1" applyBorder="1" applyAlignment="1">
      <alignment horizontal="center" vertical="center"/>
    </xf>
    <xf numFmtId="0" fontId="11" fillId="0" borderId="20" xfId="11" applyFont="1" applyFill="1" applyBorder="1" applyAlignment="1">
      <alignment horizontal="center" vertical="center"/>
    </xf>
    <xf numFmtId="0" fontId="11" fillId="0" borderId="23" xfId="11" applyFont="1" applyFill="1" applyBorder="1" applyAlignment="1">
      <alignment horizontal="center" vertical="center"/>
    </xf>
    <xf numFmtId="0" fontId="11" fillId="0" borderId="46" xfId="11" applyFont="1" applyFill="1" applyBorder="1" applyAlignment="1">
      <alignment horizontal="center" vertical="center"/>
    </xf>
    <xf numFmtId="0" fontId="11" fillId="0" borderId="33" xfId="11" applyFont="1" applyFill="1" applyBorder="1" applyAlignment="1">
      <alignment horizontal="center" vertical="center"/>
    </xf>
    <xf numFmtId="0" fontId="11" fillId="0" borderId="59" xfId="11" applyFont="1" applyFill="1" applyBorder="1" applyAlignment="1">
      <alignment horizontal="center" vertical="center"/>
    </xf>
    <xf numFmtId="0" fontId="11" fillId="0" borderId="56" xfId="11" applyFont="1" applyFill="1" applyBorder="1" applyAlignment="1">
      <alignment horizontal="center" vertical="center"/>
    </xf>
    <xf numFmtId="0" fontId="11" fillId="0" borderId="12" xfId="11" applyFont="1" applyFill="1" applyBorder="1" applyAlignment="1">
      <alignment horizontal="center" vertical="center" shrinkToFit="1"/>
    </xf>
    <xf numFmtId="0" fontId="11" fillId="0" borderId="20" xfId="11" applyFont="1" applyFill="1" applyBorder="1" applyAlignment="1">
      <alignment horizontal="center" vertical="center" shrinkToFit="1"/>
    </xf>
    <xf numFmtId="0" fontId="11" fillId="0" borderId="46" xfId="11" applyFont="1" applyFill="1" applyBorder="1" applyAlignment="1">
      <alignment horizontal="center" vertical="center" shrinkToFit="1"/>
    </xf>
    <xf numFmtId="0" fontId="11" fillId="0" borderId="23" xfId="11" applyFont="1" applyFill="1" applyBorder="1" applyAlignment="1">
      <alignment horizontal="center" vertical="center" shrinkToFit="1"/>
    </xf>
    <xf numFmtId="176" fontId="11" fillId="0" borderId="23" xfId="11" applyNumberFormat="1" applyFont="1" applyFill="1" applyBorder="1" applyAlignment="1">
      <alignment horizontal="center" vertical="center"/>
    </xf>
    <xf numFmtId="176" fontId="11" fillId="0" borderId="20" xfId="11" applyNumberFormat="1" applyFont="1" applyFill="1" applyBorder="1" applyAlignment="1">
      <alignment horizontal="center" vertical="center"/>
    </xf>
    <xf numFmtId="176" fontId="11" fillId="0" borderId="33" xfId="11" applyNumberFormat="1" applyFont="1" applyFill="1" applyBorder="1" applyAlignment="1">
      <alignment horizontal="center" vertical="center"/>
    </xf>
    <xf numFmtId="177" fontId="11" fillId="0" borderId="23" xfId="12" applyNumberFormat="1" applyFont="1" applyFill="1" applyBorder="1" applyAlignment="1">
      <alignment horizontal="center" vertical="center"/>
    </xf>
    <xf numFmtId="177" fontId="11" fillId="0" borderId="20" xfId="12" applyNumberFormat="1" applyFont="1" applyFill="1" applyBorder="1" applyAlignment="1">
      <alignment horizontal="center" vertical="center"/>
    </xf>
    <xf numFmtId="177" fontId="11" fillId="0" borderId="33" xfId="12" applyNumberFormat="1" applyFont="1" applyFill="1" applyBorder="1" applyAlignment="1">
      <alignment horizontal="center" vertical="center"/>
    </xf>
    <xf numFmtId="0" fontId="8" fillId="0" borderId="53" xfId="11" applyFont="1" applyBorder="1" applyAlignment="1">
      <alignment vertical="center" textRotation="255"/>
    </xf>
    <xf numFmtId="0" fontId="8" fillId="0" borderId="54" xfId="11" applyFont="1" applyBorder="1" applyAlignment="1">
      <alignment vertical="center" textRotation="255"/>
    </xf>
    <xf numFmtId="0" fontId="8" fillId="0" borderId="50" xfId="11" applyFont="1" applyBorder="1" applyAlignment="1">
      <alignment vertical="center" textRotation="255"/>
    </xf>
    <xf numFmtId="0" fontId="11" fillId="0" borderId="13" xfId="11" applyFont="1" applyFill="1" applyBorder="1" applyAlignment="1">
      <alignment horizontal="center" vertical="center"/>
    </xf>
    <xf numFmtId="0" fontId="11" fillId="0" borderId="17" xfId="11" applyFont="1" applyFill="1" applyBorder="1" applyAlignment="1">
      <alignment horizontal="center" vertical="center"/>
    </xf>
    <xf numFmtId="0" fontId="11" fillId="0" borderId="10" xfId="11" applyFont="1" applyFill="1" applyBorder="1" applyAlignment="1">
      <alignment horizontal="center" vertical="center" wrapText="1"/>
    </xf>
    <xf numFmtId="0" fontId="11" fillId="0" borderId="2" xfId="11" applyFont="1" applyFill="1" applyBorder="1" applyAlignment="1">
      <alignment horizontal="center" vertical="center" wrapText="1"/>
    </xf>
    <xf numFmtId="0" fontId="11" fillId="0" borderId="10" xfId="11" applyFont="1" applyFill="1" applyBorder="1" applyAlignment="1">
      <alignment horizontal="center" vertical="center"/>
    </xf>
    <xf numFmtId="0" fontId="11" fillId="0" borderId="1" xfId="11" applyFont="1" applyFill="1" applyBorder="1" applyAlignment="1">
      <alignment horizontal="center" vertical="center"/>
    </xf>
    <xf numFmtId="0" fontId="11" fillId="0" borderId="51" xfId="11" applyFont="1" applyFill="1" applyBorder="1" applyAlignment="1">
      <alignment horizontal="center" vertical="center"/>
    </xf>
    <xf numFmtId="0" fontId="11" fillId="0" borderId="40" xfId="11" applyFont="1" applyFill="1" applyBorder="1" applyAlignment="1">
      <alignment horizontal="center" vertical="center"/>
    </xf>
    <xf numFmtId="0" fontId="11" fillId="12" borderId="48" xfId="11" applyFont="1" applyFill="1" applyBorder="1" applyAlignment="1">
      <alignment horizontal="center" vertical="center"/>
    </xf>
    <xf numFmtId="0" fontId="11" fillId="12" borderId="39" xfId="11" applyFont="1" applyFill="1" applyBorder="1" applyAlignment="1">
      <alignment horizontal="center" vertical="center"/>
    </xf>
    <xf numFmtId="0" fontId="11" fillId="12" borderId="35" xfId="11" applyFont="1" applyFill="1" applyBorder="1" applyAlignment="1">
      <alignment horizontal="center" vertical="center"/>
    </xf>
    <xf numFmtId="0" fontId="11" fillId="0" borderId="40" xfId="11" applyFont="1" applyFill="1" applyBorder="1" applyAlignment="1">
      <alignment horizontal="center" vertical="center" wrapText="1"/>
    </xf>
    <xf numFmtId="0" fontId="11" fillId="0" borderId="37" xfId="11" applyFont="1" applyFill="1" applyBorder="1" applyAlignment="1">
      <alignment horizontal="center" vertical="center" wrapText="1"/>
    </xf>
    <xf numFmtId="0" fontId="11" fillId="0" borderId="32" xfId="11" applyFont="1" applyBorder="1" applyAlignment="1">
      <alignment horizontal="center" vertical="center"/>
    </xf>
    <xf numFmtId="0" fontId="11" fillId="0" borderId="30" xfId="11" applyFont="1" applyBorder="1" applyAlignment="1">
      <alignment horizontal="center" vertical="center"/>
    </xf>
    <xf numFmtId="184" fontId="11" fillId="0" borderId="36" xfId="11" applyNumberFormat="1" applyFont="1" applyFill="1" applyBorder="1" applyAlignment="1">
      <alignment vertical="center"/>
    </xf>
    <xf numFmtId="184" fontId="11" fillId="0" borderId="37" xfId="11" applyNumberFormat="1" applyFont="1" applyFill="1" applyBorder="1" applyAlignment="1">
      <alignment vertical="center"/>
    </xf>
    <xf numFmtId="176" fontId="11" fillId="0" borderId="1" xfId="11" applyNumberFormat="1" applyFont="1" applyFill="1" applyBorder="1" applyAlignment="1">
      <alignment vertical="center"/>
    </xf>
    <xf numFmtId="176" fontId="11" fillId="0" borderId="36" xfId="11" applyNumberFormat="1" applyFont="1" applyFill="1" applyBorder="1" applyAlignment="1">
      <alignment vertical="center"/>
    </xf>
    <xf numFmtId="176" fontId="11" fillId="0" borderId="37" xfId="11" applyNumberFormat="1" applyFont="1" applyFill="1" applyBorder="1" applyAlignment="1">
      <alignment vertical="center"/>
    </xf>
    <xf numFmtId="176" fontId="11" fillId="2" borderId="20" xfId="11" applyNumberFormat="1" applyFont="1" applyFill="1" applyBorder="1" applyAlignment="1">
      <alignment vertical="center"/>
    </xf>
    <xf numFmtId="176" fontId="11" fillId="2" borderId="46" xfId="11" applyNumberFormat="1" applyFont="1" applyFill="1" applyBorder="1" applyAlignment="1">
      <alignment vertical="center"/>
    </xf>
    <xf numFmtId="176" fontId="11" fillId="2" borderId="23" xfId="11" applyNumberFormat="1" applyFont="1" applyFill="1" applyBorder="1" applyAlignment="1">
      <alignment vertical="center"/>
    </xf>
    <xf numFmtId="0" fontId="11" fillId="0" borderId="67" xfId="11" applyFont="1" applyFill="1" applyBorder="1" applyAlignment="1">
      <alignment horizontal="center" vertical="center"/>
    </xf>
    <xf numFmtId="0" fontId="11" fillId="2" borderId="61" xfId="11" applyFont="1" applyFill="1" applyBorder="1" applyAlignment="1">
      <alignment horizontal="center" vertical="center"/>
    </xf>
    <xf numFmtId="0" fontId="11" fillId="2" borderId="68" xfId="11" applyFont="1" applyFill="1" applyBorder="1" applyAlignment="1">
      <alignment horizontal="center" vertical="center"/>
    </xf>
    <xf numFmtId="0" fontId="11" fillId="2" borderId="62" xfId="11" applyFont="1" applyFill="1" applyBorder="1" applyAlignment="1">
      <alignment horizontal="center" vertical="center"/>
    </xf>
    <xf numFmtId="0" fontId="17" fillId="0" borderId="69" xfId="11" applyFont="1" applyFill="1" applyBorder="1" applyAlignment="1">
      <alignment horizontal="left" vertical="center"/>
    </xf>
    <xf numFmtId="0" fontId="17" fillId="0" borderId="20" xfId="11" applyFont="1" applyFill="1" applyBorder="1" applyAlignment="1">
      <alignment horizontal="left" vertical="center"/>
    </xf>
    <xf numFmtId="0" fontId="17" fillId="0" borderId="46" xfId="11" applyFont="1" applyFill="1" applyBorder="1" applyAlignment="1">
      <alignment horizontal="left" vertical="center"/>
    </xf>
    <xf numFmtId="0" fontId="11" fillId="0" borderId="15" xfId="11" applyFont="1" applyFill="1" applyBorder="1" applyAlignment="1">
      <alignment horizontal="center" vertical="center" shrinkToFit="1"/>
    </xf>
    <xf numFmtId="0" fontId="11" fillId="0" borderId="16" xfId="11" applyFont="1" applyFill="1" applyBorder="1" applyAlignment="1">
      <alignment horizontal="center" vertical="center" shrinkToFit="1"/>
    </xf>
    <xf numFmtId="0" fontId="11" fillId="0" borderId="57" xfId="11" applyFont="1" applyFill="1" applyBorder="1" applyAlignment="1">
      <alignment horizontal="center" vertical="center"/>
    </xf>
    <xf numFmtId="0" fontId="11" fillId="0" borderId="58" xfId="11" applyFont="1" applyFill="1" applyBorder="1" applyAlignment="1">
      <alignment horizontal="center" vertical="center"/>
    </xf>
    <xf numFmtId="184" fontId="11" fillId="0" borderId="19" xfId="11" applyNumberFormat="1" applyFont="1" applyFill="1" applyBorder="1" applyAlignment="1">
      <alignment vertical="center"/>
    </xf>
    <xf numFmtId="184" fontId="11" fillId="0" borderId="43" xfId="11" applyNumberFormat="1" applyFont="1" applyFill="1" applyBorder="1" applyAlignment="1">
      <alignment vertical="center"/>
    </xf>
    <xf numFmtId="184" fontId="11" fillId="0" borderId="47" xfId="11" applyNumberFormat="1" applyFont="1" applyFill="1" applyBorder="1" applyAlignment="1">
      <alignment vertical="center"/>
    </xf>
    <xf numFmtId="176" fontId="11" fillId="0" borderId="49" xfId="11" applyNumberFormat="1" applyFont="1" applyFill="1" applyBorder="1" applyAlignment="1">
      <alignment vertical="center"/>
    </xf>
    <xf numFmtId="176" fontId="11" fillId="0" borderId="43" xfId="11" applyNumberFormat="1" applyFont="1" applyFill="1" applyBorder="1" applyAlignment="1">
      <alignment vertical="center"/>
    </xf>
    <xf numFmtId="176" fontId="11" fillId="0" borderId="47" xfId="11" applyNumberFormat="1" applyFont="1" applyFill="1" applyBorder="1" applyAlignment="1">
      <alignment vertical="center"/>
    </xf>
    <xf numFmtId="0" fontId="8" fillId="0" borderId="53" xfId="11" applyFont="1" applyBorder="1" applyAlignment="1">
      <alignment vertical="center" textRotation="255" wrapText="1"/>
    </xf>
    <xf numFmtId="0" fontId="8" fillId="0" borderId="54" xfId="11" applyFont="1" applyBorder="1" applyAlignment="1">
      <alignment vertical="center" textRotation="255" wrapText="1"/>
    </xf>
    <xf numFmtId="0" fontId="8" fillId="0" borderId="50" xfId="11" applyFont="1" applyBorder="1" applyAlignment="1">
      <alignment vertical="center" textRotation="255" wrapText="1"/>
    </xf>
    <xf numFmtId="184" fontId="11" fillId="0" borderId="48" xfId="11" applyNumberFormat="1" applyFont="1" applyFill="1" applyBorder="1" applyAlignment="1">
      <alignment vertical="center"/>
    </xf>
    <xf numFmtId="184" fontId="11" fillId="0" borderId="39" xfId="11" applyNumberFormat="1" applyFont="1" applyFill="1" applyBorder="1" applyAlignment="1">
      <alignment vertical="center"/>
    </xf>
    <xf numFmtId="184" fontId="11" fillId="0" borderId="40" xfId="11" applyNumberFormat="1" applyFont="1" applyFill="1" applyBorder="1" applyAlignment="1">
      <alignment vertical="center"/>
    </xf>
    <xf numFmtId="176" fontId="11" fillId="0" borderId="38" xfId="11" applyNumberFormat="1" applyFont="1" applyFill="1" applyBorder="1" applyAlignment="1">
      <alignment vertical="center"/>
    </xf>
    <xf numFmtId="176" fontId="11" fillId="0" borderId="39" xfId="11" applyNumberFormat="1" applyFont="1" applyFill="1" applyBorder="1" applyAlignment="1">
      <alignment vertical="center"/>
    </xf>
    <xf numFmtId="176" fontId="11" fillId="0" borderId="40" xfId="11" applyNumberFormat="1" applyFont="1" applyFill="1" applyBorder="1" applyAlignment="1">
      <alignment vertical="center"/>
    </xf>
    <xf numFmtId="184" fontId="11" fillId="0" borderId="14" xfId="11" applyNumberFormat="1" applyFont="1" applyFill="1" applyBorder="1" applyAlignment="1">
      <alignment vertical="center"/>
    </xf>
    <xf numFmtId="0" fontId="33" fillId="0" borderId="61" xfId="11" applyFont="1" applyBorder="1" applyAlignment="1">
      <alignment horizontal="center" vertical="center"/>
    </xf>
    <xf numFmtId="0" fontId="33" fillId="0" borderId="62" xfId="11" applyFont="1" applyBorder="1" applyAlignment="1">
      <alignment horizontal="center" vertical="center"/>
    </xf>
    <xf numFmtId="0" fontId="37" fillId="13" borderId="61" xfId="11" applyFont="1" applyFill="1" applyBorder="1" applyAlignment="1">
      <alignment horizontal="center" vertical="center"/>
    </xf>
    <xf numFmtId="0" fontId="37" fillId="13" borderId="68" xfId="0" applyFont="1" applyFill="1" applyBorder="1" applyAlignment="1">
      <alignment horizontal="center" vertical="center"/>
    </xf>
    <xf numFmtId="0" fontId="37" fillId="13" borderId="62" xfId="0" applyFont="1" applyFill="1" applyBorder="1" applyAlignment="1">
      <alignment horizontal="center" vertical="center"/>
    </xf>
    <xf numFmtId="0" fontId="15" fillId="0" borderId="0" xfId="11" applyFont="1" applyAlignment="1">
      <alignment vertical="center" wrapText="1" shrinkToFit="1"/>
    </xf>
    <xf numFmtId="0" fontId="0" fillId="0" borderId="0" xfId="0" applyAlignment="1">
      <alignment vertical="center"/>
    </xf>
    <xf numFmtId="0" fontId="33" fillId="0" borderId="61" xfId="11" applyFont="1" applyBorder="1" applyAlignment="1">
      <alignment horizontal="center" vertical="center" wrapText="1"/>
    </xf>
    <xf numFmtId="0" fontId="33" fillId="0" borderId="68" xfId="11" applyFont="1" applyBorder="1" applyAlignment="1">
      <alignment horizontal="center" vertical="center"/>
    </xf>
    <xf numFmtId="0" fontId="0" fillId="0" borderId="62" xfId="0" applyBorder="1" applyAlignment="1">
      <alignment vertical="center"/>
    </xf>
    <xf numFmtId="0" fontId="11" fillId="0" borderId="0" xfId="11" applyFont="1" applyAlignment="1">
      <alignment horizontal="left" vertical="center"/>
    </xf>
    <xf numFmtId="184" fontId="32" fillId="0" borderId="0" xfId="0" applyNumberFormat="1" applyFont="1" applyFill="1" applyBorder="1" applyAlignment="1" applyProtection="1">
      <alignment horizontal="right" vertical="center"/>
      <protection locked="0"/>
    </xf>
    <xf numFmtId="0" fontId="0" fillId="8" borderId="1" xfId="0" applyFill="1" applyBorder="1" applyAlignment="1" applyProtection="1">
      <alignment horizontal="center" vertical="center"/>
      <protection locked="0"/>
    </xf>
    <xf numFmtId="0" fontId="0" fillId="8" borderId="37" xfId="0" applyFill="1" applyBorder="1" applyAlignment="1" applyProtection="1">
      <alignment horizontal="center" vertical="center"/>
      <protection locked="0"/>
    </xf>
    <xf numFmtId="0" fontId="0" fillId="0" borderId="6"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57" fillId="0" borderId="20" xfId="11" applyFont="1" applyFill="1" applyBorder="1" applyAlignment="1">
      <alignment horizontal="center" vertical="center" wrapText="1"/>
    </xf>
    <xf numFmtId="0" fontId="59" fillId="0" borderId="20" xfId="0" applyFont="1" applyBorder="1" applyAlignment="1">
      <alignment horizontal="center" vertical="center"/>
    </xf>
    <xf numFmtId="0" fontId="59" fillId="0" borderId="46" xfId="0" applyFont="1" applyBorder="1" applyAlignment="1">
      <alignment horizontal="center" vertical="center"/>
    </xf>
    <xf numFmtId="0" fontId="49" fillId="0" borderId="20" xfId="11" applyFont="1" applyFill="1" applyBorder="1" applyAlignment="1">
      <alignment horizontal="center" vertical="center"/>
    </xf>
    <xf numFmtId="0" fontId="49" fillId="0" borderId="84" xfId="11" applyFont="1" applyFill="1" applyBorder="1" applyAlignment="1">
      <alignment horizontal="center" vertical="center"/>
    </xf>
    <xf numFmtId="0" fontId="49" fillId="0" borderId="84" xfId="11" applyFont="1" applyFill="1" applyBorder="1" applyAlignment="1">
      <alignment horizontal="center" vertical="center" shrinkToFit="1"/>
    </xf>
    <xf numFmtId="0" fontId="49" fillId="0" borderId="20" xfId="11" applyFont="1" applyFill="1" applyBorder="1" applyAlignment="1">
      <alignment horizontal="center" vertical="center" shrinkToFit="1"/>
    </xf>
    <xf numFmtId="177" fontId="49" fillId="0" borderId="20" xfId="12" applyNumberFormat="1" applyFont="1" applyFill="1" applyBorder="1" applyAlignment="1">
      <alignment horizontal="center" vertical="center"/>
    </xf>
    <xf numFmtId="0" fontId="56" fillId="0" borderId="53" xfId="11" applyFont="1" applyFill="1" applyBorder="1" applyAlignment="1">
      <alignment horizontal="center" vertical="center" wrapText="1"/>
    </xf>
    <xf numFmtId="0" fontId="56" fillId="0" borderId="54" xfId="11" applyFont="1" applyFill="1" applyBorder="1" applyAlignment="1">
      <alignment horizontal="center" vertical="center" wrapText="1"/>
    </xf>
    <xf numFmtId="0" fontId="56" fillId="0" borderId="50" xfId="11" applyFont="1" applyFill="1" applyBorder="1" applyAlignment="1">
      <alignment horizontal="center" vertical="center" wrapText="1"/>
    </xf>
    <xf numFmtId="0" fontId="49" fillId="0" borderId="39" xfId="11" applyFont="1" applyFill="1" applyBorder="1" applyAlignment="1">
      <alignment horizontal="center" vertical="center" wrapText="1"/>
    </xf>
    <xf numFmtId="0" fontId="49" fillId="0" borderId="35" xfId="11" applyFont="1" applyFill="1" applyBorder="1" applyAlignment="1">
      <alignment horizontal="center" vertical="center" wrapText="1"/>
    </xf>
    <xf numFmtId="0" fontId="56" fillId="0" borderId="78" xfId="11" applyFont="1" applyFill="1" applyBorder="1" applyAlignment="1">
      <alignment horizontal="center" vertical="center" wrapText="1"/>
    </xf>
    <xf numFmtId="0" fontId="56" fillId="0" borderId="96" xfId="11" applyFont="1" applyFill="1" applyBorder="1" applyAlignment="1">
      <alignment horizontal="center" vertical="center" wrapText="1"/>
    </xf>
    <xf numFmtId="0" fontId="56" fillId="0" borderId="52" xfId="11" applyFont="1" applyFill="1" applyBorder="1" applyAlignment="1">
      <alignment horizontal="center" vertical="center" wrapText="1"/>
    </xf>
    <xf numFmtId="0" fontId="56" fillId="0" borderId="24" xfId="0" applyFont="1" applyBorder="1" applyAlignment="1">
      <alignment horizontal="center" vertical="center" wrapText="1"/>
    </xf>
    <xf numFmtId="0" fontId="56" fillId="0" borderId="95" xfId="11" applyFont="1" applyFill="1" applyBorder="1" applyAlignment="1">
      <alignment horizontal="center" vertical="center" wrapText="1"/>
    </xf>
    <xf numFmtId="0" fontId="56" fillId="0" borderId="5" xfId="0" applyFont="1" applyBorder="1" applyAlignment="1">
      <alignment horizontal="center" vertical="center" wrapText="1"/>
    </xf>
    <xf numFmtId="0" fontId="14" fillId="0" borderId="23" xfId="0" applyFont="1" applyBorder="1" applyAlignment="1">
      <alignment horizontal="center" vertical="center" wrapText="1"/>
    </xf>
    <xf numFmtId="0" fontId="0" fillId="0" borderId="20" xfId="0" applyBorder="1" applyAlignment="1">
      <alignment horizontal="center" vertical="center" wrapText="1"/>
    </xf>
    <xf numFmtId="0" fontId="0" fillId="0" borderId="33" xfId="0" applyBorder="1" applyAlignment="1">
      <alignment horizontal="center" vertical="center" wrapText="1"/>
    </xf>
    <xf numFmtId="0" fontId="48" fillId="0" borderId="20" xfId="0" applyFont="1" applyBorder="1" applyAlignment="1">
      <alignment horizontal="center" vertical="center" wrapText="1"/>
    </xf>
    <xf numFmtId="0" fontId="0" fillId="0" borderId="46" xfId="0" applyBorder="1" applyAlignment="1">
      <alignment horizontal="center" vertical="center" wrapText="1"/>
    </xf>
    <xf numFmtId="0" fontId="49" fillId="0" borderId="79" xfId="11" applyFont="1" applyBorder="1" applyAlignment="1">
      <alignment vertical="center" textRotation="255"/>
    </xf>
    <xf numFmtId="0" fontId="0" fillId="0" borderId="80" xfId="0" applyBorder="1" applyAlignment="1">
      <alignment vertical="center"/>
    </xf>
    <xf numFmtId="0" fontId="0" fillId="0" borderId="88" xfId="0" applyBorder="1" applyAlignment="1">
      <alignment vertical="center"/>
    </xf>
    <xf numFmtId="0" fontId="0" fillId="0" borderId="93" xfId="0" applyBorder="1" applyAlignment="1">
      <alignment vertical="center"/>
    </xf>
    <xf numFmtId="0" fontId="0" fillId="0" borderId="85" xfId="0" applyBorder="1" applyAlignment="1">
      <alignment vertical="center"/>
    </xf>
    <xf numFmtId="0" fontId="0" fillId="0" borderId="5" xfId="0" applyBorder="1" applyAlignment="1">
      <alignment vertical="center"/>
    </xf>
    <xf numFmtId="0" fontId="49" fillId="0" borderId="92" xfId="11" applyFont="1" applyFill="1" applyBorder="1" applyAlignment="1">
      <alignment horizontal="center" vertical="center" wrapText="1"/>
    </xf>
    <xf numFmtId="0" fontId="49" fillId="0" borderId="94" xfId="11" applyFont="1" applyFill="1" applyBorder="1" applyAlignment="1">
      <alignment horizontal="center" vertical="center" wrapText="1"/>
    </xf>
    <xf numFmtId="0" fontId="49" fillId="0" borderId="26" xfId="11" applyFont="1" applyFill="1" applyBorder="1" applyAlignment="1">
      <alignment horizontal="center" vertical="center" wrapText="1"/>
    </xf>
    <xf numFmtId="0" fontId="55" fillId="0" borderId="11" xfId="11" applyFont="1" applyFill="1" applyBorder="1" applyAlignment="1">
      <alignment horizontal="center" vertical="center" wrapText="1"/>
    </xf>
    <xf numFmtId="0" fontId="60" fillId="0" borderId="55" xfId="0" applyFont="1" applyBorder="1" applyAlignment="1">
      <alignment horizontal="center" vertical="center" wrapText="1"/>
    </xf>
    <xf numFmtId="0" fontId="60" fillId="0" borderId="24" xfId="0" applyFont="1" applyBorder="1" applyAlignment="1">
      <alignment horizontal="center" vertical="center" wrapText="1"/>
    </xf>
    <xf numFmtId="0" fontId="49" fillId="0" borderId="10" xfId="11" applyFont="1" applyFill="1" applyBorder="1" applyAlignment="1">
      <alignment horizontal="center" vertical="center" wrapText="1"/>
    </xf>
    <xf numFmtId="0" fontId="49" fillId="0" borderId="2" xfId="11" applyFont="1" applyFill="1" applyBorder="1" applyAlignment="1">
      <alignment horizontal="center" vertical="center" wrapText="1"/>
    </xf>
    <xf numFmtId="0" fontId="49" fillId="0" borderId="27" xfId="11" applyFont="1" applyFill="1" applyBorder="1" applyAlignment="1">
      <alignment horizontal="center" vertical="center" wrapText="1"/>
    </xf>
    <xf numFmtId="0" fontId="49" fillId="0" borderId="10" xfId="11" applyFont="1" applyFill="1" applyBorder="1" applyAlignment="1">
      <alignment horizontal="center" vertical="center"/>
    </xf>
    <xf numFmtId="0" fontId="49" fillId="0" borderId="1" xfId="11" applyFont="1" applyFill="1" applyBorder="1" applyAlignment="1">
      <alignment horizontal="center" vertical="center"/>
    </xf>
    <xf numFmtId="0" fontId="49" fillId="0" borderId="49" xfId="11" applyFont="1" applyFill="1" applyBorder="1" applyAlignment="1">
      <alignment horizontal="center" vertical="center"/>
    </xf>
    <xf numFmtId="0" fontId="49" fillId="0" borderId="13" xfId="11" applyFont="1" applyFill="1" applyBorder="1" applyAlignment="1">
      <alignment horizontal="center" vertical="center"/>
    </xf>
    <xf numFmtId="0" fontId="49" fillId="0" borderId="51" xfId="11" applyFont="1" applyFill="1" applyBorder="1" applyAlignment="1">
      <alignment horizontal="center" vertical="center"/>
    </xf>
    <xf numFmtId="0" fontId="49" fillId="0" borderId="12" xfId="11" applyFont="1" applyFill="1" applyBorder="1" applyAlignment="1">
      <alignment horizontal="center" vertical="center"/>
    </xf>
    <xf numFmtId="0" fontId="0" fillId="0" borderId="20" xfId="0" applyBorder="1" applyAlignment="1">
      <alignment vertical="center"/>
    </xf>
    <xf numFmtId="0" fontId="56" fillId="0" borderId="12" xfId="11" applyFont="1" applyFill="1" applyBorder="1" applyAlignment="1">
      <alignment horizontal="left" vertical="center" wrapText="1"/>
    </xf>
    <xf numFmtId="0" fontId="14" fillId="0" borderId="20" xfId="0" applyFont="1" applyBorder="1" applyAlignment="1">
      <alignment horizontal="left" vertical="center"/>
    </xf>
    <xf numFmtId="38" fontId="0" fillId="0" borderId="23" xfId="0" applyNumberFormat="1" applyBorder="1" applyAlignment="1">
      <alignment horizontal="right" vertical="center"/>
    </xf>
    <xf numFmtId="38" fontId="0" fillId="0" borderId="20" xfId="0" applyNumberFormat="1" applyBorder="1" applyAlignment="1">
      <alignment horizontal="right" vertical="center"/>
    </xf>
    <xf numFmtId="38" fontId="0" fillId="0" borderId="33" xfId="0" applyNumberFormat="1" applyBorder="1" applyAlignment="1">
      <alignment horizontal="right" vertical="center"/>
    </xf>
    <xf numFmtId="0" fontId="48" fillId="0" borderId="12"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46" xfId="0" applyFont="1" applyBorder="1" applyAlignment="1">
      <alignment horizontal="center" vertical="center" wrapText="1"/>
    </xf>
    <xf numFmtId="0" fontId="46" fillId="0" borderId="0" xfId="11" applyFont="1" applyAlignment="1">
      <alignment vertical="center"/>
    </xf>
    <xf numFmtId="0" fontId="47" fillId="0" borderId="0" xfId="0" applyFont="1" applyAlignment="1">
      <alignment vertical="center"/>
    </xf>
    <xf numFmtId="0" fontId="50" fillId="0" borderId="79" xfId="11" applyFont="1" applyBorder="1" applyAlignment="1">
      <alignment horizontal="center" vertical="center" shrinkToFit="1"/>
    </xf>
    <xf numFmtId="0" fontId="50" fillId="0" borderId="80" xfId="11" applyFont="1" applyBorder="1" applyAlignment="1">
      <alignment horizontal="center" vertical="center" shrinkToFit="1"/>
    </xf>
    <xf numFmtId="0" fontId="50" fillId="0" borderId="85" xfId="11" applyFont="1" applyBorder="1" applyAlignment="1">
      <alignment horizontal="center" vertical="center" shrinkToFit="1"/>
    </xf>
    <xf numFmtId="0" fontId="50" fillId="0" borderId="5" xfId="11" applyFont="1" applyBorder="1" applyAlignment="1">
      <alignment horizontal="center" vertical="center" shrinkToFit="1"/>
    </xf>
    <xf numFmtId="0" fontId="54" fillId="0" borderId="84" xfId="11" applyFont="1" applyBorder="1" applyAlignment="1">
      <alignment horizontal="left" vertical="center"/>
    </xf>
    <xf numFmtId="0" fontId="54" fillId="0" borderId="84" xfId="11" applyNumberFormat="1" applyFont="1" applyBorder="1" applyAlignment="1">
      <alignment horizontal="center" vertical="center"/>
    </xf>
    <xf numFmtId="0" fontId="54" fillId="14" borderId="84" xfId="11" applyNumberFormat="1" applyFont="1" applyFill="1" applyBorder="1" applyAlignment="1">
      <alignment horizontal="center" vertical="center"/>
    </xf>
    <xf numFmtId="0" fontId="55" fillId="0" borderId="84" xfId="11" applyFont="1" applyBorder="1" applyAlignment="1">
      <alignment vertical="center" wrapText="1"/>
    </xf>
    <xf numFmtId="0" fontId="55" fillId="0" borderId="5" xfId="11" applyFont="1" applyBorder="1" applyAlignment="1">
      <alignment vertical="center" wrapText="1"/>
    </xf>
    <xf numFmtId="0" fontId="0" fillId="0" borderId="46" xfId="0" applyBorder="1" applyAlignment="1">
      <alignment vertical="center"/>
    </xf>
    <xf numFmtId="0" fontId="49" fillId="0" borderId="23" xfId="11" applyFont="1" applyFill="1" applyBorder="1" applyAlignment="1">
      <alignment horizontal="center" vertical="center"/>
    </xf>
    <xf numFmtId="0" fontId="0" fillId="0" borderId="20" xfId="0" applyBorder="1" applyAlignment="1">
      <alignment horizontal="center" vertical="center"/>
    </xf>
    <xf numFmtId="0" fontId="0" fillId="0" borderId="46" xfId="0" applyBorder="1" applyAlignment="1">
      <alignment horizontal="center" vertical="center"/>
    </xf>
    <xf numFmtId="0" fontId="0" fillId="0" borderId="33" xfId="0" applyBorder="1" applyAlignment="1">
      <alignment horizontal="center" vertical="center"/>
    </xf>
    <xf numFmtId="186" fontId="49" fillId="15" borderId="6" xfId="11" applyNumberFormat="1" applyFont="1" applyFill="1" applyBorder="1" applyAlignment="1">
      <alignment horizontal="right" vertical="center"/>
    </xf>
    <xf numFmtId="186" fontId="48" fillId="15" borderId="7" xfId="0" applyNumberFormat="1" applyFont="1" applyFill="1" applyBorder="1" applyAlignment="1">
      <alignment horizontal="right" vertical="center"/>
    </xf>
    <xf numFmtId="188" fontId="49" fillId="15" borderId="97" xfId="11" applyNumberFormat="1" applyFont="1" applyFill="1" applyBorder="1" applyAlignment="1">
      <alignment horizontal="right" vertical="center"/>
    </xf>
    <xf numFmtId="188" fontId="48" fillId="15" borderId="8" xfId="0" applyNumberFormat="1" applyFont="1" applyFill="1" applyBorder="1" applyAlignment="1">
      <alignment horizontal="right" vertical="center"/>
    </xf>
    <xf numFmtId="0" fontId="49" fillId="0" borderId="103" xfId="11" applyFont="1" applyFill="1" applyBorder="1" applyAlignment="1">
      <alignment horizontal="center" vertical="center" shrinkToFit="1"/>
    </xf>
    <xf numFmtId="0" fontId="49" fillId="0" borderId="21" xfId="11" applyFont="1" applyFill="1" applyBorder="1" applyAlignment="1">
      <alignment horizontal="center" vertical="center" shrinkToFit="1"/>
    </xf>
    <xf numFmtId="0" fontId="61" fillId="0" borderId="55" xfId="11" applyFont="1" applyFill="1" applyBorder="1" applyAlignment="1">
      <alignment horizontal="center" vertical="center" shrinkToFit="1"/>
    </xf>
    <xf numFmtId="0" fontId="47" fillId="0" borderId="18" xfId="0" applyFont="1" applyBorder="1" applyAlignment="1">
      <alignment horizontal="center" vertical="center" shrinkToFit="1"/>
    </xf>
    <xf numFmtId="0" fontId="49" fillId="0" borderId="52" xfId="11" applyFont="1" applyFill="1" applyBorder="1" applyAlignment="1">
      <alignment horizontal="center" vertical="center" shrinkToFit="1"/>
    </xf>
    <xf numFmtId="0" fontId="48" fillId="0" borderId="18" xfId="0" applyFont="1" applyBorder="1" applyAlignment="1">
      <alignment horizontal="center" vertical="center" shrinkToFit="1"/>
    </xf>
    <xf numFmtId="0" fontId="49" fillId="0" borderId="104" xfId="11" applyFont="1" applyFill="1" applyBorder="1" applyAlignment="1">
      <alignment horizontal="center" vertical="center" shrinkToFit="1"/>
    </xf>
    <xf numFmtId="0" fontId="48" fillId="0" borderId="8" xfId="0" applyFont="1" applyBorder="1" applyAlignment="1">
      <alignment horizontal="center" vertical="center" shrinkToFit="1"/>
    </xf>
    <xf numFmtId="186" fontId="49" fillId="15" borderId="105" xfId="11" applyNumberFormat="1" applyFont="1" applyFill="1" applyBorder="1" applyAlignment="1">
      <alignment horizontal="right" vertical="center"/>
    </xf>
    <xf numFmtId="186" fontId="48" fillId="15" borderId="102" xfId="0" applyNumberFormat="1" applyFont="1" applyFill="1" applyBorder="1" applyAlignment="1">
      <alignment horizontal="right" vertical="center"/>
    </xf>
    <xf numFmtId="186" fontId="49" fillId="15" borderId="78" xfId="11" applyNumberFormat="1" applyFont="1" applyFill="1" applyBorder="1" applyAlignment="1">
      <alignment horizontal="right" vertical="center"/>
    </xf>
    <xf numFmtId="186" fontId="48" fillId="15" borderId="45" xfId="0" applyNumberFormat="1" applyFont="1" applyFill="1" applyBorder="1" applyAlignment="1">
      <alignment horizontal="right" vertical="center"/>
    </xf>
    <xf numFmtId="0" fontId="49" fillId="0" borderId="94" xfId="11" applyFont="1" applyFill="1" applyBorder="1" applyAlignment="1">
      <alignment horizontal="center" vertical="center" shrinkToFit="1"/>
    </xf>
    <xf numFmtId="0" fontId="48" fillId="0" borderId="21" xfId="0" applyFont="1" applyBorder="1" applyAlignment="1">
      <alignment horizontal="center" vertical="center" shrinkToFit="1"/>
    </xf>
    <xf numFmtId="0" fontId="49" fillId="0" borderId="55" xfId="11" applyFont="1" applyFill="1" applyBorder="1" applyAlignment="1">
      <alignment horizontal="center" vertical="center" shrinkToFit="1"/>
    </xf>
    <xf numFmtId="0" fontId="49" fillId="0" borderId="97" xfId="11" applyFont="1" applyFill="1" applyBorder="1" applyAlignment="1">
      <alignment horizontal="center" vertical="center" shrinkToFit="1"/>
    </xf>
    <xf numFmtId="186" fontId="49" fillId="15" borderId="44" xfId="11" applyNumberFormat="1" applyFont="1" applyFill="1" applyBorder="1" applyAlignment="1">
      <alignment horizontal="right" vertical="center"/>
    </xf>
    <xf numFmtId="188" fontId="49" fillId="15" borderId="104" xfId="11" applyNumberFormat="1" applyFont="1" applyFill="1" applyBorder="1" applyAlignment="1">
      <alignment horizontal="right" vertical="center"/>
    </xf>
    <xf numFmtId="0" fontId="49" fillId="0" borderId="40" xfId="11" applyFont="1" applyFill="1" applyBorder="1" applyAlignment="1">
      <alignment horizontal="center" vertical="center"/>
    </xf>
    <xf numFmtId="0" fontId="49" fillId="0" borderId="26" xfId="11" applyFont="1" applyFill="1" applyBorder="1" applyAlignment="1">
      <alignment horizontal="center" vertical="center" shrinkToFit="1"/>
    </xf>
    <xf numFmtId="0" fontId="61" fillId="0" borderId="52" xfId="11" applyFont="1" applyFill="1" applyBorder="1" applyAlignment="1">
      <alignment horizontal="center" vertical="center" shrinkToFit="1"/>
    </xf>
    <xf numFmtId="0" fontId="47" fillId="0" borderId="24" xfId="0" applyFont="1" applyBorder="1" applyAlignment="1">
      <alignment horizontal="center" vertical="center" shrinkToFit="1"/>
    </xf>
    <xf numFmtId="0" fontId="48" fillId="0" borderId="24" xfId="0" applyFont="1" applyBorder="1" applyAlignment="1">
      <alignment horizontal="center" vertical="center" shrinkToFit="1"/>
    </xf>
    <xf numFmtId="0" fontId="48" fillId="0" borderId="9" xfId="0" applyFont="1" applyBorder="1" applyAlignment="1">
      <alignment horizontal="center" vertical="center" shrinkToFit="1"/>
    </xf>
    <xf numFmtId="186" fontId="48" fillId="15" borderId="50" xfId="0" applyNumberFormat="1" applyFont="1" applyFill="1" applyBorder="1" applyAlignment="1">
      <alignment horizontal="right" vertical="center"/>
    </xf>
    <xf numFmtId="186" fontId="48" fillId="15" borderId="96" xfId="0" applyNumberFormat="1" applyFont="1" applyFill="1" applyBorder="1" applyAlignment="1">
      <alignment horizontal="right" vertical="center"/>
    </xf>
    <xf numFmtId="186" fontId="49" fillId="15" borderId="54" xfId="11" applyNumberFormat="1" applyFont="1" applyFill="1" applyBorder="1" applyAlignment="1">
      <alignment horizontal="right" vertical="center"/>
    </xf>
    <xf numFmtId="186" fontId="49" fillId="15" borderId="98" xfId="11" applyNumberFormat="1" applyFont="1" applyFill="1" applyBorder="1" applyAlignment="1">
      <alignment horizontal="right" vertical="center"/>
    </xf>
    <xf numFmtId="186" fontId="48" fillId="15" borderId="70" xfId="0" applyNumberFormat="1" applyFont="1" applyFill="1" applyBorder="1" applyAlignment="1">
      <alignment horizontal="right" vertical="center"/>
    </xf>
    <xf numFmtId="188" fontId="48" fillId="15" borderId="9" xfId="0" applyNumberFormat="1" applyFont="1" applyFill="1" applyBorder="1" applyAlignment="1">
      <alignment horizontal="right" vertical="center"/>
    </xf>
    <xf numFmtId="0" fontId="49" fillId="0" borderId="92" xfId="11" applyFont="1" applyFill="1" applyBorder="1" applyAlignment="1">
      <alignment horizontal="center" vertical="center" shrinkToFit="1"/>
    </xf>
    <xf numFmtId="186" fontId="48" fillId="15" borderId="6" xfId="0" applyNumberFormat="1" applyFont="1" applyFill="1" applyBorder="1" applyAlignment="1">
      <alignment horizontal="right" vertical="center"/>
    </xf>
    <xf numFmtId="188" fontId="48" fillId="15" borderId="97" xfId="0" applyNumberFormat="1" applyFont="1" applyFill="1" applyBorder="1" applyAlignment="1">
      <alignment horizontal="right" vertical="center"/>
    </xf>
    <xf numFmtId="0" fontId="49" fillId="15" borderId="111" xfId="11" applyFont="1" applyFill="1" applyBorder="1" applyAlignment="1">
      <alignment horizontal="center" vertical="center"/>
    </xf>
    <xf numFmtId="0" fontId="0" fillId="0" borderId="112" xfId="0" applyBorder="1" applyAlignment="1">
      <alignment vertical="center"/>
    </xf>
    <xf numFmtId="0" fontId="0" fillId="0" borderId="113" xfId="0" applyBorder="1" applyAlignment="1">
      <alignment vertical="center"/>
    </xf>
    <xf numFmtId="0" fontId="56" fillId="0" borderId="12" xfId="11" applyFont="1" applyBorder="1" applyAlignment="1">
      <alignment horizontal="center" vertical="center" wrapText="1"/>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48" fillId="0" borderId="79" xfId="11" applyFont="1" applyBorder="1" applyAlignment="1">
      <alignment vertical="center" textRotation="255" wrapText="1"/>
    </xf>
    <xf numFmtId="0" fontId="49" fillId="0" borderId="79" xfId="11" applyFont="1" applyFill="1" applyBorder="1" applyAlignment="1">
      <alignment horizontal="center" vertical="center" wrapText="1"/>
    </xf>
    <xf numFmtId="0" fontId="0" fillId="0" borderId="120" xfId="0" applyBorder="1" applyAlignment="1">
      <alignment horizontal="center" vertical="center" wrapText="1"/>
    </xf>
    <xf numFmtId="0" fontId="49" fillId="0" borderId="88" xfId="11" applyFont="1" applyFill="1" applyBorder="1" applyAlignment="1">
      <alignment horizontal="center" vertical="center" wrapText="1"/>
    </xf>
    <xf numFmtId="0" fontId="0" fillId="0" borderId="98" xfId="0" applyBorder="1" applyAlignment="1">
      <alignment horizontal="center" vertical="center" wrapText="1"/>
    </xf>
    <xf numFmtId="0" fontId="49" fillId="0" borderId="85" xfId="11" applyFont="1" applyFill="1" applyBorder="1" applyAlignment="1">
      <alignment horizontal="center" vertical="center" wrapText="1"/>
    </xf>
    <xf numFmtId="0" fontId="0" fillId="0" borderId="96" xfId="0" applyBorder="1" applyAlignment="1">
      <alignment horizontal="center" vertical="center" wrapText="1"/>
    </xf>
    <xf numFmtId="0" fontId="49" fillId="0" borderId="121" xfId="11" applyFont="1" applyFill="1" applyBorder="1" applyAlignment="1">
      <alignment horizontal="center" vertical="center" wrapText="1"/>
    </xf>
    <xf numFmtId="0" fontId="49" fillId="0" borderId="6" xfId="11" applyFont="1" applyFill="1" applyBorder="1" applyAlignment="1">
      <alignment horizontal="center" vertical="center" wrapText="1"/>
    </xf>
    <xf numFmtId="0" fontId="49" fillId="0" borderId="70" xfId="11" applyFont="1" applyFill="1" applyBorder="1" applyAlignment="1">
      <alignment horizontal="center" vertical="center" wrapText="1"/>
    </xf>
    <xf numFmtId="0" fontId="47" fillId="0" borderId="55" xfId="0" applyFont="1" applyBorder="1" applyAlignment="1">
      <alignment horizontal="center" vertical="center" shrinkToFit="1"/>
    </xf>
    <xf numFmtId="0" fontId="48" fillId="0" borderId="55" xfId="0" applyFont="1" applyBorder="1" applyAlignment="1">
      <alignment horizontal="center" vertical="center" shrinkToFit="1"/>
    </xf>
    <xf numFmtId="0" fontId="48" fillId="0" borderId="97" xfId="0" applyFont="1" applyBorder="1" applyAlignment="1">
      <alignment horizontal="center" vertical="center" shrinkToFit="1"/>
    </xf>
    <xf numFmtId="186" fontId="48" fillId="15" borderId="54" xfId="0" applyNumberFormat="1" applyFont="1" applyFill="1" applyBorder="1" applyAlignment="1">
      <alignment horizontal="right" vertical="center"/>
    </xf>
    <xf numFmtId="186" fontId="48" fillId="15" borderId="98" xfId="0" applyNumberFormat="1" applyFont="1" applyFill="1" applyBorder="1" applyAlignment="1">
      <alignment horizontal="right" vertical="center"/>
    </xf>
    <xf numFmtId="0" fontId="49" fillId="0" borderId="53" xfId="11" applyFont="1" applyBorder="1" applyAlignment="1">
      <alignment horizontal="center" vertical="center" textRotation="255" wrapText="1"/>
    </xf>
    <xf numFmtId="0" fontId="48" fillId="0" borderId="54" xfId="0" applyFont="1" applyBorder="1" applyAlignment="1">
      <alignment horizontal="center" vertical="center" textRotation="255" wrapText="1"/>
    </xf>
    <xf numFmtId="0" fontId="48" fillId="0" borderId="110" xfId="0" applyFont="1" applyBorder="1" applyAlignment="1">
      <alignment horizontal="center" vertical="center" textRotation="255" wrapText="1"/>
    </xf>
    <xf numFmtId="0" fontId="49" fillId="0" borderId="54" xfId="11" applyFont="1" applyBorder="1" applyAlignment="1">
      <alignment horizontal="center" vertical="center" wrapText="1"/>
    </xf>
    <xf numFmtId="0" fontId="15" fillId="0" borderId="54" xfId="0" applyFont="1" applyBorder="1" applyAlignment="1">
      <alignment horizontal="center" vertical="center" wrapText="1"/>
    </xf>
    <xf numFmtId="0" fontId="0" fillId="0" borderId="50" xfId="0" applyBorder="1" applyAlignment="1">
      <alignment horizontal="center" vertical="center"/>
    </xf>
    <xf numFmtId="0" fontId="60" fillId="0" borderId="12" xfId="0" applyFont="1" applyBorder="1" applyAlignment="1">
      <alignment horizontal="center" vertical="center" wrapText="1"/>
    </xf>
    <xf numFmtId="0" fontId="60" fillId="0" borderId="46" xfId="0" applyFont="1" applyBorder="1" applyAlignment="1">
      <alignment horizontal="center" vertical="center" wrapText="1"/>
    </xf>
    <xf numFmtId="0" fontId="49" fillId="0" borderId="53" xfId="11" applyFont="1" applyBorder="1" applyAlignment="1">
      <alignment horizontal="center" vertical="center" wrapText="1"/>
    </xf>
    <xf numFmtId="0" fontId="0" fillId="0" borderId="54" xfId="0" applyBorder="1" applyAlignment="1">
      <alignment horizontal="center" vertical="center"/>
    </xf>
    <xf numFmtId="0" fontId="56" fillId="0" borderId="98" xfId="11" applyFont="1" applyFill="1" applyBorder="1" applyAlignment="1">
      <alignment horizontal="center" vertical="center" wrapText="1"/>
    </xf>
    <xf numFmtId="0" fontId="56" fillId="0" borderId="55" xfId="0" applyFont="1" applyBorder="1" applyAlignment="1">
      <alignment horizontal="center" vertical="center" wrapText="1"/>
    </xf>
    <xf numFmtId="0" fontId="56" fillId="0" borderId="93" xfId="0" applyFont="1" applyBorder="1" applyAlignment="1">
      <alignment horizontal="center" vertical="center" wrapText="1"/>
    </xf>
    <xf numFmtId="0" fontId="49" fillId="0" borderId="48" xfId="11" applyFont="1" applyFill="1" applyBorder="1" applyAlignment="1">
      <alignment horizontal="center" vertical="center" shrinkToFit="1"/>
    </xf>
    <xf numFmtId="0" fontId="0" fillId="0" borderId="40" xfId="0" applyBorder="1" applyAlignment="1">
      <alignment horizontal="center" vertical="center" shrinkToFit="1"/>
    </xf>
    <xf numFmtId="0" fontId="49" fillId="0" borderId="14" xfId="11" applyFont="1" applyFill="1" applyBorder="1" applyAlignment="1">
      <alignment horizontal="center" vertical="center" shrinkToFit="1"/>
    </xf>
    <xf numFmtId="0" fontId="0" fillId="0" borderId="37" xfId="0" applyBorder="1" applyAlignment="1">
      <alignment horizontal="center" vertical="center" shrinkToFit="1"/>
    </xf>
    <xf numFmtId="0" fontId="49" fillId="0" borderId="19" xfId="11" applyFont="1" applyFill="1" applyBorder="1" applyAlignment="1">
      <alignment horizontal="center" vertical="center" shrinkToFit="1"/>
    </xf>
    <xf numFmtId="0" fontId="0" fillId="0" borderId="47" xfId="0" applyBorder="1" applyAlignment="1">
      <alignment horizontal="center" vertical="center" shrinkToFit="1"/>
    </xf>
    <xf numFmtId="0" fontId="62" fillId="0" borderId="4" xfId="11" applyFont="1" applyFill="1" applyBorder="1" applyAlignment="1">
      <alignment horizontal="left" vertical="center" shrinkToFit="1"/>
    </xf>
    <xf numFmtId="0" fontId="63" fillId="0" borderId="4" xfId="0" applyFont="1" applyBorder="1" applyAlignment="1">
      <alignment horizontal="left" vertical="center"/>
    </xf>
    <xf numFmtId="0" fontId="48" fillId="0" borderId="79" xfId="0" applyFont="1" applyBorder="1" applyAlignment="1">
      <alignment vertical="center" wrapText="1"/>
    </xf>
    <xf numFmtId="0" fontId="48" fillId="0" borderId="4" xfId="0" applyFont="1" applyBorder="1" applyAlignment="1">
      <alignment vertical="center" wrapText="1"/>
    </xf>
    <xf numFmtId="0" fontId="0" fillId="0" borderId="120" xfId="0" applyBorder="1" applyAlignment="1">
      <alignment vertical="center" wrapText="1"/>
    </xf>
    <xf numFmtId="0" fontId="48" fillId="0" borderId="88" xfId="0" applyFont="1" applyBorder="1" applyAlignment="1">
      <alignment vertical="center" wrapText="1"/>
    </xf>
    <xf numFmtId="0" fontId="48" fillId="0" borderId="0" xfId="0" applyFont="1" applyBorder="1" applyAlignment="1">
      <alignment vertical="center" wrapText="1"/>
    </xf>
    <xf numFmtId="0" fontId="0" fillId="0" borderId="98" xfId="0" applyBorder="1" applyAlignment="1">
      <alignment vertical="center" wrapText="1"/>
    </xf>
    <xf numFmtId="0" fontId="48" fillId="0" borderId="85" xfId="0" applyFont="1" applyBorder="1" applyAlignment="1">
      <alignment vertical="center" wrapText="1"/>
    </xf>
    <xf numFmtId="0" fontId="48" fillId="0" borderId="84" xfId="0" applyFont="1" applyBorder="1" applyAlignment="1">
      <alignment vertical="center" wrapText="1"/>
    </xf>
    <xf numFmtId="0" fontId="0" fillId="0" borderId="96" xfId="0" applyBorder="1" applyAlignment="1">
      <alignment vertical="center" wrapText="1"/>
    </xf>
    <xf numFmtId="0" fontId="49" fillId="0" borderId="38" xfId="11" applyFont="1" applyFill="1" applyBorder="1" applyAlignment="1">
      <alignment horizontal="center" vertical="center" shrinkToFit="1"/>
    </xf>
    <xf numFmtId="0" fontId="48" fillId="0" borderId="40" xfId="0" applyFont="1" applyBorder="1" applyAlignment="1">
      <alignment horizontal="center" vertical="center" shrinkToFit="1"/>
    </xf>
    <xf numFmtId="0" fontId="49" fillId="0" borderId="10" xfId="11" applyFont="1" applyFill="1" applyBorder="1" applyAlignment="1">
      <alignment horizontal="center" vertical="center" shrinkToFit="1"/>
    </xf>
    <xf numFmtId="0" fontId="48" fillId="0" borderId="10" xfId="0" applyFont="1" applyBorder="1" applyAlignment="1">
      <alignment horizontal="center" vertical="center" shrinkToFit="1"/>
    </xf>
    <xf numFmtId="0" fontId="48" fillId="0" borderId="51" xfId="0" applyFont="1" applyBorder="1" applyAlignment="1">
      <alignment horizontal="center" vertical="center" shrinkToFit="1"/>
    </xf>
    <xf numFmtId="0" fontId="49" fillId="0" borderId="0" xfId="11" applyFont="1" applyFill="1" applyBorder="1" applyAlignment="1">
      <alignment horizontal="left" vertical="center" shrinkToFit="1"/>
    </xf>
    <xf numFmtId="0" fontId="48" fillId="0" borderId="0" xfId="0" applyFont="1" applyAlignment="1">
      <alignment vertical="center" shrinkToFit="1"/>
    </xf>
    <xf numFmtId="190" fontId="49" fillId="0" borderId="60" xfId="11" applyNumberFormat="1" applyFont="1" applyFill="1" applyBorder="1" applyAlignment="1">
      <alignment horizontal="center" vertical="center" shrinkToFit="1"/>
    </xf>
    <xf numFmtId="190" fontId="48" fillId="0" borderId="60" xfId="0" applyNumberFormat="1" applyFont="1" applyBorder="1" applyAlignment="1">
      <alignment horizontal="center" vertical="center" shrinkToFit="1"/>
    </xf>
    <xf numFmtId="190" fontId="49" fillId="0" borderId="2" xfId="11" applyNumberFormat="1" applyFont="1" applyFill="1" applyBorder="1" applyAlignment="1">
      <alignment horizontal="center" vertical="center" shrinkToFit="1"/>
    </xf>
    <xf numFmtId="190" fontId="48" fillId="0" borderId="2" xfId="0" applyNumberFormat="1" applyFont="1" applyFill="1" applyBorder="1" applyAlignment="1">
      <alignment horizontal="center" vertical="center" shrinkToFit="1"/>
    </xf>
    <xf numFmtId="190" fontId="48" fillId="0" borderId="3" xfId="0" applyNumberFormat="1" applyFont="1" applyFill="1" applyBorder="1" applyAlignment="1">
      <alignment horizontal="center" vertical="center" shrinkToFit="1"/>
    </xf>
    <xf numFmtId="0" fontId="56" fillId="0" borderId="0" xfId="11" applyFont="1" applyFill="1" applyBorder="1" applyAlignment="1">
      <alignment horizontal="left" vertical="center" wrapText="1"/>
    </xf>
    <xf numFmtId="0" fontId="56" fillId="0" borderId="0" xfId="0" applyFont="1" applyAlignment="1">
      <alignment vertical="center"/>
    </xf>
    <xf numFmtId="190" fontId="48" fillId="0" borderId="122" xfId="0" applyNumberFormat="1" applyFont="1" applyBorder="1" applyAlignment="1">
      <alignment horizontal="center" vertical="center" shrinkToFit="1"/>
    </xf>
    <xf numFmtId="0" fontId="56" fillId="0" borderId="0" xfId="0" applyFont="1" applyAlignment="1">
      <alignment vertical="center" wrapText="1"/>
    </xf>
    <xf numFmtId="0" fontId="56" fillId="0" borderId="0" xfId="0" applyFont="1" applyBorder="1" applyAlignment="1">
      <alignment horizontal="left" vertical="center" shrinkToFit="1"/>
    </xf>
    <xf numFmtId="0" fontId="56" fillId="0" borderId="0" xfId="0" applyFont="1" applyAlignment="1">
      <alignment horizontal="left" vertical="center"/>
    </xf>
    <xf numFmtId="0" fontId="56" fillId="0" borderId="0" xfId="0" applyFont="1" applyBorder="1" applyAlignment="1">
      <alignment horizontal="left" vertical="center" wrapText="1"/>
    </xf>
    <xf numFmtId="190" fontId="49" fillId="0" borderId="27" xfId="11" applyNumberFormat="1" applyFont="1" applyFill="1" applyBorder="1" applyAlignment="1">
      <alignment horizontal="center" vertical="center" shrinkToFit="1"/>
    </xf>
    <xf numFmtId="190" fontId="48" fillId="0" borderId="27" xfId="0" applyNumberFormat="1" applyFont="1" applyFill="1" applyBorder="1" applyAlignment="1">
      <alignment horizontal="center" vertical="center" shrinkToFit="1"/>
    </xf>
    <xf numFmtId="190" fontId="48" fillId="0" borderId="28" xfId="0" applyNumberFormat="1" applyFont="1" applyFill="1" applyBorder="1" applyAlignment="1">
      <alignment horizontal="center" vertical="center" shrinkToFit="1"/>
    </xf>
    <xf numFmtId="0" fontId="49" fillId="0" borderId="0" xfId="11" applyFont="1" applyAlignment="1">
      <alignment horizontal="center" vertical="center" shrinkToFit="1"/>
    </xf>
    <xf numFmtId="0" fontId="48" fillId="0" borderId="0" xfId="0" applyFont="1" applyAlignment="1">
      <alignment horizontal="center" vertical="center" shrinkToFit="1"/>
    </xf>
    <xf numFmtId="0" fontId="54" fillId="0" borderId="84" xfId="11" applyFont="1" applyBorder="1" applyAlignment="1">
      <alignment horizontal="right" vertical="center"/>
    </xf>
    <xf numFmtId="0" fontId="48" fillId="0" borderId="0" xfId="0" applyFont="1" applyAlignment="1">
      <alignment horizontal="left" vertical="center" wrapText="1"/>
    </xf>
    <xf numFmtId="0" fontId="0" fillId="0" borderId="0" xfId="0" applyAlignment="1">
      <alignment horizontal="left" vertical="center" wrapText="1"/>
    </xf>
    <xf numFmtId="178" fontId="0" fillId="0" borderId="1" xfId="0" applyNumberFormat="1" applyBorder="1" applyAlignment="1">
      <alignment horizontal="center"/>
    </xf>
    <xf numFmtId="178" fontId="0" fillId="0" borderId="36" xfId="0" applyNumberFormat="1" applyBorder="1" applyAlignment="1">
      <alignment horizontal="center"/>
    </xf>
    <xf numFmtId="178" fontId="0" fillId="0" borderId="37" xfId="0" applyNumberFormat="1" applyBorder="1" applyAlignment="1">
      <alignment horizontal="center"/>
    </xf>
    <xf numFmtId="178" fontId="14" fillId="0" borderId="1" xfId="0" applyNumberFormat="1" applyFont="1" applyBorder="1" applyAlignment="1">
      <alignment horizontal="center"/>
    </xf>
    <xf numFmtId="178" fontId="14" fillId="0" borderId="36" xfId="0" applyNumberFormat="1" applyFont="1" applyBorder="1" applyAlignment="1">
      <alignment horizontal="center"/>
    </xf>
    <xf numFmtId="178" fontId="14" fillId="0" borderId="37" xfId="0" applyNumberFormat="1" applyFont="1" applyBorder="1" applyAlignment="1">
      <alignment horizontal="center"/>
    </xf>
    <xf numFmtId="0" fontId="15" fillId="5" borderId="1" xfId="0" applyFont="1" applyFill="1" applyBorder="1" applyAlignment="1">
      <alignment horizontal="center" vertical="center"/>
    </xf>
    <xf numFmtId="0" fontId="15" fillId="5" borderId="36" xfId="0" applyFont="1" applyFill="1" applyBorder="1" applyAlignment="1">
      <alignment horizontal="center" vertical="center"/>
    </xf>
    <xf numFmtId="0" fontId="15" fillId="5" borderId="37" xfId="0" applyFont="1" applyFill="1" applyBorder="1" applyAlignment="1">
      <alignment horizontal="center" vertical="center"/>
    </xf>
    <xf numFmtId="0" fontId="15" fillId="3" borderId="2" xfId="0" applyFont="1" applyFill="1" applyBorder="1" applyAlignment="1" applyProtection="1">
      <alignment horizontal="center" vertical="center"/>
      <protection locked="0"/>
    </xf>
    <xf numFmtId="0" fontId="15" fillId="5" borderId="2" xfId="0" applyFont="1" applyFill="1" applyBorder="1" applyAlignment="1">
      <alignment horizontal="center" vertical="center"/>
    </xf>
    <xf numFmtId="180" fontId="15" fillId="3" borderId="2" xfId="0" applyNumberFormat="1" applyFont="1" applyFill="1" applyBorder="1" applyAlignment="1" applyProtection="1">
      <alignment horizontal="center" vertical="center"/>
      <protection locked="0"/>
    </xf>
    <xf numFmtId="181" fontId="16" fillId="6" borderId="1" xfId="0" applyNumberFormat="1" applyFont="1" applyFill="1" applyBorder="1" applyAlignment="1">
      <alignment horizontal="center" vertical="center"/>
    </xf>
    <xf numFmtId="181" fontId="16" fillId="6" borderId="36" xfId="0" applyNumberFormat="1" applyFont="1" applyFill="1" applyBorder="1" applyAlignment="1">
      <alignment horizontal="center" vertical="center"/>
    </xf>
    <xf numFmtId="181" fontId="16" fillId="6" borderId="37" xfId="0" applyNumberFormat="1" applyFont="1" applyFill="1" applyBorder="1" applyAlignment="1">
      <alignment horizontal="center" vertical="center"/>
    </xf>
    <xf numFmtId="178" fontId="0" fillId="0" borderId="1" xfId="0" applyNumberFormat="1" applyBorder="1" applyAlignment="1">
      <alignment horizontal="center" vertical="center"/>
    </xf>
    <xf numFmtId="178" fontId="0" fillId="0" borderId="36" xfId="0" applyNumberFormat="1" applyBorder="1" applyAlignment="1">
      <alignment horizontal="center" vertical="center"/>
    </xf>
    <xf numFmtId="178" fontId="0" fillId="0" borderId="37" xfId="0" applyNumberFormat="1" applyBorder="1" applyAlignment="1">
      <alignment horizontal="center" vertical="center"/>
    </xf>
    <xf numFmtId="0" fontId="36" fillId="13" borderId="74" xfId="0" applyFont="1" applyFill="1" applyBorder="1" applyAlignment="1">
      <alignment horizontal="center" vertical="center"/>
    </xf>
    <xf numFmtId="0" fontId="36" fillId="13" borderId="75" xfId="0" applyFont="1" applyFill="1" applyBorder="1" applyAlignment="1">
      <alignment horizontal="center" vertical="center"/>
    </xf>
    <xf numFmtId="0" fontId="36" fillId="13" borderId="76" xfId="0" applyFont="1" applyFill="1" applyBorder="1" applyAlignment="1">
      <alignment horizontal="center" vertical="center"/>
    </xf>
    <xf numFmtId="0" fontId="36" fillId="13" borderId="77" xfId="0" applyFont="1" applyFill="1" applyBorder="1" applyAlignment="1">
      <alignment horizontal="center" vertical="center"/>
    </xf>
    <xf numFmtId="0" fontId="42" fillId="0" borderId="44" xfId="0" applyFont="1" applyBorder="1" applyAlignment="1">
      <alignment horizontal="center" vertical="center" wrapText="1"/>
    </xf>
    <xf numFmtId="0" fontId="0" fillId="0" borderId="42" xfId="0" applyBorder="1" applyAlignment="1"/>
    <xf numFmtId="0" fontId="0" fillId="0" borderId="78" xfId="0" applyBorder="1" applyAlignment="1"/>
    <xf numFmtId="0" fontId="0" fillId="0" borderId="7" xfId="0" applyBorder="1" applyAlignment="1"/>
    <xf numFmtId="0" fontId="0" fillId="0" borderId="41" xfId="0" applyBorder="1" applyAlignment="1"/>
    <xf numFmtId="0" fontId="0" fillId="0" borderId="45" xfId="0" applyBorder="1" applyAlignment="1"/>
    <xf numFmtId="0" fontId="35" fillId="13" borderId="74" xfId="0" applyFont="1" applyFill="1" applyBorder="1" applyAlignment="1">
      <alignment horizontal="center" vertical="center"/>
    </xf>
    <xf numFmtId="0" fontId="35" fillId="13" borderId="75" xfId="0" applyFont="1" applyFill="1" applyBorder="1" applyAlignment="1">
      <alignment horizontal="center" vertical="center"/>
    </xf>
    <xf numFmtId="0" fontId="35" fillId="13" borderId="76" xfId="0" applyFont="1" applyFill="1" applyBorder="1" applyAlignment="1">
      <alignment horizontal="center" vertical="center"/>
    </xf>
    <xf numFmtId="0" fontId="35" fillId="13" borderId="77" xfId="0" applyFont="1" applyFill="1" applyBorder="1" applyAlignment="1">
      <alignment horizontal="center" vertical="center"/>
    </xf>
    <xf numFmtId="178" fontId="0" fillId="0" borderId="52" xfId="0" applyNumberFormat="1" applyBorder="1" applyAlignment="1">
      <alignment horizontal="center" vertical="center" wrapText="1"/>
    </xf>
    <xf numFmtId="178" fontId="0" fillId="0" borderId="55" xfId="0" applyNumberFormat="1" applyBorder="1" applyAlignment="1">
      <alignment horizontal="center" vertical="center" wrapText="1"/>
    </xf>
    <xf numFmtId="178" fontId="0" fillId="0" borderId="18" xfId="0" applyNumberFormat="1" applyBorder="1" applyAlignment="1">
      <alignment horizontal="center" vertical="center" wrapText="1"/>
    </xf>
    <xf numFmtId="0" fontId="15" fillId="5" borderId="1" xfId="0" applyFont="1" applyFill="1" applyBorder="1" applyAlignment="1">
      <alignment horizontal="center" vertical="center" shrinkToFit="1"/>
    </xf>
    <xf numFmtId="0" fontId="15" fillId="5" borderId="36" xfId="0" applyFont="1" applyFill="1" applyBorder="1" applyAlignment="1">
      <alignment horizontal="center" vertical="center" shrinkToFit="1"/>
    </xf>
    <xf numFmtId="0" fontId="15" fillId="5" borderId="37" xfId="0" applyFont="1" applyFill="1" applyBorder="1" applyAlignment="1">
      <alignment horizontal="center" vertical="center" shrinkToFit="1"/>
    </xf>
    <xf numFmtId="9" fontId="16" fillId="6" borderId="1" xfId="0" applyNumberFormat="1" applyFont="1" applyFill="1" applyBorder="1" applyAlignment="1">
      <alignment horizontal="center" vertical="center"/>
    </xf>
    <xf numFmtId="9" fontId="16" fillId="6" borderId="36" xfId="0" applyNumberFormat="1" applyFont="1" applyFill="1" applyBorder="1" applyAlignment="1">
      <alignment horizontal="center" vertical="center"/>
    </xf>
    <xf numFmtId="9" fontId="16" fillId="6" borderId="37" xfId="0" applyNumberFormat="1" applyFont="1" applyFill="1" applyBorder="1" applyAlignment="1">
      <alignment horizontal="center" vertical="center"/>
    </xf>
    <xf numFmtId="176" fontId="16" fillId="6" borderId="1" xfId="0" applyNumberFormat="1" applyFont="1" applyFill="1" applyBorder="1" applyAlignment="1">
      <alignment horizontal="center" vertical="center"/>
    </xf>
    <xf numFmtId="176" fontId="16" fillId="6" borderId="36" xfId="0" applyNumberFormat="1" applyFont="1" applyFill="1" applyBorder="1" applyAlignment="1">
      <alignment horizontal="center" vertical="center"/>
    </xf>
    <xf numFmtId="176" fontId="16" fillId="6" borderId="37" xfId="0" applyNumberFormat="1" applyFont="1" applyFill="1" applyBorder="1" applyAlignment="1">
      <alignment horizontal="center" vertical="center"/>
    </xf>
    <xf numFmtId="178" fontId="0" fillId="0" borderId="1" xfId="0" applyNumberFormat="1" applyBorder="1" applyAlignment="1" applyProtection="1">
      <alignment horizontal="center"/>
      <protection locked="0"/>
    </xf>
    <xf numFmtId="178" fontId="0" fillId="0" borderId="36" xfId="0" applyNumberFormat="1" applyBorder="1" applyAlignment="1" applyProtection="1">
      <alignment horizontal="center"/>
      <protection locked="0"/>
    </xf>
    <xf numFmtId="178" fontId="0" fillId="0" borderId="37" xfId="0" applyNumberFormat="1" applyBorder="1" applyAlignment="1" applyProtection="1">
      <alignment horizontal="center"/>
      <protection locked="0"/>
    </xf>
    <xf numFmtId="178" fontId="14" fillId="0" borderId="1" xfId="0" applyNumberFormat="1" applyFont="1" applyBorder="1" applyAlignment="1" applyProtection="1">
      <alignment horizontal="center"/>
      <protection locked="0"/>
    </xf>
    <xf numFmtId="178" fontId="14" fillId="0" borderId="36" xfId="0" applyNumberFormat="1" applyFont="1" applyBorder="1" applyAlignment="1" applyProtection="1">
      <alignment horizontal="center"/>
      <protection locked="0"/>
    </xf>
    <xf numFmtId="178" fontId="14" fillId="0" borderId="37" xfId="0" applyNumberFormat="1" applyFont="1" applyBorder="1" applyAlignment="1" applyProtection="1">
      <alignment horizontal="center"/>
      <protection locked="0"/>
    </xf>
    <xf numFmtId="178" fontId="0" fillId="0" borderId="52" xfId="0" applyNumberFormat="1" applyBorder="1" applyAlignment="1" applyProtection="1">
      <alignment horizontal="center" vertical="center" wrapText="1"/>
      <protection locked="0"/>
    </xf>
    <xf numFmtId="178" fontId="0" fillId="0" borderId="55" xfId="0" applyNumberFormat="1" applyBorder="1" applyAlignment="1" applyProtection="1">
      <alignment horizontal="center" vertical="center" wrapText="1"/>
      <protection locked="0"/>
    </xf>
    <xf numFmtId="178" fontId="0" fillId="0" borderId="18" xfId="0" applyNumberFormat="1" applyBorder="1" applyAlignment="1" applyProtection="1">
      <alignment horizontal="center" vertical="center" wrapText="1"/>
      <protection locked="0"/>
    </xf>
    <xf numFmtId="0" fontId="0" fillId="16" borderId="2" xfId="0" applyFont="1" applyFill="1" applyBorder="1" applyAlignment="1" applyProtection="1">
      <alignment horizontal="center" vertical="center"/>
      <protection locked="0"/>
    </xf>
    <xf numFmtId="0" fontId="0" fillId="8" borderId="2" xfId="0" applyFill="1" applyBorder="1" applyAlignment="1" applyProtection="1">
      <alignment horizontal="center"/>
      <protection locked="0"/>
    </xf>
    <xf numFmtId="0" fontId="0" fillId="16" borderId="2" xfId="0" applyFont="1" applyFill="1" applyBorder="1" applyAlignment="1" applyProtection="1">
      <alignment horizontal="center"/>
      <protection locked="0"/>
    </xf>
    <xf numFmtId="0" fontId="0" fillId="8" borderId="1" xfId="0" applyFill="1" applyBorder="1" applyAlignment="1" applyProtection="1">
      <alignment horizontal="center"/>
      <protection locked="0"/>
    </xf>
    <xf numFmtId="0" fontId="0" fillId="8" borderId="36" xfId="0" applyFill="1" applyBorder="1" applyAlignment="1" applyProtection="1">
      <alignment horizontal="center"/>
      <protection locked="0"/>
    </xf>
    <xf numFmtId="0" fontId="28" fillId="0" borderId="0" xfId="0" applyFont="1" applyAlignment="1">
      <alignment vertical="center" wrapText="1"/>
    </xf>
    <xf numFmtId="0" fontId="16" fillId="0" borderId="0" xfId="0" applyFont="1" applyAlignment="1">
      <alignment vertical="center"/>
    </xf>
    <xf numFmtId="0" fontId="0" fillId="0" borderId="0" xfId="0" applyAlignment="1">
      <alignment vertical="center" wrapText="1"/>
    </xf>
    <xf numFmtId="0" fontId="30" fillId="0" borderId="0" xfId="0" applyFont="1" applyBorder="1" applyAlignment="1">
      <alignment vertical="top" wrapText="1"/>
    </xf>
    <xf numFmtId="0" fontId="0" fillId="0" borderId="0" xfId="0" applyFont="1" applyAlignment="1">
      <alignment vertical="top"/>
    </xf>
    <xf numFmtId="0" fontId="28" fillId="0" borderId="0" xfId="0" applyFont="1" applyBorder="1" applyAlignment="1">
      <alignment horizontal="left" vertical="center" wrapText="1"/>
    </xf>
    <xf numFmtId="0" fontId="28" fillId="0" borderId="2" xfId="0" applyFont="1" applyBorder="1" applyAlignment="1">
      <alignment vertical="center" wrapText="1"/>
    </xf>
    <xf numFmtId="0" fontId="0" fillId="0" borderId="2" xfId="0" applyBorder="1" applyAlignment="1">
      <alignment vertical="center"/>
    </xf>
    <xf numFmtId="0" fontId="28" fillId="0" borderId="0" xfId="0" applyFont="1" applyBorder="1" applyAlignment="1">
      <alignment vertical="center" wrapText="1"/>
    </xf>
    <xf numFmtId="0" fontId="3" fillId="0" borderId="2" xfId="13" applyBorder="1" applyAlignment="1">
      <alignment horizontal="center" vertical="center"/>
    </xf>
    <xf numFmtId="0" fontId="3" fillId="0" borderId="1" xfId="13" applyBorder="1" applyAlignment="1">
      <alignment horizontal="center" vertical="center"/>
    </xf>
    <xf numFmtId="0" fontId="3" fillId="0" borderId="36" xfId="13" applyBorder="1" applyAlignment="1">
      <alignment horizontal="center" vertical="center"/>
    </xf>
    <xf numFmtId="0" fontId="3" fillId="0" borderId="37" xfId="13" applyBorder="1" applyAlignment="1">
      <alignment horizontal="center" vertical="center"/>
    </xf>
    <xf numFmtId="0" fontId="3" fillId="0" borderId="2" xfId="13" applyBorder="1" applyAlignment="1">
      <alignment vertical="center" textRotation="255"/>
    </xf>
    <xf numFmtId="0" fontId="18" fillId="0" borderId="0" xfId="3" applyAlignment="1">
      <alignment horizontal="right"/>
    </xf>
    <xf numFmtId="0" fontId="18" fillId="0" borderId="41" xfId="3" applyBorder="1" applyAlignment="1">
      <alignment horizontal="right"/>
    </xf>
    <xf numFmtId="0" fontId="18" fillId="0" borderId="2" xfId="3" applyBorder="1" applyAlignment="1">
      <alignment horizontal="center" vertical="center"/>
    </xf>
    <xf numFmtId="0" fontId="18" fillId="0" borderId="41" xfId="3" applyBorder="1" applyAlignment="1">
      <alignment horizontal="left" vertical="center"/>
    </xf>
    <xf numFmtId="0" fontId="18" fillId="0" borderId="36" xfId="3" applyBorder="1" applyAlignment="1">
      <alignment horizontal="left" vertical="center"/>
    </xf>
    <xf numFmtId="0" fontId="71" fillId="0" borderId="0" xfId="3" applyFont="1" applyAlignment="1">
      <alignment vertical="center" wrapText="1"/>
    </xf>
    <xf numFmtId="0" fontId="18" fillId="0" borderId="0" xfId="3" applyAlignment="1">
      <alignment vertical="center"/>
    </xf>
  </cellXfs>
  <cellStyles count="23">
    <cellStyle name="パーセント 2" xfId="10"/>
    <cellStyle name="桁区切り 2" xfId="12"/>
    <cellStyle name="標準" xfId="0" builtinId="0"/>
    <cellStyle name="標準 2" xfId="4"/>
    <cellStyle name="標準 2 2" xfId="6"/>
    <cellStyle name="標準 2 3" xfId="8"/>
    <cellStyle name="標準 2 4" xfId="18"/>
    <cellStyle name="標準 2 5" xfId="19"/>
    <cellStyle name="標準 2 6" xfId="22"/>
    <cellStyle name="標準 3" xfId="1"/>
    <cellStyle name="標準 3 2" xfId="5"/>
    <cellStyle name="標準 3 2 2" xfId="7"/>
    <cellStyle name="標準 3 3" xfId="17"/>
    <cellStyle name="標準 4" xfId="3"/>
    <cellStyle name="標準 4 2" xfId="21"/>
    <cellStyle name="標準 5" xfId="9"/>
    <cellStyle name="標準 5 2" xfId="20"/>
    <cellStyle name="標準 6" xfId="13"/>
    <cellStyle name="標準 7" xfId="14"/>
    <cellStyle name="標準 8" xfId="15"/>
    <cellStyle name="標準 9" xfId="16"/>
    <cellStyle name="標準_■106 通所介護費" xfId="2"/>
    <cellStyle name="標準_③-２加算様式（就労） 2" xfId="11"/>
  </cellStyles>
  <dxfs count="1">
    <dxf>
      <font>
        <color auto="1"/>
      </font>
      <fill>
        <patternFill>
          <bgColor theme="1"/>
        </patternFill>
      </fill>
    </dxf>
  </dxfs>
  <tableStyles count="0" defaultTableStyle="TableStyleMedium2" defaultPivotStyle="PivotStyleLight16"/>
  <colors>
    <mruColors>
      <color rgb="FFFF6699"/>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12</xdr:row>
          <xdr:rowOff>342900</xdr:rowOff>
        </xdr:from>
        <xdr:to>
          <xdr:col>4</xdr:col>
          <xdr:colOff>31750</xdr:colOff>
          <xdr:row>14</xdr:row>
          <xdr:rowOff>88900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31750</xdr:rowOff>
        </xdr:from>
        <xdr:to>
          <xdr:col>4</xdr:col>
          <xdr:colOff>31750</xdr:colOff>
          <xdr:row>16</xdr:row>
          <xdr:rowOff>203200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24</xdr:row>
          <xdr:rowOff>31750</xdr:rowOff>
        </xdr:from>
        <xdr:to>
          <xdr:col>4</xdr:col>
          <xdr:colOff>31750</xdr:colOff>
          <xdr:row>26</xdr:row>
          <xdr:rowOff>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21</xdr:row>
          <xdr:rowOff>152400</xdr:rowOff>
        </xdr:from>
        <xdr:to>
          <xdr:col>4</xdr:col>
          <xdr:colOff>31750</xdr:colOff>
          <xdr:row>23</xdr:row>
          <xdr:rowOff>63500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19</xdr:row>
          <xdr:rowOff>31750</xdr:rowOff>
        </xdr:from>
        <xdr:to>
          <xdr:col>4</xdr:col>
          <xdr:colOff>31750</xdr:colOff>
          <xdr:row>20</xdr:row>
          <xdr:rowOff>184150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39</xdr:row>
          <xdr:rowOff>69850</xdr:rowOff>
        </xdr:from>
        <xdr:to>
          <xdr:col>4</xdr:col>
          <xdr:colOff>31750</xdr:colOff>
          <xdr:row>40</xdr:row>
          <xdr:rowOff>31750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42</xdr:row>
          <xdr:rowOff>69850</xdr:rowOff>
        </xdr:from>
        <xdr:to>
          <xdr:col>4</xdr:col>
          <xdr:colOff>31750</xdr:colOff>
          <xdr:row>43</xdr:row>
          <xdr:rowOff>260350</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44</xdr:row>
          <xdr:rowOff>69850</xdr:rowOff>
        </xdr:from>
        <xdr:to>
          <xdr:col>4</xdr:col>
          <xdr:colOff>31750</xdr:colOff>
          <xdr:row>45</xdr:row>
          <xdr:rowOff>260350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66</xdr:row>
          <xdr:rowOff>69850</xdr:rowOff>
        </xdr:from>
        <xdr:to>
          <xdr:col>4</xdr:col>
          <xdr:colOff>31750</xdr:colOff>
          <xdr:row>67</xdr:row>
          <xdr:rowOff>260350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68</xdr:row>
          <xdr:rowOff>69850</xdr:rowOff>
        </xdr:from>
        <xdr:to>
          <xdr:col>4</xdr:col>
          <xdr:colOff>31750</xdr:colOff>
          <xdr:row>69</xdr:row>
          <xdr:rowOff>260350</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51</xdr:row>
          <xdr:rowOff>203200</xdr:rowOff>
        </xdr:from>
        <xdr:to>
          <xdr:col>4</xdr:col>
          <xdr:colOff>31750</xdr:colOff>
          <xdr:row>53</xdr:row>
          <xdr:rowOff>12700</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54</xdr:row>
          <xdr:rowOff>69850</xdr:rowOff>
        </xdr:from>
        <xdr:to>
          <xdr:col>4</xdr:col>
          <xdr:colOff>31750</xdr:colOff>
          <xdr:row>55</xdr:row>
          <xdr:rowOff>260350</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57</xdr:row>
          <xdr:rowOff>127000</xdr:rowOff>
        </xdr:from>
        <xdr:to>
          <xdr:col>4</xdr:col>
          <xdr:colOff>31750</xdr:colOff>
          <xdr:row>58</xdr:row>
          <xdr:rowOff>88900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60</xdr:row>
          <xdr:rowOff>69850</xdr:rowOff>
        </xdr:from>
        <xdr:to>
          <xdr:col>4</xdr:col>
          <xdr:colOff>31750</xdr:colOff>
          <xdr:row>61</xdr:row>
          <xdr:rowOff>260350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62</xdr:row>
          <xdr:rowOff>101600</xdr:rowOff>
        </xdr:from>
        <xdr:to>
          <xdr:col>4</xdr:col>
          <xdr:colOff>31750</xdr:colOff>
          <xdr:row>63</xdr:row>
          <xdr:rowOff>292100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64</xdr:row>
          <xdr:rowOff>69850</xdr:rowOff>
        </xdr:from>
        <xdr:to>
          <xdr:col>4</xdr:col>
          <xdr:colOff>31750</xdr:colOff>
          <xdr:row>65</xdr:row>
          <xdr:rowOff>260350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70</xdr:row>
          <xdr:rowOff>69850</xdr:rowOff>
        </xdr:from>
        <xdr:to>
          <xdr:col>4</xdr:col>
          <xdr:colOff>31750</xdr:colOff>
          <xdr:row>71</xdr:row>
          <xdr:rowOff>260350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72</xdr:row>
          <xdr:rowOff>69850</xdr:rowOff>
        </xdr:from>
        <xdr:to>
          <xdr:col>4</xdr:col>
          <xdr:colOff>31750</xdr:colOff>
          <xdr:row>73</xdr:row>
          <xdr:rowOff>260350</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74</xdr:row>
          <xdr:rowOff>69850</xdr:rowOff>
        </xdr:from>
        <xdr:to>
          <xdr:col>4</xdr:col>
          <xdr:colOff>31750</xdr:colOff>
          <xdr:row>75</xdr:row>
          <xdr:rowOff>260350</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76</xdr:row>
          <xdr:rowOff>69850</xdr:rowOff>
        </xdr:from>
        <xdr:to>
          <xdr:col>4</xdr:col>
          <xdr:colOff>31750</xdr:colOff>
          <xdr:row>77</xdr:row>
          <xdr:rowOff>260350</xdr:rowOff>
        </xdr:to>
        <xdr:sp macro="" textlink="">
          <xdr:nvSpPr>
            <xdr:cNvPr id="17428" name="Check Box 20" hidden="1">
              <a:extLst>
                <a:ext uri="{63B3BB69-23CF-44E3-9099-C40C66FF867C}">
                  <a14:compatExt spid="_x0000_s1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79</xdr:row>
          <xdr:rowOff>139700</xdr:rowOff>
        </xdr:from>
        <xdr:to>
          <xdr:col>4</xdr:col>
          <xdr:colOff>31750</xdr:colOff>
          <xdr:row>80</xdr:row>
          <xdr:rowOff>101600</xdr:rowOff>
        </xdr:to>
        <xdr:sp macro="" textlink="">
          <xdr:nvSpPr>
            <xdr:cNvPr id="17429" name="Check Box 21" hidden="1">
              <a:extLst>
                <a:ext uri="{63B3BB69-23CF-44E3-9099-C40C66FF867C}">
                  <a14:compatExt spid="_x0000_s1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82</xdr:row>
          <xdr:rowOff>69850</xdr:rowOff>
        </xdr:from>
        <xdr:to>
          <xdr:col>4</xdr:col>
          <xdr:colOff>31750</xdr:colOff>
          <xdr:row>83</xdr:row>
          <xdr:rowOff>260350</xdr:rowOff>
        </xdr:to>
        <xdr:sp macro="" textlink="">
          <xdr:nvSpPr>
            <xdr:cNvPr id="17430" name="Check Box 22" hidden="1">
              <a:extLst>
                <a:ext uri="{63B3BB69-23CF-44E3-9099-C40C66FF867C}">
                  <a14:compatExt spid="_x0000_s1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42</xdr:row>
          <xdr:rowOff>69850</xdr:rowOff>
        </xdr:from>
        <xdr:to>
          <xdr:col>4</xdr:col>
          <xdr:colOff>31750</xdr:colOff>
          <xdr:row>43</xdr:row>
          <xdr:rowOff>260350</xdr:rowOff>
        </xdr:to>
        <xdr:sp macro="" textlink="">
          <xdr:nvSpPr>
            <xdr:cNvPr id="17431" name="Check Box 23" hidden="1">
              <a:extLst>
                <a:ext uri="{63B3BB69-23CF-44E3-9099-C40C66FF867C}">
                  <a14:compatExt spid="_x0000_s1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34</xdr:row>
          <xdr:rowOff>69850</xdr:rowOff>
        </xdr:from>
        <xdr:to>
          <xdr:col>4</xdr:col>
          <xdr:colOff>31750</xdr:colOff>
          <xdr:row>35</xdr:row>
          <xdr:rowOff>260350</xdr:rowOff>
        </xdr:to>
        <xdr:sp macro="" textlink="">
          <xdr:nvSpPr>
            <xdr:cNvPr id="17432" name="Check Box 24" hidden="1">
              <a:extLst>
                <a:ext uri="{63B3BB69-23CF-44E3-9099-C40C66FF867C}">
                  <a14:compatExt spid="_x0000_s17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36</xdr:row>
          <xdr:rowOff>69850</xdr:rowOff>
        </xdr:from>
        <xdr:to>
          <xdr:col>4</xdr:col>
          <xdr:colOff>31750</xdr:colOff>
          <xdr:row>37</xdr:row>
          <xdr:rowOff>260350</xdr:rowOff>
        </xdr:to>
        <xdr:sp macro="" textlink="">
          <xdr:nvSpPr>
            <xdr:cNvPr id="17433" name="Check Box 25" hidden="1">
              <a:extLst>
                <a:ext uri="{63B3BB69-23CF-44E3-9099-C40C66FF867C}">
                  <a14:compatExt spid="_x0000_s1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87</xdr:row>
          <xdr:rowOff>69850</xdr:rowOff>
        </xdr:from>
        <xdr:to>
          <xdr:col>4</xdr:col>
          <xdr:colOff>31750</xdr:colOff>
          <xdr:row>88</xdr:row>
          <xdr:rowOff>260350</xdr:rowOff>
        </xdr:to>
        <xdr:sp macro="" textlink="">
          <xdr:nvSpPr>
            <xdr:cNvPr id="17434" name="Check Box 26" hidden="1">
              <a:extLst>
                <a:ext uri="{63B3BB69-23CF-44E3-9099-C40C66FF867C}">
                  <a14:compatExt spid="_x0000_s1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89</xdr:row>
          <xdr:rowOff>69850</xdr:rowOff>
        </xdr:from>
        <xdr:to>
          <xdr:col>4</xdr:col>
          <xdr:colOff>31750</xdr:colOff>
          <xdr:row>90</xdr:row>
          <xdr:rowOff>260350</xdr:rowOff>
        </xdr:to>
        <xdr:sp macro="" textlink="">
          <xdr:nvSpPr>
            <xdr:cNvPr id="17435" name="Check Box 27" hidden="1">
              <a:extLst>
                <a:ext uri="{63B3BB69-23CF-44E3-9099-C40C66FF867C}">
                  <a14:compatExt spid="_x0000_s17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16</xdr:row>
          <xdr:rowOff>342900</xdr:rowOff>
        </xdr:from>
        <xdr:to>
          <xdr:col>4</xdr:col>
          <xdr:colOff>31750</xdr:colOff>
          <xdr:row>18</xdr:row>
          <xdr:rowOff>63500</xdr:rowOff>
        </xdr:to>
        <xdr:sp macro="" textlink="">
          <xdr:nvSpPr>
            <xdr:cNvPr id="17436" name="Check Box 28" hidden="1">
              <a:extLst>
                <a:ext uri="{63B3BB69-23CF-44E3-9099-C40C66FF867C}">
                  <a14:compatExt spid="_x0000_s17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drawings/drawing3.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drawings/drawing4.xml><?xml version="1.0" encoding="utf-8"?>
<xdr:wsDr xmlns:xdr="http://schemas.openxmlformats.org/drawingml/2006/spreadsheetDrawing" xmlns:a="http://schemas.openxmlformats.org/drawingml/2006/main">
  <xdr:twoCellAnchor>
    <xdr:from>
      <xdr:col>44</xdr:col>
      <xdr:colOff>152400</xdr:colOff>
      <xdr:row>5</xdr:row>
      <xdr:rowOff>1</xdr:rowOff>
    </xdr:from>
    <xdr:to>
      <xdr:col>48</xdr:col>
      <xdr:colOff>38100</xdr:colOff>
      <xdr:row>6</xdr:row>
      <xdr:rowOff>228601</xdr:rowOff>
    </xdr:to>
    <xdr:sp macro="" textlink="">
      <xdr:nvSpPr>
        <xdr:cNvPr id="2" name="四角形吹き出し 1"/>
        <xdr:cNvSpPr/>
      </xdr:nvSpPr>
      <xdr:spPr>
        <a:xfrm>
          <a:off x="16230600" y="1447801"/>
          <a:ext cx="2895600" cy="495300"/>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44</xdr:col>
      <xdr:colOff>152400</xdr:colOff>
      <xdr:row>5</xdr:row>
      <xdr:rowOff>1</xdr:rowOff>
    </xdr:from>
    <xdr:to>
      <xdr:col>48</xdr:col>
      <xdr:colOff>38100</xdr:colOff>
      <xdr:row>6</xdr:row>
      <xdr:rowOff>228601</xdr:rowOff>
    </xdr:to>
    <xdr:sp macro="" textlink="">
      <xdr:nvSpPr>
        <xdr:cNvPr id="2" name="四角形吹き出し 1"/>
        <xdr:cNvSpPr/>
      </xdr:nvSpPr>
      <xdr:spPr>
        <a:xfrm>
          <a:off x="16230600" y="1304926"/>
          <a:ext cx="2895600" cy="495300"/>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twoCellAnchor>
    <xdr:from>
      <xdr:col>30</xdr:col>
      <xdr:colOff>190500</xdr:colOff>
      <xdr:row>0</xdr:row>
      <xdr:rowOff>95250</xdr:rowOff>
    </xdr:from>
    <xdr:to>
      <xdr:col>38</xdr:col>
      <xdr:colOff>257175</xdr:colOff>
      <xdr:row>1</xdr:row>
      <xdr:rowOff>190500</xdr:rowOff>
    </xdr:to>
    <xdr:sp macro="" textlink="">
      <xdr:nvSpPr>
        <xdr:cNvPr id="3" name="四角形吹き出し 2"/>
        <xdr:cNvSpPr/>
      </xdr:nvSpPr>
      <xdr:spPr>
        <a:xfrm>
          <a:off x="10801350" y="95250"/>
          <a:ext cx="2686050" cy="285750"/>
        </a:xfrm>
        <a:prstGeom prst="wedgeRectCallout">
          <a:avLst>
            <a:gd name="adj1" fmla="val 67849"/>
            <a:gd name="adj2" fmla="val -24537"/>
          </a:avLst>
        </a:prstGeom>
        <a:solidFill>
          <a:schemeClr val="bg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実績を選択してください</a:t>
          </a:r>
        </a:p>
      </xdr:txBody>
    </xdr:sp>
    <xdr:clientData/>
  </xdr:twoCellAnchor>
  <xdr:twoCellAnchor>
    <xdr:from>
      <xdr:col>6</xdr:col>
      <xdr:colOff>85725</xdr:colOff>
      <xdr:row>0</xdr:row>
      <xdr:rowOff>1</xdr:rowOff>
    </xdr:from>
    <xdr:to>
      <xdr:col>20</xdr:col>
      <xdr:colOff>285751</xdr:colOff>
      <xdr:row>1</xdr:row>
      <xdr:rowOff>38101</xdr:rowOff>
    </xdr:to>
    <xdr:sp macro="" textlink="">
      <xdr:nvSpPr>
        <xdr:cNvPr id="4" name="四角形吹き出し 3"/>
        <xdr:cNvSpPr/>
      </xdr:nvSpPr>
      <xdr:spPr>
        <a:xfrm>
          <a:off x="3609975" y="1"/>
          <a:ext cx="4333876" cy="228600"/>
        </a:xfrm>
        <a:prstGeom prst="wedgeRectCallout">
          <a:avLst>
            <a:gd name="adj1" fmla="val 57486"/>
            <a:gd name="adj2" fmla="val 42130"/>
          </a:avLst>
        </a:prstGeom>
        <a:solidFill>
          <a:schemeClr val="bg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西暦で年月を記載すると日付と曜日が自動表示されます</a:t>
          </a:r>
        </a:p>
      </xdr:txBody>
    </xdr:sp>
    <xdr:clientData/>
  </xdr:twoCellAnchor>
  <xdr:twoCellAnchor>
    <xdr:from>
      <xdr:col>5</xdr:col>
      <xdr:colOff>857250</xdr:colOff>
      <xdr:row>5</xdr:row>
      <xdr:rowOff>257175</xdr:rowOff>
    </xdr:from>
    <xdr:to>
      <xdr:col>37</xdr:col>
      <xdr:colOff>47625</xdr:colOff>
      <xdr:row>7</xdr:row>
      <xdr:rowOff>257175</xdr:rowOff>
    </xdr:to>
    <xdr:sp macro="" textlink="">
      <xdr:nvSpPr>
        <xdr:cNvPr id="5" name="角丸四角形 4"/>
        <xdr:cNvSpPr/>
      </xdr:nvSpPr>
      <xdr:spPr>
        <a:xfrm>
          <a:off x="3419475" y="1562100"/>
          <a:ext cx="9305925" cy="533400"/>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114300</xdr:colOff>
      <xdr:row>1</xdr:row>
      <xdr:rowOff>66675</xdr:rowOff>
    </xdr:from>
    <xdr:to>
      <xdr:col>12</xdr:col>
      <xdr:colOff>114300</xdr:colOff>
      <xdr:row>5</xdr:row>
      <xdr:rowOff>247650</xdr:rowOff>
    </xdr:to>
    <xdr:cxnSp macro="">
      <xdr:nvCxnSpPr>
        <xdr:cNvPr id="6" name="直線矢印コネクタ 5"/>
        <xdr:cNvCxnSpPr/>
      </xdr:nvCxnSpPr>
      <xdr:spPr>
        <a:xfrm>
          <a:off x="5410200" y="257175"/>
          <a:ext cx="0" cy="129540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895350</xdr:colOff>
      <xdr:row>24</xdr:row>
      <xdr:rowOff>209550</xdr:rowOff>
    </xdr:from>
    <xdr:to>
      <xdr:col>37</xdr:col>
      <xdr:colOff>85725</xdr:colOff>
      <xdr:row>27</xdr:row>
      <xdr:rowOff>28575</xdr:rowOff>
    </xdr:to>
    <xdr:sp macro="" textlink="">
      <xdr:nvSpPr>
        <xdr:cNvPr id="7" name="角丸四角形 6"/>
        <xdr:cNvSpPr/>
      </xdr:nvSpPr>
      <xdr:spPr>
        <a:xfrm>
          <a:off x="3457575" y="6010275"/>
          <a:ext cx="9305925" cy="533400"/>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123825</xdr:colOff>
      <xdr:row>1</xdr:row>
      <xdr:rowOff>57150</xdr:rowOff>
    </xdr:from>
    <xdr:to>
      <xdr:col>18</xdr:col>
      <xdr:colOff>276225</xdr:colOff>
      <xdr:row>24</xdr:row>
      <xdr:rowOff>200025</xdr:rowOff>
    </xdr:to>
    <xdr:cxnSp macro="">
      <xdr:nvCxnSpPr>
        <xdr:cNvPr id="8" name="直線矢印コネクタ 7"/>
        <xdr:cNvCxnSpPr/>
      </xdr:nvCxnSpPr>
      <xdr:spPr>
        <a:xfrm>
          <a:off x="5419725" y="247650"/>
          <a:ext cx="1924050" cy="575310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238125</xdr:colOff>
      <xdr:row>4</xdr:row>
      <xdr:rowOff>200024</xdr:rowOff>
    </xdr:from>
    <xdr:to>
      <xdr:col>37</xdr:col>
      <xdr:colOff>19050</xdr:colOff>
      <xdr:row>30</xdr:row>
      <xdr:rowOff>152400</xdr:rowOff>
    </xdr:to>
    <xdr:sp macro="" textlink="">
      <xdr:nvSpPr>
        <xdr:cNvPr id="9" name="角丸四角形 8"/>
        <xdr:cNvSpPr/>
      </xdr:nvSpPr>
      <xdr:spPr>
        <a:xfrm>
          <a:off x="11734800" y="1266824"/>
          <a:ext cx="962025" cy="605790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76200</xdr:colOff>
      <xdr:row>28</xdr:row>
      <xdr:rowOff>28575</xdr:rowOff>
    </xdr:from>
    <xdr:to>
      <xdr:col>33</xdr:col>
      <xdr:colOff>66675</xdr:colOff>
      <xdr:row>30</xdr:row>
      <xdr:rowOff>57150</xdr:rowOff>
    </xdr:to>
    <xdr:sp macro="" textlink="">
      <xdr:nvSpPr>
        <xdr:cNvPr id="10" name="四角形吹き出し 9"/>
        <xdr:cNvSpPr/>
      </xdr:nvSpPr>
      <xdr:spPr>
        <a:xfrm>
          <a:off x="7143750" y="6762750"/>
          <a:ext cx="4419600" cy="466725"/>
        </a:xfrm>
        <a:prstGeom prst="wedgeRectCallout">
          <a:avLst>
            <a:gd name="adj1" fmla="val 59044"/>
            <a:gd name="adj2" fmla="val -31858"/>
          </a:avLst>
        </a:prstGeom>
        <a:solidFill>
          <a:schemeClr val="bg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・実績表を作成する場合は、必ず</a:t>
          </a:r>
          <a:r>
            <a:rPr kumimoji="1" lang="en-US" altLang="ja-JP" sz="1100" b="1">
              <a:solidFill>
                <a:srgbClr val="FF0000"/>
              </a:solidFill>
            </a:rPr>
            <a:t>1</a:t>
          </a:r>
          <a:r>
            <a:rPr kumimoji="1" lang="ja-JP" altLang="en-US" sz="1100" b="1">
              <a:solidFill>
                <a:srgbClr val="FF0000"/>
              </a:solidFill>
            </a:rPr>
            <a:t>日から末日までを記載すること。</a:t>
          </a:r>
        </a:p>
      </xdr:txBody>
    </xdr:sp>
    <xdr:clientData/>
  </xdr:twoCellAnchor>
  <xdr:twoCellAnchor>
    <xdr:from>
      <xdr:col>37</xdr:col>
      <xdr:colOff>95250</xdr:colOff>
      <xdr:row>23</xdr:row>
      <xdr:rowOff>114300</xdr:rowOff>
    </xdr:from>
    <xdr:to>
      <xdr:col>40</xdr:col>
      <xdr:colOff>504825</xdr:colOff>
      <xdr:row>30</xdr:row>
      <xdr:rowOff>161926</xdr:rowOff>
    </xdr:to>
    <xdr:sp macro="" textlink="">
      <xdr:nvSpPr>
        <xdr:cNvPr id="11" name="角丸四角形 10"/>
        <xdr:cNvSpPr/>
      </xdr:nvSpPr>
      <xdr:spPr>
        <a:xfrm>
          <a:off x="12773025" y="5695950"/>
          <a:ext cx="2066925" cy="163830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266700</xdr:colOff>
      <xdr:row>35</xdr:row>
      <xdr:rowOff>133350</xdr:rowOff>
    </xdr:from>
    <xdr:to>
      <xdr:col>40</xdr:col>
      <xdr:colOff>342899</xdr:colOff>
      <xdr:row>39</xdr:row>
      <xdr:rowOff>171450</xdr:rowOff>
    </xdr:to>
    <xdr:sp macro="" textlink="">
      <xdr:nvSpPr>
        <xdr:cNvPr id="12" name="四角形吹き出し 11"/>
        <xdr:cNvSpPr/>
      </xdr:nvSpPr>
      <xdr:spPr>
        <a:xfrm>
          <a:off x="11468100" y="8420100"/>
          <a:ext cx="3209924" cy="914400"/>
        </a:xfrm>
        <a:prstGeom prst="wedgeRectCallout">
          <a:avLst>
            <a:gd name="adj1" fmla="val 29227"/>
            <a:gd name="adj2" fmla="val -166233"/>
          </a:avLst>
        </a:prstGeom>
        <a:solidFill>
          <a:schemeClr val="bg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左表の①～⑦で設定した基準に基づいて、合計勤務時間を計算するようにしています。</a:t>
          </a:r>
          <a:endParaRPr kumimoji="1" lang="en-US" altLang="ja-JP" sz="1100" b="1">
            <a:solidFill>
              <a:srgbClr val="FF0000"/>
            </a:solidFill>
          </a:endParaRPr>
        </a:p>
        <a:p>
          <a:pPr algn="l"/>
          <a:r>
            <a:rPr kumimoji="1" lang="ja-JP" altLang="en-US" sz="1100" b="1">
              <a:solidFill>
                <a:srgbClr val="FF0000"/>
              </a:solidFill>
            </a:rPr>
            <a:t>左表に⑧以降を追加した場合、計算結果が合わなくなりますが、修正する必要はありません。</a:t>
          </a:r>
        </a:p>
      </xdr:txBody>
    </xdr:sp>
    <xdr:clientData/>
  </xdr:twoCellAnchor>
  <xdr:twoCellAnchor>
    <xdr:from>
      <xdr:col>0</xdr:col>
      <xdr:colOff>38101</xdr:colOff>
      <xdr:row>3</xdr:row>
      <xdr:rowOff>247650</xdr:rowOff>
    </xdr:from>
    <xdr:to>
      <xdr:col>3</xdr:col>
      <xdr:colOff>295275</xdr:colOff>
      <xdr:row>6</xdr:row>
      <xdr:rowOff>209550</xdr:rowOff>
    </xdr:to>
    <xdr:sp macro="" textlink="">
      <xdr:nvSpPr>
        <xdr:cNvPr id="13" name="角丸四角形 12"/>
        <xdr:cNvSpPr/>
      </xdr:nvSpPr>
      <xdr:spPr>
        <a:xfrm>
          <a:off x="38101" y="942975"/>
          <a:ext cx="1819274" cy="838200"/>
        </a:xfrm>
        <a:prstGeom prst="roundRect">
          <a:avLst/>
        </a:prstGeom>
        <a:solidFill>
          <a:schemeClr val="bg2"/>
        </a:solid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該当のサービスや資格添付の有無をチェックしてください</a:t>
          </a:r>
        </a:p>
      </xdr:txBody>
    </xdr:sp>
    <xdr:clientData/>
  </xdr:twoCellAnchor>
  <xdr:twoCellAnchor>
    <xdr:from>
      <xdr:col>3</xdr:col>
      <xdr:colOff>9525</xdr:colOff>
      <xdr:row>6</xdr:row>
      <xdr:rowOff>190500</xdr:rowOff>
    </xdr:from>
    <xdr:to>
      <xdr:col>3</xdr:col>
      <xdr:colOff>171450</xdr:colOff>
      <xdr:row>8</xdr:row>
      <xdr:rowOff>152400</xdr:rowOff>
    </xdr:to>
    <xdr:cxnSp macro="">
      <xdr:nvCxnSpPr>
        <xdr:cNvPr id="14" name="直線矢印コネクタ 13"/>
        <xdr:cNvCxnSpPr/>
      </xdr:nvCxnSpPr>
      <xdr:spPr>
        <a:xfrm>
          <a:off x="1571625" y="1762125"/>
          <a:ext cx="161925" cy="49530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295275</xdr:colOff>
      <xdr:row>2</xdr:row>
      <xdr:rowOff>123825</xdr:rowOff>
    </xdr:from>
    <xdr:to>
      <xdr:col>9</xdr:col>
      <xdr:colOff>38100</xdr:colOff>
      <xdr:row>4</xdr:row>
      <xdr:rowOff>66675</xdr:rowOff>
    </xdr:to>
    <xdr:cxnSp macro="">
      <xdr:nvCxnSpPr>
        <xdr:cNvPr id="15" name="直線矢印コネクタ 14"/>
        <xdr:cNvCxnSpPr/>
      </xdr:nvCxnSpPr>
      <xdr:spPr>
        <a:xfrm flipV="1">
          <a:off x="1857375" y="581025"/>
          <a:ext cx="2590800" cy="55245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495300</xdr:colOff>
      <xdr:row>8</xdr:row>
      <xdr:rowOff>76199</xdr:rowOff>
    </xdr:from>
    <xdr:to>
      <xdr:col>3</xdr:col>
      <xdr:colOff>19050</xdr:colOff>
      <xdr:row>20</xdr:row>
      <xdr:rowOff>142874</xdr:rowOff>
    </xdr:to>
    <xdr:sp macro="" textlink="">
      <xdr:nvSpPr>
        <xdr:cNvPr id="16" name="角丸四角形 15"/>
        <xdr:cNvSpPr/>
      </xdr:nvSpPr>
      <xdr:spPr>
        <a:xfrm>
          <a:off x="781050" y="2181224"/>
          <a:ext cx="800100" cy="2790825"/>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17</xdr:row>
      <xdr:rowOff>171450</xdr:rowOff>
    </xdr:from>
    <xdr:to>
      <xdr:col>15</xdr:col>
      <xdr:colOff>285750</xdr:colOff>
      <xdr:row>19</xdr:row>
      <xdr:rowOff>200025</xdr:rowOff>
    </xdr:to>
    <xdr:sp macro="" textlink="">
      <xdr:nvSpPr>
        <xdr:cNvPr id="17" name="四角形吹き出し 16"/>
        <xdr:cNvSpPr/>
      </xdr:nvSpPr>
      <xdr:spPr>
        <a:xfrm>
          <a:off x="2047875" y="4343400"/>
          <a:ext cx="4419600" cy="466725"/>
        </a:xfrm>
        <a:prstGeom prst="wedgeRectCallout">
          <a:avLst>
            <a:gd name="adj1" fmla="val -60568"/>
            <a:gd name="adj2" fmla="val -31858"/>
          </a:avLst>
        </a:prstGeom>
        <a:solidFill>
          <a:schemeClr val="bg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・資格証等の証明書を添付してください。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107;&#26989;&#25152;&#25351;&#23450;&#12481;&#12540;&#12512;\H24.4&#65374;\12%20(&#38556;&#23475;)&#30003;&#35531;&#26360;&#31561;&#27096;&#24335;\&#20196;&#21644;2&#24180;&#24230;\20201016&#28155;&#20184;&#26360;&#39006;1&#65288;1-2&#12398;&#20462;&#27491;&#12289;&#24179;&#22343;&#21033;&#29992;&#32773;&#25968;&#31639;&#23450;&#12471;&#12540;&#12488;&#12398;&#26032;&#35373;&#65289;\&#28155;&#20184;1&#12288;&#21220;&#21209;&#20307;&#21046;&#19968;&#35239;&#65288;&#20462;&#27491;&#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１"/>
      <sheetName val="添付書類１ (記載例)"/>
      <sheetName val="添付書類１-２（GH用）"/>
      <sheetName val="平均利用者数算定シート（GH）"/>
      <sheetName val="平均利用者数算定シート（生活介護）"/>
      <sheetName val="平均利用者数算定シート（生活介護以外）"/>
    </sheetNames>
    <sheetDataSet>
      <sheetData sheetId="0" refreshError="1"/>
      <sheetData sheetId="1" refreshError="1"/>
      <sheetData sheetId="2">
        <row r="14">
          <cell r="K14" t="str">
            <v>介護サービス包括型</v>
          </cell>
          <cell r="L14" t="str">
            <v>外部サービス利用型</v>
          </cell>
          <cell r="M14" t="str">
            <v>日中サービス支援型</v>
          </cell>
        </row>
      </sheetData>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F93"/>
  <sheetViews>
    <sheetView tabSelected="1" view="pageBreakPreview" zoomScaleNormal="100" zoomScaleSheetLayoutView="100" workbookViewId="0">
      <selection activeCell="H8" sqref="H8"/>
    </sheetView>
  </sheetViews>
  <sheetFormatPr defaultColWidth="10.81640625" defaultRowHeight="11.5"/>
  <cols>
    <col min="1" max="1" width="1" style="443" customWidth="1"/>
    <col min="2" max="2" width="3.453125" style="443" customWidth="1"/>
    <col min="3" max="3" width="25.453125" style="443" customWidth="1"/>
    <col min="4" max="4" width="3.453125" style="443" customWidth="1"/>
    <col min="5" max="5" width="19.36328125" style="443" customWidth="1"/>
    <col min="6" max="6" width="64.54296875" style="443" customWidth="1"/>
    <col min="7" max="9" width="3.453125" style="443" customWidth="1"/>
    <col min="10" max="16384" width="10.81640625" style="443"/>
  </cols>
  <sheetData>
    <row r="1" spans="1:6" ht="4" customHeight="1"/>
    <row r="2" spans="1:6" ht="18.5">
      <c r="A2" s="582" t="s">
        <v>435</v>
      </c>
      <c r="B2" s="582"/>
      <c r="C2" s="582"/>
      <c r="D2" s="582"/>
      <c r="E2" s="582"/>
      <c r="F2" s="582"/>
    </row>
    <row r="3" spans="1:6" ht="12" customHeight="1">
      <c r="A3" s="468"/>
      <c r="B3" s="473" t="s">
        <v>550</v>
      </c>
      <c r="C3" s="469"/>
      <c r="D3" s="469"/>
      <c r="E3" s="468"/>
      <c r="F3" s="468"/>
    </row>
    <row r="4" spans="1:6" ht="26">
      <c r="A4" s="468"/>
      <c r="B4" s="469" t="s">
        <v>436</v>
      </c>
      <c r="C4" s="583" t="s">
        <v>549</v>
      </c>
      <c r="D4" s="583"/>
      <c r="E4" s="583"/>
      <c r="F4" s="583"/>
    </row>
    <row r="5" spans="1:6" ht="13">
      <c r="A5" s="468"/>
      <c r="B5" s="473" t="s">
        <v>437</v>
      </c>
      <c r="C5" s="473"/>
      <c r="D5" s="473"/>
      <c r="E5" s="468"/>
      <c r="F5" s="468"/>
    </row>
    <row r="6" spans="1:6" ht="13">
      <c r="A6" s="468"/>
      <c r="B6" s="474" t="s">
        <v>548</v>
      </c>
      <c r="C6" s="473"/>
      <c r="D6" s="473"/>
      <c r="E6" s="468"/>
      <c r="F6" s="468"/>
    </row>
    <row r="7" spans="1:6" ht="13">
      <c r="A7" s="468"/>
      <c r="B7" s="471"/>
      <c r="C7" s="472"/>
      <c r="D7" s="471"/>
      <c r="E7" s="466"/>
      <c r="F7" s="466"/>
    </row>
    <row r="8" spans="1:6" ht="12" customHeight="1" thickBot="1">
      <c r="A8" s="468"/>
      <c r="B8" s="470"/>
      <c r="C8" s="469"/>
      <c r="D8" s="469"/>
      <c r="E8" s="468"/>
      <c r="F8" s="468"/>
    </row>
    <row r="9" spans="1:6" ht="25" customHeight="1">
      <c r="A9" s="466"/>
      <c r="B9" s="584" t="s">
        <v>547</v>
      </c>
      <c r="C9" s="585"/>
      <c r="D9" s="585"/>
      <c r="E9" s="585"/>
      <c r="F9" s="467" t="s">
        <v>546</v>
      </c>
    </row>
    <row r="10" spans="1:6" ht="25" customHeight="1" thickBot="1">
      <c r="A10" s="466"/>
      <c r="B10" s="586" t="s">
        <v>545</v>
      </c>
      <c r="C10" s="587"/>
      <c r="D10" s="587"/>
      <c r="E10" s="587"/>
      <c r="F10" s="465" t="s">
        <v>544</v>
      </c>
    </row>
    <row r="12" spans="1:6" ht="14.5" thickBot="1">
      <c r="B12" s="451" t="s">
        <v>543</v>
      </c>
    </row>
    <row r="13" spans="1:6" ht="32.15" customHeight="1" thickBot="1">
      <c r="B13" s="450"/>
      <c r="C13" s="457" t="s">
        <v>479</v>
      </c>
      <c r="D13" s="577" t="s">
        <v>478</v>
      </c>
      <c r="E13" s="578"/>
      <c r="F13" s="456" t="s">
        <v>542</v>
      </c>
    </row>
    <row r="14" spans="1:6" ht="16" customHeight="1">
      <c r="B14" s="579" t="s">
        <v>476</v>
      </c>
      <c r="C14" s="574" t="s">
        <v>541</v>
      </c>
      <c r="D14" s="463"/>
      <c r="E14" s="462" t="s">
        <v>534</v>
      </c>
      <c r="F14" s="464"/>
    </row>
    <row r="15" spans="1:6" ht="25" customHeight="1">
      <c r="B15" s="580"/>
      <c r="C15" s="575"/>
      <c r="D15" s="571"/>
      <c r="E15" s="589" t="s">
        <v>533</v>
      </c>
      <c r="F15" s="460" t="s">
        <v>540</v>
      </c>
    </row>
    <row r="16" spans="1:6" ht="16" customHeight="1">
      <c r="B16" s="580"/>
      <c r="C16" s="575"/>
      <c r="D16" s="571"/>
      <c r="E16" s="589"/>
      <c r="F16" s="459" t="s">
        <v>531</v>
      </c>
    </row>
    <row r="17" spans="2:6" ht="30" customHeight="1" thickBot="1">
      <c r="B17" s="581"/>
      <c r="C17" s="576"/>
      <c r="D17" s="572"/>
      <c r="E17" s="590"/>
      <c r="F17" s="445"/>
    </row>
    <row r="18" spans="2:6" ht="20.149999999999999" customHeight="1">
      <c r="B18" s="579" t="s">
        <v>524</v>
      </c>
      <c r="C18" s="574" t="s">
        <v>539</v>
      </c>
      <c r="D18" s="463"/>
      <c r="E18" s="462" t="s">
        <v>538</v>
      </c>
      <c r="F18" s="464"/>
    </row>
    <row r="19" spans="2:6" ht="15" customHeight="1">
      <c r="B19" s="580"/>
      <c r="C19" s="575"/>
      <c r="D19" s="571"/>
      <c r="E19" s="589" t="s">
        <v>533</v>
      </c>
      <c r="F19" s="573" t="s">
        <v>537</v>
      </c>
    </row>
    <row r="20" spans="2:6" ht="15" customHeight="1">
      <c r="B20" s="580"/>
      <c r="C20" s="575"/>
      <c r="D20" s="571"/>
      <c r="E20" s="589"/>
      <c r="F20" s="569"/>
    </row>
    <row r="21" spans="2:6" ht="15" customHeight="1">
      <c r="B21" s="580"/>
      <c r="C21" s="575"/>
      <c r="D21" s="571"/>
      <c r="E21" s="589"/>
      <c r="F21" s="569" t="s">
        <v>536</v>
      </c>
    </row>
    <row r="22" spans="2:6" ht="15" customHeight="1" thickBot="1">
      <c r="B22" s="588"/>
      <c r="C22" s="542"/>
      <c r="D22" s="572"/>
      <c r="E22" s="590"/>
      <c r="F22" s="570"/>
    </row>
    <row r="23" spans="2:6" ht="20.149999999999999" customHeight="1">
      <c r="B23" s="579" t="s">
        <v>522</v>
      </c>
      <c r="C23" s="574" t="s">
        <v>535</v>
      </c>
      <c r="D23" s="463"/>
      <c r="E23" s="462" t="s">
        <v>534</v>
      </c>
      <c r="F23" s="461" t="s">
        <v>530</v>
      </c>
    </row>
    <row r="24" spans="2:6" ht="25" customHeight="1">
      <c r="B24" s="580"/>
      <c r="C24" s="575"/>
      <c r="D24" s="571"/>
      <c r="E24" s="589" t="s">
        <v>533</v>
      </c>
      <c r="F24" s="460" t="s">
        <v>532</v>
      </c>
    </row>
    <row r="25" spans="2:6" ht="15" customHeight="1">
      <c r="B25" s="580"/>
      <c r="C25" s="575"/>
      <c r="D25" s="571"/>
      <c r="E25" s="589"/>
      <c r="F25" s="459" t="s">
        <v>531</v>
      </c>
    </row>
    <row r="26" spans="2:6" ht="15" customHeight="1">
      <c r="B26" s="580"/>
      <c r="C26" s="575"/>
      <c r="D26" s="571"/>
      <c r="E26" s="589"/>
      <c r="F26" s="591" t="s">
        <v>530</v>
      </c>
    </row>
    <row r="27" spans="2:6" ht="15" customHeight="1" thickBot="1">
      <c r="B27" s="581"/>
      <c r="C27" s="576"/>
      <c r="D27" s="572"/>
      <c r="E27" s="590"/>
      <c r="F27" s="592"/>
    </row>
    <row r="28" spans="2:6">
      <c r="C28" s="458"/>
    </row>
    <row r="29" spans="2:6" ht="14.5" thickBot="1">
      <c r="B29" s="451" t="s">
        <v>529</v>
      </c>
    </row>
    <row r="30" spans="2:6" ht="32.15" customHeight="1" thickBot="1">
      <c r="B30" s="450"/>
      <c r="C30" s="457" t="s">
        <v>479</v>
      </c>
      <c r="D30" s="577" t="s">
        <v>478</v>
      </c>
      <c r="E30" s="578"/>
      <c r="F30" s="456" t="s">
        <v>528</v>
      </c>
    </row>
    <row r="31" spans="2:6" ht="12" customHeight="1">
      <c r="B31" s="536" t="s">
        <v>476</v>
      </c>
      <c r="C31" s="542" t="s">
        <v>527</v>
      </c>
      <c r="D31" s="567" t="s">
        <v>526</v>
      </c>
      <c r="E31" s="567"/>
      <c r="F31" s="568"/>
    </row>
    <row r="32" spans="2:6" ht="30" customHeight="1">
      <c r="B32" s="537"/>
      <c r="C32" s="543"/>
      <c r="D32" s="548"/>
      <c r="E32" s="549"/>
      <c r="F32" s="550"/>
    </row>
    <row r="33" spans="2:6" ht="12" customHeight="1">
      <c r="B33" s="537"/>
      <c r="C33" s="543"/>
      <c r="D33" s="551" t="s">
        <v>525</v>
      </c>
      <c r="E33" s="551"/>
      <c r="F33" s="552"/>
    </row>
    <row r="34" spans="2:6" ht="20.149999999999999" customHeight="1" thickBot="1">
      <c r="B34" s="538"/>
      <c r="C34" s="543"/>
      <c r="D34" s="549"/>
      <c r="E34" s="549"/>
      <c r="F34" s="550"/>
    </row>
    <row r="35" spans="2:6" ht="12" customHeight="1">
      <c r="B35" s="536" t="s">
        <v>524</v>
      </c>
      <c r="C35" s="544" t="s">
        <v>523</v>
      </c>
      <c r="D35" s="540"/>
      <c r="E35" s="546" t="s">
        <v>474</v>
      </c>
      <c r="F35" s="447" t="s">
        <v>473</v>
      </c>
    </row>
    <row r="36" spans="2:6" ht="30" customHeight="1" thickBot="1">
      <c r="B36" s="537"/>
      <c r="C36" s="543"/>
      <c r="D36" s="541"/>
      <c r="E36" s="547"/>
      <c r="F36" s="445"/>
    </row>
    <row r="37" spans="2:6" ht="12" customHeight="1">
      <c r="B37" s="537"/>
      <c r="C37" s="543"/>
      <c r="D37" s="532"/>
      <c r="E37" s="534" t="s">
        <v>472</v>
      </c>
      <c r="F37" s="446" t="s">
        <v>471</v>
      </c>
    </row>
    <row r="38" spans="2:6" ht="30" customHeight="1" thickBot="1">
      <c r="B38" s="538"/>
      <c r="C38" s="545"/>
      <c r="D38" s="533"/>
      <c r="E38" s="535"/>
      <c r="F38" s="445"/>
    </row>
    <row r="39" spans="2:6" ht="12" customHeight="1" thickBot="1">
      <c r="B39" s="536" t="s">
        <v>522</v>
      </c>
      <c r="C39" s="539" t="s">
        <v>521</v>
      </c>
      <c r="D39" s="540"/>
      <c r="E39" s="546" t="s">
        <v>520</v>
      </c>
      <c r="F39" s="447" t="s">
        <v>473</v>
      </c>
    </row>
    <row r="40" spans="2:6" ht="30" customHeight="1" thickBot="1">
      <c r="B40" s="537"/>
      <c r="C40" s="539"/>
      <c r="D40" s="541"/>
      <c r="E40" s="547"/>
      <c r="F40" s="445"/>
    </row>
    <row r="41" spans="2:6" ht="12" customHeight="1" thickBot="1">
      <c r="B41" s="537"/>
      <c r="C41" s="539"/>
      <c r="D41" s="541"/>
      <c r="E41" s="547"/>
      <c r="F41" s="446" t="s">
        <v>519</v>
      </c>
    </row>
    <row r="42" spans="2:6" ht="20.149999999999999" customHeight="1" thickBot="1">
      <c r="B42" s="537"/>
      <c r="C42" s="539"/>
      <c r="D42" s="533"/>
      <c r="E42" s="535"/>
      <c r="F42" s="445"/>
    </row>
    <row r="43" spans="2:6" ht="12" customHeight="1" thickBot="1">
      <c r="B43" s="537"/>
      <c r="C43" s="539"/>
      <c r="D43" s="532"/>
      <c r="E43" s="534" t="s">
        <v>518</v>
      </c>
      <c r="F43" s="446" t="s">
        <v>471</v>
      </c>
    </row>
    <row r="44" spans="2:6" ht="30" customHeight="1" thickBot="1">
      <c r="B44" s="537"/>
      <c r="C44" s="539"/>
      <c r="D44" s="533"/>
      <c r="E44" s="535"/>
      <c r="F44" s="445"/>
    </row>
    <row r="45" spans="2:6" ht="12" customHeight="1" thickBot="1">
      <c r="B45" s="537"/>
      <c r="C45" s="539"/>
      <c r="D45" s="541"/>
      <c r="E45" s="547" t="s">
        <v>517</v>
      </c>
      <c r="F45" s="455" t="s">
        <v>471</v>
      </c>
    </row>
    <row r="46" spans="2:6" ht="30" customHeight="1" thickBot="1">
      <c r="B46" s="538"/>
      <c r="C46" s="539"/>
      <c r="D46" s="533"/>
      <c r="E46" s="562"/>
      <c r="F46" s="445"/>
    </row>
    <row r="47" spans="2:6" ht="12" customHeight="1">
      <c r="B47" s="536" t="s">
        <v>516</v>
      </c>
      <c r="C47" s="542" t="s">
        <v>515</v>
      </c>
      <c r="D47" s="567" t="s">
        <v>514</v>
      </c>
      <c r="E47" s="567"/>
      <c r="F47" s="568"/>
    </row>
    <row r="48" spans="2:6" ht="30" customHeight="1">
      <c r="B48" s="537"/>
      <c r="C48" s="543"/>
      <c r="D48" s="548"/>
      <c r="E48" s="549"/>
      <c r="F48" s="550"/>
    </row>
    <row r="49" spans="2:6" ht="12" customHeight="1">
      <c r="B49" s="537"/>
      <c r="C49" s="543"/>
      <c r="D49" s="551" t="s">
        <v>513</v>
      </c>
      <c r="E49" s="551"/>
      <c r="F49" s="552"/>
    </row>
    <row r="50" spans="2:6" ht="20.149999999999999" customHeight="1" thickBot="1">
      <c r="B50" s="538"/>
      <c r="C50" s="566"/>
      <c r="D50" s="549"/>
      <c r="E50" s="549"/>
      <c r="F50" s="550"/>
    </row>
    <row r="51" spans="2:6" ht="12" customHeight="1" thickBot="1">
      <c r="B51" s="536" t="s">
        <v>512</v>
      </c>
      <c r="C51" s="539" t="s">
        <v>511</v>
      </c>
      <c r="D51" s="540"/>
      <c r="E51" s="546" t="s">
        <v>474</v>
      </c>
      <c r="F51" s="447" t="s">
        <v>473</v>
      </c>
    </row>
    <row r="52" spans="2:6" ht="30" customHeight="1" thickBot="1">
      <c r="B52" s="537"/>
      <c r="C52" s="539"/>
      <c r="D52" s="541"/>
      <c r="E52" s="547"/>
      <c r="F52" s="445"/>
    </row>
    <row r="53" spans="2:6" ht="12" customHeight="1" thickBot="1">
      <c r="B53" s="537"/>
      <c r="C53" s="539"/>
      <c r="D53" s="452"/>
      <c r="E53" s="547"/>
      <c r="F53" s="446" t="s">
        <v>510</v>
      </c>
    </row>
    <row r="54" spans="2:6" ht="20.149999999999999" customHeight="1" thickBot="1">
      <c r="B54" s="537"/>
      <c r="C54" s="539"/>
      <c r="D54" s="452"/>
      <c r="E54" s="535"/>
      <c r="F54" s="445"/>
    </row>
    <row r="55" spans="2:6" ht="12" customHeight="1" thickBot="1">
      <c r="B55" s="537"/>
      <c r="C55" s="539"/>
      <c r="D55" s="532"/>
      <c r="E55" s="534" t="s">
        <v>472</v>
      </c>
      <c r="F55" s="446" t="s">
        <v>471</v>
      </c>
    </row>
    <row r="56" spans="2:6" ht="30" customHeight="1" thickBot="1">
      <c r="B56" s="538"/>
      <c r="C56" s="539"/>
      <c r="D56" s="533"/>
      <c r="E56" s="535"/>
      <c r="F56" s="445"/>
    </row>
    <row r="57" spans="2:6" ht="12" customHeight="1" thickBot="1">
      <c r="B57" s="536" t="s">
        <v>509</v>
      </c>
      <c r="C57" s="539" t="s">
        <v>508</v>
      </c>
      <c r="D57" s="563"/>
      <c r="E57" s="546" t="s">
        <v>507</v>
      </c>
      <c r="F57" s="454" t="s">
        <v>473</v>
      </c>
    </row>
    <row r="58" spans="2:6" ht="30" customHeight="1" thickBot="1">
      <c r="B58" s="537"/>
      <c r="C58" s="539"/>
      <c r="D58" s="564"/>
      <c r="E58" s="547"/>
      <c r="F58" s="445"/>
    </row>
    <row r="59" spans="2:6" ht="12" customHeight="1" thickBot="1">
      <c r="B59" s="537"/>
      <c r="C59" s="539"/>
      <c r="D59" s="564"/>
      <c r="E59" s="547"/>
      <c r="F59" s="453" t="s">
        <v>506</v>
      </c>
    </row>
    <row r="60" spans="2:6" ht="20.149999999999999" customHeight="1" thickBot="1">
      <c r="B60" s="537"/>
      <c r="C60" s="539"/>
      <c r="D60" s="565"/>
      <c r="E60" s="535"/>
      <c r="F60" s="445"/>
    </row>
    <row r="61" spans="2:6" ht="12" customHeight="1" thickBot="1">
      <c r="B61" s="537"/>
      <c r="C61" s="539"/>
      <c r="D61" s="532"/>
      <c r="E61" s="534" t="s">
        <v>505</v>
      </c>
      <c r="F61" s="446" t="s">
        <v>471</v>
      </c>
    </row>
    <row r="62" spans="2:6" ht="30" customHeight="1" thickBot="1">
      <c r="B62" s="538"/>
      <c r="C62" s="539"/>
      <c r="D62" s="533"/>
      <c r="E62" s="535"/>
      <c r="F62" s="445"/>
    </row>
    <row r="63" spans="2:6" ht="12" customHeight="1" thickBot="1">
      <c r="B63" s="536" t="s">
        <v>504</v>
      </c>
      <c r="C63" s="539" t="s">
        <v>503</v>
      </c>
      <c r="D63" s="540"/>
      <c r="E63" s="546" t="s">
        <v>484</v>
      </c>
      <c r="F63" s="447" t="s">
        <v>502</v>
      </c>
    </row>
    <row r="64" spans="2:6" ht="30" customHeight="1" thickBot="1">
      <c r="B64" s="537"/>
      <c r="C64" s="539"/>
      <c r="D64" s="541"/>
      <c r="E64" s="547"/>
      <c r="F64" s="445"/>
    </row>
    <row r="65" spans="2:6" ht="12" customHeight="1" thickBot="1">
      <c r="B65" s="537"/>
      <c r="C65" s="539"/>
      <c r="D65" s="532"/>
      <c r="E65" s="534" t="s">
        <v>481</v>
      </c>
      <c r="F65" s="446" t="s">
        <v>471</v>
      </c>
    </row>
    <row r="66" spans="2:6" ht="30" customHeight="1" thickBot="1">
      <c r="B66" s="538"/>
      <c r="C66" s="539"/>
      <c r="D66" s="533"/>
      <c r="E66" s="535"/>
      <c r="F66" s="445"/>
    </row>
    <row r="67" spans="2:6" ht="12" customHeight="1" thickBot="1">
      <c r="B67" s="536" t="s">
        <v>501</v>
      </c>
      <c r="C67" s="539" t="s">
        <v>500</v>
      </c>
      <c r="D67" s="540"/>
      <c r="E67" s="546" t="s">
        <v>499</v>
      </c>
      <c r="F67" s="447" t="s">
        <v>498</v>
      </c>
    </row>
    <row r="68" spans="2:6" ht="30" customHeight="1" thickBot="1">
      <c r="B68" s="537"/>
      <c r="C68" s="539"/>
      <c r="D68" s="541"/>
      <c r="E68" s="547"/>
      <c r="F68" s="445"/>
    </row>
    <row r="69" spans="2:6" ht="12" customHeight="1" thickBot="1">
      <c r="B69" s="537"/>
      <c r="C69" s="539"/>
      <c r="D69" s="532"/>
      <c r="E69" s="534" t="s">
        <v>497</v>
      </c>
      <c r="F69" s="446" t="s">
        <v>471</v>
      </c>
    </row>
    <row r="70" spans="2:6" ht="30" customHeight="1" thickBot="1">
      <c r="B70" s="538"/>
      <c r="C70" s="539"/>
      <c r="D70" s="533"/>
      <c r="E70" s="535"/>
      <c r="F70" s="445"/>
    </row>
    <row r="71" spans="2:6" ht="12" customHeight="1" thickBot="1">
      <c r="B71" s="536" t="s">
        <v>496</v>
      </c>
      <c r="C71" s="539" t="s">
        <v>495</v>
      </c>
      <c r="D71" s="540"/>
      <c r="E71" s="546" t="s">
        <v>494</v>
      </c>
      <c r="F71" s="447" t="s">
        <v>493</v>
      </c>
    </row>
    <row r="72" spans="2:6" ht="30" customHeight="1" thickBot="1">
      <c r="B72" s="537"/>
      <c r="C72" s="539"/>
      <c r="D72" s="541"/>
      <c r="E72" s="547"/>
      <c r="F72" s="445"/>
    </row>
    <row r="73" spans="2:6" ht="12" customHeight="1" thickBot="1">
      <c r="B73" s="537"/>
      <c r="C73" s="539"/>
      <c r="D73" s="532"/>
      <c r="E73" s="534" t="s">
        <v>492</v>
      </c>
      <c r="F73" s="446" t="s">
        <v>471</v>
      </c>
    </row>
    <row r="74" spans="2:6" ht="30" customHeight="1" thickBot="1">
      <c r="B74" s="538"/>
      <c r="C74" s="539"/>
      <c r="D74" s="533"/>
      <c r="E74" s="535"/>
      <c r="F74" s="445"/>
    </row>
    <row r="75" spans="2:6" ht="12" customHeight="1" thickBot="1">
      <c r="B75" s="536" t="s">
        <v>491</v>
      </c>
      <c r="C75" s="539" t="s">
        <v>490</v>
      </c>
      <c r="D75" s="540"/>
      <c r="E75" s="546" t="s">
        <v>489</v>
      </c>
      <c r="F75" s="447" t="s">
        <v>488</v>
      </c>
    </row>
    <row r="76" spans="2:6" ht="30" customHeight="1" thickBot="1">
      <c r="B76" s="537"/>
      <c r="C76" s="539"/>
      <c r="D76" s="541"/>
      <c r="E76" s="547"/>
      <c r="F76" s="445"/>
    </row>
    <row r="77" spans="2:6" ht="12" customHeight="1" thickBot="1">
      <c r="B77" s="537"/>
      <c r="C77" s="539"/>
      <c r="D77" s="532"/>
      <c r="E77" s="534" t="s">
        <v>487</v>
      </c>
      <c r="F77" s="446" t="s">
        <v>471</v>
      </c>
    </row>
    <row r="78" spans="2:6" ht="30" customHeight="1" thickBot="1">
      <c r="B78" s="538"/>
      <c r="C78" s="539"/>
      <c r="D78" s="533"/>
      <c r="E78" s="535"/>
      <c r="F78" s="445"/>
    </row>
    <row r="79" spans="2:6" ht="12" customHeight="1" thickBot="1">
      <c r="B79" s="536" t="s">
        <v>486</v>
      </c>
      <c r="C79" s="539" t="s">
        <v>485</v>
      </c>
      <c r="D79" s="540"/>
      <c r="E79" s="546" t="s">
        <v>484</v>
      </c>
      <c r="F79" s="447" t="s">
        <v>483</v>
      </c>
    </row>
    <row r="80" spans="2:6" ht="30" customHeight="1" thickBot="1">
      <c r="B80" s="537"/>
      <c r="C80" s="539"/>
      <c r="D80" s="541"/>
      <c r="E80" s="547"/>
      <c r="F80" s="445"/>
    </row>
    <row r="81" spans="2:6" ht="12" customHeight="1" thickBot="1">
      <c r="B81" s="537"/>
      <c r="C81" s="539"/>
      <c r="D81" s="452"/>
      <c r="E81" s="547"/>
      <c r="F81" s="453" t="s">
        <v>482</v>
      </c>
    </row>
    <row r="82" spans="2:6" ht="20.149999999999999" customHeight="1" thickBot="1">
      <c r="B82" s="537"/>
      <c r="C82" s="539"/>
      <c r="D82" s="452"/>
      <c r="E82" s="535"/>
      <c r="F82" s="445"/>
    </row>
    <row r="83" spans="2:6" ht="12" customHeight="1" thickBot="1">
      <c r="B83" s="537"/>
      <c r="C83" s="539"/>
      <c r="D83" s="532"/>
      <c r="E83" s="534" t="s">
        <v>481</v>
      </c>
      <c r="F83" s="446" t="s">
        <v>471</v>
      </c>
    </row>
    <row r="84" spans="2:6" ht="30" customHeight="1" thickBot="1">
      <c r="B84" s="538"/>
      <c r="C84" s="539"/>
      <c r="D84" s="533"/>
      <c r="E84" s="535"/>
      <c r="F84" s="445"/>
    </row>
    <row r="86" spans="2:6" ht="14.5" thickBot="1">
      <c r="B86" s="451" t="s">
        <v>480</v>
      </c>
    </row>
    <row r="87" spans="2:6" ht="32.15" customHeight="1" thickBot="1">
      <c r="B87" s="450"/>
      <c r="C87" s="449" t="s">
        <v>479</v>
      </c>
      <c r="D87" s="553" t="s">
        <v>478</v>
      </c>
      <c r="E87" s="554"/>
      <c r="F87" s="448" t="s">
        <v>477</v>
      </c>
    </row>
    <row r="88" spans="2:6" ht="12" customHeight="1">
      <c r="B88" s="536" t="s">
        <v>476</v>
      </c>
      <c r="C88" s="555" t="s">
        <v>475</v>
      </c>
      <c r="D88" s="558"/>
      <c r="E88" s="546" t="s">
        <v>474</v>
      </c>
      <c r="F88" s="447" t="s">
        <v>473</v>
      </c>
    </row>
    <row r="89" spans="2:6" ht="30" customHeight="1" thickBot="1">
      <c r="B89" s="537"/>
      <c r="C89" s="556"/>
      <c r="D89" s="559"/>
      <c r="E89" s="547"/>
      <c r="F89" s="445"/>
    </row>
    <row r="90" spans="2:6" ht="12" customHeight="1">
      <c r="B90" s="537"/>
      <c r="C90" s="556"/>
      <c r="D90" s="560"/>
      <c r="E90" s="534" t="s">
        <v>472</v>
      </c>
      <c r="F90" s="446" t="s">
        <v>471</v>
      </c>
    </row>
    <row r="91" spans="2:6" ht="30" customHeight="1" thickBot="1">
      <c r="B91" s="538"/>
      <c r="C91" s="557"/>
      <c r="D91" s="561"/>
      <c r="E91" s="562"/>
      <c r="F91" s="445"/>
    </row>
    <row r="93" spans="2:6">
      <c r="F93" s="444" t="s">
        <v>470</v>
      </c>
    </row>
  </sheetData>
  <mergeCells count="97">
    <mergeCell ref="D37:D38"/>
    <mergeCell ref="E37:E38"/>
    <mergeCell ref="B23:B27"/>
    <mergeCell ref="A2:F2"/>
    <mergeCell ref="C4:F4"/>
    <mergeCell ref="B9:E9"/>
    <mergeCell ref="B10:E10"/>
    <mergeCell ref="B18:B22"/>
    <mergeCell ref="D13:E13"/>
    <mergeCell ref="E15:E17"/>
    <mergeCell ref="D24:D27"/>
    <mergeCell ref="E24:E27"/>
    <mergeCell ref="F26:F27"/>
    <mergeCell ref="B14:B17"/>
    <mergeCell ref="C14:C17"/>
    <mergeCell ref="E19:E22"/>
    <mergeCell ref="F21:F22"/>
    <mergeCell ref="D15:D17"/>
    <mergeCell ref="F19:F20"/>
    <mergeCell ref="C23:C27"/>
    <mergeCell ref="D35:D36"/>
    <mergeCell ref="E35:E36"/>
    <mergeCell ref="D30:E30"/>
    <mergeCell ref="D31:F31"/>
    <mergeCell ref="D32:F32"/>
    <mergeCell ref="D33:F33"/>
    <mergeCell ref="D34:F34"/>
    <mergeCell ref="C18:C22"/>
    <mergeCell ref="D19:D22"/>
    <mergeCell ref="B39:B46"/>
    <mergeCell ref="C39:C46"/>
    <mergeCell ref="D39:D40"/>
    <mergeCell ref="B51:B56"/>
    <mergeCell ref="C51:C56"/>
    <mergeCell ref="D51:D52"/>
    <mergeCell ref="D55:D56"/>
    <mergeCell ref="B47:B50"/>
    <mergeCell ref="C47:C50"/>
    <mergeCell ref="D47:F47"/>
    <mergeCell ref="D45:D46"/>
    <mergeCell ref="E45:E46"/>
    <mergeCell ref="D43:D44"/>
    <mergeCell ref="E43:E44"/>
    <mergeCell ref="E39:E42"/>
    <mergeCell ref="D61:D62"/>
    <mergeCell ref="C63:C66"/>
    <mergeCell ref="E61:E62"/>
    <mergeCell ref="E57:E60"/>
    <mergeCell ref="D57:D60"/>
    <mergeCell ref="D63:D64"/>
    <mergeCell ref="E63:E64"/>
    <mergeCell ref="C88:C91"/>
    <mergeCell ref="D88:D89"/>
    <mergeCell ref="E88:E89"/>
    <mergeCell ref="D90:D91"/>
    <mergeCell ref="B71:B74"/>
    <mergeCell ref="C71:C74"/>
    <mergeCell ref="D71:D72"/>
    <mergeCell ref="E71:E72"/>
    <mergeCell ref="D73:D74"/>
    <mergeCell ref="E73:E74"/>
    <mergeCell ref="E79:E82"/>
    <mergeCell ref="E90:E91"/>
    <mergeCell ref="B88:B91"/>
    <mergeCell ref="B79:B84"/>
    <mergeCell ref="C79:C84"/>
    <mergeCell ref="D79:D80"/>
    <mergeCell ref="D87:E87"/>
    <mergeCell ref="B75:B78"/>
    <mergeCell ref="C75:C78"/>
    <mergeCell ref="D75:D76"/>
    <mergeCell ref="E75:E76"/>
    <mergeCell ref="D77:D78"/>
    <mergeCell ref="E77:E78"/>
    <mergeCell ref="D83:D84"/>
    <mergeCell ref="E83:E84"/>
    <mergeCell ref="B31:B34"/>
    <mergeCell ref="C31:C34"/>
    <mergeCell ref="B35:B38"/>
    <mergeCell ref="C35:C38"/>
    <mergeCell ref="E67:E68"/>
    <mergeCell ref="D48:F48"/>
    <mergeCell ref="D49:F49"/>
    <mergeCell ref="D50:F50"/>
    <mergeCell ref="D41:D42"/>
    <mergeCell ref="D65:D66"/>
    <mergeCell ref="E65:E66"/>
    <mergeCell ref="B63:B66"/>
    <mergeCell ref="E55:E56"/>
    <mergeCell ref="E51:E54"/>
    <mergeCell ref="B57:B62"/>
    <mergeCell ref="C57:C62"/>
    <mergeCell ref="D69:D70"/>
    <mergeCell ref="E69:E70"/>
    <mergeCell ref="B67:B70"/>
    <mergeCell ref="C67:C70"/>
    <mergeCell ref="D67:D68"/>
  </mergeCells>
  <phoneticPr fontId="6"/>
  <pageMargins left="0.59055118110236227" right="0.59055118110236227" top="0.78740157480314965" bottom="0.78740157480314965" header="0.31496062992125984" footer="0.31496062992125984"/>
  <pageSetup paperSize="9" scale="79" fitToHeight="0" orientation="portrait" r:id="rId1"/>
  <rowBreaks count="1" manualBreakCount="1">
    <brk id="50"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xdr:col>
                    <xdr:colOff>12700</xdr:colOff>
                    <xdr:row>12</xdr:row>
                    <xdr:rowOff>342900</xdr:rowOff>
                  </from>
                  <to>
                    <xdr:col>4</xdr:col>
                    <xdr:colOff>31750</xdr:colOff>
                    <xdr:row>14</xdr:row>
                    <xdr:rowOff>88900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3</xdr:col>
                    <xdr:colOff>12700</xdr:colOff>
                    <xdr:row>15</xdr:row>
                    <xdr:rowOff>31750</xdr:rowOff>
                  </from>
                  <to>
                    <xdr:col>4</xdr:col>
                    <xdr:colOff>31750</xdr:colOff>
                    <xdr:row>16</xdr:row>
                    <xdr:rowOff>203200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12700</xdr:colOff>
                    <xdr:row>24</xdr:row>
                    <xdr:rowOff>31750</xdr:rowOff>
                  </from>
                  <to>
                    <xdr:col>4</xdr:col>
                    <xdr:colOff>31750</xdr:colOff>
                    <xdr:row>26</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3</xdr:col>
                    <xdr:colOff>12700</xdr:colOff>
                    <xdr:row>21</xdr:row>
                    <xdr:rowOff>152400</xdr:rowOff>
                  </from>
                  <to>
                    <xdr:col>4</xdr:col>
                    <xdr:colOff>31750</xdr:colOff>
                    <xdr:row>23</xdr:row>
                    <xdr:rowOff>63500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3</xdr:col>
                    <xdr:colOff>12700</xdr:colOff>
                    <xdr:row>19</xdr:row>
                    <xdr:rowOff>31750</xdr:rowOff>
                  </from>
                  <to>
                    <xdr:col>4</xdr:col>
                    <xdr:colOff>31750</xdr:colOff>
                    <xdr:row>20</xdr:row>
                    <xdr:rowOff>184150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3</xdr:col>
                    <xdr:colOff>12700</xdr:colOff>
                    <xdr:row>39</xdr:row>
                    <xdr:rowOff>69850</xdr:rowOff>
                  </from>
                  <to>
                    <xdr:col>4</xdr:col>
                    <xdr:colOff>31750</xdr:colOff>
                    <xdr:row>40</xdr:row>
                    <xdr:rowOff>31750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xdr:col>
                    <xdr:colOff>12700</xdr:colOff>
                    <xdr:row>42</xdr:row>
                    <xdr:rowOff>69850</xdr:rowOff>
                  </from>
                  <to>
                    <xdr:col>4</xdr:col>
                    <xdr:colOff>31750</xdr:colOff>
                    <xdr:row>43</xdr:row>
                    <xdr:rowOff>260350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3</xdr:col>
                    <xdr:colOff>12700</xdr:colOff>
                    <xdr:row>44</xdr:row>
                    <xdr:rowOff>69850</xdr:rowOff>
                  </from>
                  <to>
                    <xdr:col>4</xdr:col>
                    <xdr:colOff>31750</xdr:colOff>
                    <xdr:row>45</xdr:row>
                    <xdr:rowOff>260350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3</xdr:col>
                    <xdr:colOff>12700</xdr:colOff>
                    <xdr:row>66</xdr:row>
                    <xdr:rowOff>69850</xdr:rowOff>
                  </from>
                  <to>
                    <xdr:col>4</xdr:col>
                    <xdr:colOff>31750</xdr:colOff>
                    <xdr:row>67</xdr:row>
                    <xdr:rowOff>260350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3</xdr:col>
                    <xdr:colOff>12700</xdr:colOff>
                    <xdr:row>68</xdr:row>
                    <xdr:rowOff>69850</xdr:rowOff>
                  </from>
                  <to>
                    <xdr:col>4</xdr:col>
                    <xdr:colOff>31750</xdr:colOff>
                    <xdr:row>69</xdr:row>
                    <xdr:rowOff>260350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3</xdr:col>
                    <xdr:colOff>12700</xdr:colOff>
                    <xdr:row>51</xdr:row>
                    <xdr:rowOff>203200</xdr:rowOff>
                  </from>
                  <to>
                    <xdr:col>4</xdr:col>
                    <xdr:colOff>31750</xdr:colOff>
                    <xdr:row>53</xdr:row>
                    <xdr:rowOff>12700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3</xdr:col>
                    <xdr:colOff>12700</xdr:colOff>
                    <xdr:row>54</xdr:row>
                    <xdr:rowOff>69850</xdr:rowOff>
                  </from>
                  <to>
                    <xdr:col>4</xdr:col>
                    <xdr:colOff>31750</xdr:colOff>
                    <xdr:row>55</xdr:row>
                    <xdr:rowOff>260350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3</xdr:col>
                    <xdr:colOff>12700</xdr:colOff>
                    <xdr:row>57</xdr:row>
                    <xdr:rowOff>127000</xdr:rowOff>
                  </from>
                  <to>
                    <xdr:col>4</xdr:col>
                    <xdr:colOff>31750</xdr:colOff>
                    <xdr:row>58</xdr:row>
                    <xdr:rowOff>88900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3</xdr:col>
                    <xdr:colOff>12700</xdr:colOff>
                    <xdr:row>60</xdr:row>
                    <xdr:rowOff>69850</xdr:rowOff>
                  </from>
                  <to>
                    <xdr:col>4</xdr:col>
                    <xdr:colOff>31750</xdr:colOff>
                    <xdr:row>61</xdr:row>
                    <xdr:rowOff>260350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3</xdr:col>
                    <xdr:colOff>12700</xdr:colOff>
                    <xdr:row>62</xdr:row>
                    <xdr:rowOff>101600</xdr:rowOff>
                  </from>
                  <to>
                    <xdr:col>4</xdr:col>
                    <xdr:colOff>31750</xdr:colOff>
                    <xdr:row>63</xdr:row>
                    <xdr:rowOff>292100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3</xdr:col>
                    <xdr:colOff>12700</xdr:colOff>
                    <xdr:row>64</xdr:row>
                    <xdr:rowOff>69850</xdr:rowOff>
                  </from>
                  <to>
                    <xdr:col>4</xdr:col>
                    <xdr:colOff>31750</xdr:colOff>
                    <xdr:row>65</xdr:row>
                    <xdr:rowOff>260350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3</xdr:col>
                    <xdr:colOff>12700</xdr:colOff>
                    <xdr:row>70</xdr:row>
                    <xdr:rowOff>69850</xdr:rowOff>
                  </from>
                  <to>
                    <xdr:col>4</xdr:col>
                    <xdr:colOff>31750</xdr:colOff>
                    <xdr:row>71</xdr:row>
                    <xdr:rowOff>260350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3</xdr:col>
                    <xdr:colOff>12700</xdr:colOff>
                    <xdr:row>72</xdr:row>
                    <xdr:rowOff>69850</xdr:rowOff>
                  </from>
                  <to>
                    <xdr:col>4</xdr:col>
                    <xdr:colOff>31750</xdr:colOff>
                    <xdr:row>73</xdr:row>
                    <xdr:rowOff>260350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3</xdr:col>
                    <xdr:colOff>12700</xdr:colOff>
                    <xdr:row>74</xdr:row>
                    <xdr:rowOff>69850</xdr:rowOff>
                  </from>
                  <to>
                    <xdr:col>4</xdr:col>
                    <xdr:colOff>31750</xdr:colOff>
                    <xdr:row>75</xdr:row>
                    <xdr:rowOff>260350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3</xdr:col>
                    <xdr:colOff>12700</xdr:colOff>
                    <xdr:row>76</xdr:row>
                    <xdr:rowOff>69850</xdr:rowOff>
                  </from>
                  <to>
                    <xdr:col>4</xdr:col>
                    <xdr:colOff>31750</xdr:colOff>
                    <xdr:row>77</xdr:row>
                    <xdr:rowOff>260350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3</xdr:col>
                    <xdr:colOff>12700</xdr:colOff>
                    <xdr:row>79</xdr:row>
                    <xdr:rowOff>139700</xdr:rowOff>
                  </from>
                  <to>
                    <xdr:col>4</xdr:col>
                    <xdr:colOff>31750</xdr:colOff>
                    <xdr:row>80</xdr:row>
                    <xdr:rowOff>101600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3</xdr:col>
                    <xdr:colOff>12700</xdr:colOff>
                    <xdr:row>82</xdr:row>
                    <xdr:rowOff>69850</xdr:rowOff>
                  </from>
                  <to>
                    <xdr:col>4</xdr:col>
                    <xdr:colOff>31750</xdr:colOff>
                    <xdr:row>83</xdr:row>
                    <xdr:rowOff>260350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3</xdr:col>
                    <xdr:colOff>12700</xdr:colOff>
                    <xdr:row>42</xdr:row>
                    <xdr:rowOff>69850</xdr:rowOff>
                  </from>
                  <to>
                    <xdr:col>4</xdr:col>
                    <xdr:colOff>31750</xdr:colOff>
                    <xdr:row>43</xdr:row>
                    <xdr:rowOff>260350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3</xdr:col>
                    <xdr:colOff>12700</xdr:colOff>
                    <xdr:row>34</xdr:row>
                    <xdr:rowOff>69850</xdr:rowOff>
                  </from>
                  <to>
                    <xdr:col>4</xdr:col>
                    <xdr:colOff>31750</xdr:colOff>
                    <xdr:row>35</xdr:row>
                    <xdr:rowOff>260350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3</xdr:col>
                    <xdr:colOff>12700</xdr:colOff>
                    <xdr:row>36</xdr:row>
                    <xdr:rowOff>69850</xdr:rowOff>
                  </from>
                  <to>
                    <xdr:col>4</xdr:col>
                    <xdr:colOff>31750</xdr:colOff>
                    <xdr:row>37</xdr:row>
                    <xdr:rowOff>260350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3</xdr:col>
                    <xdr:colOff>12700</xdr:colOff>
                    <xdr:row>87</xdr:row>
                    <xdr:rowOff>69850</xdr:rowOff>
                  </from>
                  <to>
                    <xdr:col>4</xdr:col>
                    <xdr:colOff>31750</xdr:colOff>
                    <xdr:row>88</xdr:row>
                    <xdr:rowOff>260350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3</xdr:col>
                    <xdr:colOff>12700</xdr:colOff>
                    <xdr:row>89</xdr:row>
                    <xdr:rowOff>69850</xdr:rowOff>
                  </from>
                  <to>
                    <xdr:col>4</xdr:col>
                    <xdr:colOff>31750</xdr:colOff>
                    <xdr:row>90</xdr:row>
                    <xdr:rowOff>260350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3</xdr:col>
                    <xdr:colOff>12700</xdr:colOff>
                    <xdr:row>16</xdr:row>
                    <xdr:rowOff>342900</xdr:rowOff>
                  </from>
                  <to>
                    <xdr:col>4</xdr:col>
                    <xdr:colOff>31750</xdr:colOff>
                    <xdr:row>18</xdr:row>
                    <xdr:rowOff>63500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zoomScaleNormal="100" zoomScaleSheetLayoutView="100" workbookViewId="0">
      <selection activeCell="B4" sqref="B4"/>
    </sheetView>
  </sheetViews>
  <sheetFormatPr defaultRowHeight="13"/>
  <cols>
    <col min="1" max="1" width="16.08984375" customWidth="1"/>
    <col min="2" max="8" width="10.6328125" customWidth="1"/>
    <col min="257" max="257" width="16.08984375" customWidth="1"/>
    <col min="258" max="264" width="10.6328125" customWidth="1"/>
    <col min="513" max="513" width="16.08984375" customWidth="1"/>
    <col min="514" max="520" width="10.6328125" customWidth="1"/>
    <col min="769" max="769" width="16.08984375" customWidth="1"/>
    <col min="770" max="776" width="10.6328125" customWidth="1"/>
    <col min="1025" max="1025" width="16.08984375" customWidth="1"/>
    <col min="1026" max="1032" width="10.6328125" customWidth="1"/>
    <col min="1281" max="1281" width="16.08984375" customWidth="1"/>
    <col min="1282" max="1288" width="10.6328125" customWidth="1"/>
    <col min="1537" max="1537" width="16.08984375" customWidth="1"/>
    <col min="1538" max="1544" width="10.6328125" customWidth="1"/>
    <col min="1793" max="1793" width="16.08984375" customWidth="1"/>
    <col min="1794" max="1800" width="10.6328125" customWidth="1"/>
    <col min="2049" max="2049" width="16.08984375" customWidth="1"/>
    <col min="2050" max="2056" width="10.6328125" customWidth="1"/>
    <col min="2305" max="2305" width="16.08984375" customWidth="1"/>
    <col min="2306" max="2312" width="10.6328125" customWidth="1"/>
    <col min="2561" max="2561" width="16.08984375" customWidth="1"/>
    <col min="2562" max="2568" width="10.6328125" customWidth="1"/>
    <col min="2817" max="2817" width="16.08984375" customWidth="1"/>
    <col min="2818" max="2824" width="10.6328125" customWidth="1"/>
    <col min="3073" max="3073" width="16.08984375" customWidth="1"/>
    <col min="3074" max="3080" width="10.6328125" customWidth="1"/>
    <col min="3329" max="3329" width="16.08984375" customWidth="1"/>
    <col min="3330" max="3336" width="10.6328125" customWidth="1"/>
    <col min="3585" max="3585" width="16.08984375" customWidth="1"/>
    <col min="3586" max="3592" width="10.6328125" customWidth="1"/>
    <col min="3841" max="3841" width="16.08984375" customWidth="1"/>
    <col min="3842" max="3848" width="10.6328125" customWidth="1"/>
    <col min="4097" max="4097" width="16.08984375" customWidth="1"/>
    <col min="4098" max="4104" width="10.6328125" customWidth="1"/>
    <col min="4353" max="4353" width="16.08984375" customWidth="1"/>
    <col min="4354" max="4360" width="10.6328125" customWidth="1"/>
    <col min="4609" max="4609" width="16.08984375" customWidth="1"/>
    <col min="4610" max="4616" width="10.6328125" customWidth="1"/>
    <col min="4865" max="4865" width="16.08984375" customWidth="1"/>
    <col min="4866" max="4872" width="10.6328125" customWidth="1"/>
    <col min="5121" max="5121" width="16.08984375" customWidth="1"/>
    <col min="5122" max="5128" width="10.6328125" customWidth="1"/>
    <col min="5377" max="5377" width="16.08984375" customWidth="1"/>
    <col min="5378" max="5384" width="10.6328125" customWidth="1"/>
    <col min="5633" max="5633" width="16.08984375" customWidth="1"/>
    <col min="5634" max="5640" width="10.6328125" customWidth="1"/>
    <col min="5889" max="5889" width="16.08984375" customWidth="1"/>
    <col min="5890" max="5896" width="10.6328125" customWidth="1"/>
    <col min="6145" max="6145" width="16.08984375" customWidth="1"/>
    <col min="6146" max="6152" width="10.6328125" customWidth="1"/>
    <col min="6401" max="6401" width="16.08984375" customWidth="1"/>
    <col min="6402" max="6408" width="10.6328125" customWidth="1"/>
    <col min="6657" max="6657" width="16.08984375" customWidth="1"/>
    <col min="6658" max="6664" width="10.6328125" customWidth="1"/>
    <col min="6913" max="6913" width="16.08984375" customWidth="1"/>
    <col min="6914" max="6920" width="10.6328125" customWidth="1"/>
    <col min="7169" max="7169" width="16.08984375" customWidth="1"/>
    <col min="7170" max="7176" width="10.6328125" customWidth="1"/>
    <col min="7425" max="7425" width="16.08984375" customWidth="1"/>
    <col min="7426" max="7432" width="10.6328125" customWidth="1"/>
    <col min="7681" max="7681" width="16.08984375" customWidth="1"/>
    <col min="7682" max="7688" width="10.6328125" customWidth="1"/>
    <col min="7937" max="7937" width="16.08984375" customWidth="1"/>
    <col min="7938" max="7944" width="10.6328125" customWidth="1"/>
    <col min="8193" max="8193" width="16.08984375" customWidth="1"/>
    <col min="8194" max="8200" width="10.6328125" customWidth="1"/>
    <col min="8449" max="8449" width="16.08984375" customWidth="1"/>
    <col min="8450" max="8456" width="10.6328125" customWidth="1"/>
    <col min="8705" max="8705" width="16.08984375" customWidth="1"/>
    <col min="8706" max="8712" width="10.6328125" customWidth="1"/>
    <col min="8961" max="8961" width="16.08984375" customWidth="1"/>
    <col min="8962" max="8968" width="10.6328125" customWidth="1"/>
    <col min="9217" max="9217" width="16.08984375" customWidth="1"/>
    <col min="9218" max="9224" width="10.6328125" customWidth="1"/>
    <col min="9473" max="9473" width="16.08984375" customWidth="1"/>
    <col min="9474" max="9480" width="10.6328125" customWidth="1"/>
    <col min="9729" max="9729" width="16.08984375" customWidth="1"/>
    <col min="9730" max="9736" width="10.6328125" customWidth="1"/>
    <col min="9985" max="9985" width="16.08984375" customWidth="1"/>
    <col min="9986" max="9992" width="10.6328125" customWidth="1"/>
    <col min="10241" max="10241" width="16.08984375" customWidth="1"/>
    <col min="10242" max="10248" width="10.6328125" customWidth="1"/>
    <col min="10497" max="10497" width="16.08984375" customWidth="1"/>
    <col min="10498" max="10504" width="10.6328125" customWidth="1"/>
    <col min="10753" max="10753" width="16.08984375" customWidth="1"/>
    <col min="10754" max="10760" width="10.6328125" customWidth="1"/>
    <col min="11009" max="11009" width="16.08984375" customWidth="1"/>
    <col min="11010" max="11016" width="10.6328125" customWidth="1"/>
    <col min="11265" max="11265" width="16.08984375" customWidth="1"/>
    <col min="11266" max="11272" width="10.6328125" customWidth="1"/>
    <col min="11521" max="11521" width="16.08984375" customWidth="1"/>
    <col min="11522" max="11528" width="10.6328125" customWidth="1"/>
    <col min="11777" max="11777" width="16.08984375" customWidth="1"/>
    <col min="11778" max="11784" width="10.6328125" customWidth="1"/>
    <col min="12033" max="12033" width="16.08984375" customWidth="1"/>
    <col min="12034" max="12040" width="10.6328125" customWidth="1"/>
    <col min="12289" max="12289" width="16.08984375" customWidth="1"/>
    <col min="12290" max="12296" width="10.6328125" customWidth="1"/>
    <col min="12545" max="12545" width="16.08984375" customWidth="1"/>
    <col min="12546" max="12552" width="10.6328125" customWidth="1"/>
    <col min="12801" max="12801" width="16.08984375" customWidth="1"/>
    <col min="12802" max="12808" width="10.6328125" customWidth="1"/>
    <col min="13057" max="13057" width="16.08984375" customWidth="1"/>
    <col min="13058" max="13064" width="10.6328125" customWidth="1"/>
    <col min="13313" max="13313" width="16.08984375" customWidth="1"/>
    <col min="13314" max="13320" width="10.6328125" customWidth="1"/>
    <col min="13569" max="13569" width="16.08984375" customWidth="1"/>
    <col min="13570" max="13576" width="10.6328125" customWidth="1"/>
    <col min="13825" max="13825" width="16.08984375" customWidth="1"/>
    <col min="13826" max="13832" width="10.6328125" customWidth="1"/>
    <col min="14081" max="14081" width="16.08984375" customWidth="1"/>
    <col min="14082" max="14088" width="10.6328125" customWidth="1"/>
    <col min="14337" max="14337" width="16.08984375" customWidth="1"/>
    <col min="14338" max="14344" width="10.6328125" customWidth="1"/>
    <col min="14593" max="14593" width="16.08984375" customWidth="1"/>
    <col min="14594" max="14600" width="10.6328125" customWidth="1"/>
    <col min="14849" max="14849" width="16.08984375" customWidth="1"/>
    <col min="14850" max="14856" width="10.6328125" customWidth="1"/>
    <col min="15105" max="15105" width="16.08984375" customWidth="1"/>
    <col min="15106" max="15112" width="10.6328125" customWidth="1"/>
    <col min="15361" max="15361" width="16.08984375" customWidth="1"/>
    <col min="15362" max="15368" width="10.6328125" customWidth="1"/>
    <col min="15617" max="15617" width="16.08984375" customWidth="1"/>
    <col min="15618" max="15624" width="10.6328125" customWidth="1"/>
    <col min="15873" max="15873" width="16.08984375" customWidth="1"/>
    <col min="15874" max="15880" width="10.6328125" customWidth="1"/>
    <col min="16129" max="16129" width="16.08984375" customWidth="1"/>
    <col min="16130" max="16136" width="10.6328125" customWidth="1"/>
  </cols>
  <sheetData>
    <row r="1" spans="1:16" ht="14">
      <c r="A1" s="701" t="s">
        <v>455</v>
      </c>
      <c r="B1" s="701"/>
      <c r="C1" s="701"/>
      <c r="D1" s="701"/>
      <c r="E1" s="701"/>
      <c r="F1" s="701"/>
      <c r="G1" s="701"/>
      <c r="H1" s="701"/>
    </row>
    <row r="2" spans="1:16" ht="14">
      <c r="A2" s="701" t="s">
        <v>454</v>
      </c>
      <c r="B2" s="701"/>
      <c r="C2" s="701"/>
      <c r="D2" s="701"/>
      <c r="E2" s="701"/>
      <c r="F2" s="701"/>
      <c r="G2" s="701"/>
      <c r="H2" s="701"/>
    </row>
    <row r="3" spans="1:16" ht="14">
      <c r="A3" s="59" t="s">
        <v>438</v>
      </c>
    </row>
    <row r="4" spans="1:16" ht="14">
      <c r="A4" s="111" t="s">
        <v>466</v>
      </c>
    </row>
    <row r="6" spans="1:16">
      <c r="A6" t="s">
        <v>148</v>
      </c>
    </row>
    <row r="8" spans="1:16">
      <c r="A8" s="362"/>
      <c r="B8" s="363" t="s">
        <v>92</v>
      </c>
      <c r="C8" s="363" t="s">
        <v>82</v>
      </c>
      <c r="D8" s="363" t="s">
        <v>80</v>
      </c>
      <c r="E8" s="363" t="s">
        <v>78</v>
      </c>
      <c r="F8" s="363" t="s">
        <v>75</v>
      </c>
      <c r="G8" s="363" t="s">
        <v>149</v>
      </c>
      <c r="H8" s="364"/>
    </row>
    <row r="9" spans="1:16">
      <c r="A9" s="365" t="s">
        <v>150</v>
      </c>
      <c r="B9" s="366"/>
      <c r="C9" s="366"/>
      <c r="D9" s="366"/>
      <c r="E9" s="366"/>
      <c r="F9" s="366"/>
      <c r="G9" s="367">
        <f t="shared" ref="G9:G14" si="0">ROUNDUP(SUM(B9:F9),1)</f>
        <v>0</v>
      </c>
      <c r="H9" s="364"/>
    </row>
    <row r="10" spans="1:16">
      <c r="A10" s="365" t="s">
        <v>151</v>
      </c>
      <c r="B10" s="366"/>
      <c r="C10" s="366"/>
      <c r="D10" s="366"/>
      <c r="E10" s="366"/>
      <c r="F10" s="366"/>
      <c r="G10" s="367">
        <f t="shared" si="0"/>
        <v>0</v>
      </c>
      <c r="H10" s="364"/>
      <c r="K10" s="60"/>
    </row>
    <row r="11" spans="1:16">
      <c r="A11" s="365" t="s">
        <v>152</v>
      </c>
      <c r="B11" s="366"/>
      <c r="C11" s="366"/>
      <c r="D11" s="366"/>
      <c r="E11" s="366"/>
      <c r="F11" s="366"/>
      <c r="G11" s="367">
        <f t="shared" si="0"/>
        <v>0</v>
      </c>
      <c r="H11" s="364"/>
      <c r="K11" s="60"/>
    </row>
    <row r="12" spans="1:16">
      <c r="A12" s="365" t="s">
        <v>439</v>
      </c>
      <c r="B12" s="366"/>
      <c r="C12" s="366"/>
      <c r="D12" s="366"/>
      <c r="E12" s="366"/>
      <c r="F12" s="366"/>
      <c r="G12" s="367">
        <f t="shared" si="0"/>
        <v>0</v>
      </c>
      <c r="H12" s="364"/>
      <c r="K12" s="60"/>
    </row>
    <row r="13" spans="1:16" ht="13.5" thickBot="1">
      <c r="A13" s="365" t="s">
        <v>440</v>
      </c>
      <c r="B13" s="366"/>
      <c r="C13" s="366"/>
      <c r="D13" s="366"/>
      <c r="E13" s="366"/>
      <c r="F13" s="366"/>
      <c r="G13" s="367">
        <f t="shared" si="0"/>
        <v>0</v>
      </c>
      <c r="H13" s="364"/>
      <c r="K13" s="368" t="s">
        <v>441</v>
      </c>
      <c r="L13" s="369"/>
      <c r="M13" s="369"/>
      <c r="N13" s="369"/>
      <c r="O13" s="369"/>
      <c r="P13" s="369"/>
    </row>
    <row r="14" spans="1:16">
      <c r="A14" s="365" t="s">
        <v>149</v>
      </c>
      <c r="B14" s="367">
        <f>SUM(B9:B13)</f>
        <v>0</v>
      </c>
      <c r="C14" s="367">
        <f>SUM(C9:C13)</f>
        <v>0</v>
      </c>
      <c r="D14" s="367">
        <f>SUM(D9:D13)</f>
        <v>0</v>
      </c>
      <c r="E14" s="367">
        <f>SUM(E9:E13)</f>
        <v>0</v>
      </c>
      <c r="F14" s="367">
        <f>SUM(F9:F13)</f>
        <v>0</v>
      </c>
      <c r="G14" s="367">
        <f t="shared" si="0"/>
        <v>0</v>
      </c>
      <c r="H14" s="364"/>
      <c r="K14" s="370" t="s">
        <v>442</v>
      </c>
      <c r="L14" s="371" t="s">
        <v>443</v>
      </c>
      <c r="M14" s="371" t="s">
        <v>444</v>
      </c>
      <c r="N14" s="372"/>
      <c r="O14" s="372"/>
      <c r="P14" s="373"/>
    </row>
    <row r="15" spans="1:16">
      <c r="A15" s="364"/>
      <c r="B15" s="364"/>
      <c r="C15" s="364"/>
      <c r="D15" s="364"/>
      <c r="E15" s="364"/>
      <c r="F15" s="364"/>
      <c r="G15" s="364"/>
      <c r="H15" s="364"/>
      <c r="K15" s="374" t="s">
        <v>445</v>
      </c>
      <c r="L15" s="375" t="s">
        <v>445</v>
      </c>
      <c r="M15" s="375" t="s">
        <v>88</v>
      </c>
      <c r="N15" s="375"/>
      <c r="O15" s="375"/>
      <c r="P15" s="376"/>
    </row>
    <row r="16" spans="1:16">
      <c r="A16" s="364"/>
      <c r="B16" s="364"/>
      <c r="C16" s="364"/>
      <c r="D16" s="364"/>
      <c r="E16" s="364"/>
      <c r="F16" s="364"/>
      <c r="G16" s="364"/>
      <c r="H16" s="364"/>
      <c r="K16" s="374" t="s">
        <v>89</v>
      </c>
      <c r="L16" s="375" t="s">
        <v>446</v>
      </c>
      <c r="M16" s="375" t="s">
        <v>89</v>
      </c>
      <c r="N16" s="375"/>
      <c r="O16" s="375"/>
      <c r="P16" s="376"/>
    </row>
    <row r="17" spans="1:16">
      <c r="A17" s="364"/>
      <c r="B17" s="364"/>
      <c r="C17" s="364"/>
      <c r="D17" s="364"/>
      <c r="E17" s="364"/>
      <c r="F17" s="364"/>
      <c r="G17" s="364"/>
      <c r="H17" s="364"/>
      <c r="K17" s="374" t="s">
        <v>91</v>
      </c>
      <c r="L17" s="375" t="s">
        <v>91</v>
      </c>
      <c r="M17" s="375" t="s">
        <v>447</v>
      </c>
      <c r="N17" s="375"/>
      <c r="O17" s="375"/>
      <c r="P17" s="376"/>
    </row>
    <row r="18" spans="1:16">
      <c r="A18" s="364" t="s">
        <v>153</v>
      </c>
      <c r="B18" s="377"/>
      <c r="C18" s="378"/>
      <c r="D18" s="379"/>
      <c r="E18" s="379"/>
      <c r="F18" s="380"/>
      <c r="G18" s="381"/>
      <c r="H18" s="381"/>
      <c r="K18" s="374"/>
      <c r="L18" s="375" t="s">
        <v>93</v>
      </c>
      <c r="M18" s="375"/>
      <c r="N18" s="375"/>
      <c r="O18" s="375"/>
      <c r="P18" s="376"/>
    </row>
    <row r="19" spans="1:16">
      <c r="A19" s="364"/>
      <c r="B19" s="702" t="s">
        <v>448</v>
      </c>
      <c r="C19" s="702"/>
      <c r="D19" s="703" t="s">
        <v>442</v>
      </c>
      <c r="E19" s="704"/>
      <c r="F19" s="705" t="s">
        <v>87</v>
      </c>
      <c r="G19" s="706"/>
      <c r="H19" s="382"/>
      <c r="K19" s="374"/>
      <c r="L19" s="375"/>
      <c r="M19" s="375"/>
      <c r="N19" s="375"/>
      <c r="O19" s="375"/>
      <c r="P19" s="376"/>
    </row>
    <row r="20" spans="1:16">
      <c r="A20" s="379"/>
      <c r="B20" s="377"/>
      <c r="C20" s="378" t="s">
        <v>154</v>
      </c>
      <c r="D20" s="703" t="s">
        <v>86</v>
      </c>
      <c r="E20" s="704"/>
      <c r="F20" s="705"/>
      <c r="G20" s="706"/>
      <c r="H20" s="383">
        <f>IF(D19="介護サービス包括型",VLOOKUP(D20,K20:L22,2,FALSE),IF(D19="外部サービス利用型",VLOOKUP(D20,M20:N23,2,FALSE),IF(D19="日中サービス支援型",VLOOKUP(D20,O20:P22,2,FALSE),"")))</f>
        <v>4</v>
      </c>
      <c r="I20" s="384"/>
      <c r="K20" s="374" t="s">
        <v>445</v>
      </c>
      <c r="L20" s="375">
        <v>4</v>
      </c>
      <c r="M20" s="375" t="s">
        <v>445</v>
      </c>
      <c r="N20" s="375">
        <v>4</v>
      </c>
      <c r="O20" s="375" t="s">
        <v>445</v>
      </c>
      <c r="P20" s="376">
        <v>3</v>
      </c>
    </row>
    <row r="21" spans="1:16">
      <c r="A21" s="385"/>
      <c r="B21" s="386"/>
      <c r="C21" s="386"/>
      <c r="D21" s="385"/>
      <c r="E21" s="385"/>
      <c r="F21" s="387"/>
      <c r="G21" s="385"/>
      <c r="H21" s="379"/>
      <c r="K21" s="374" t="s">
        <v>446</v>
      </c>
      <c r="L21" s="375">
        <v>5</v>
      </c>
      <c r="M21" s="375" t="s">
        <v>89</v>
      </c>
      <c r="N21" s="375">
        <v>5</v>
      </c>
      <c r="O21" s="375" t="s">
        <v>89</v>
      </c>
      <c r="P21" s="376">
        <v>4</v>
      </c>
    </row>
    <row r="22" spans="1:16" ht="13.5" thickBot="1">
      <c r="A22" s="362"/>
      <c r="B22" s="362"/>
      <c r="C22" s="388" t="s">
        <v>449</v>
      </c>
      <c r="D22" s="388" t="s">
        <v>450</v>
      </c>
      <c r="E22" s="388" t="s">
        <v>451</v>
      </c>
      <c r="F22" s="388" t="s">
        <v>452</v>
      </c>
      <c r="G22" s="389" t="s">
        <v>149</v>
      </c>
      <c r="H22" s="364"/>
      <c r="K22" s="374" t="s">
        <v>447</v>
      </c>
      <c r="L22" s="375">
        <v>6</v>
      </c>
      <c r="M22" s="375" t="s">
        <v>447</v>
      </c>
      <c r="N22" s="375">
        <v>6</v>
      </c>
      <c r="O22" s="375" t="s">
        <v>447</v>
      </c>
      <c r="P22" s="376">
        <v>5</v>
      </c>
    </row>
    <row r="23" spans="1:16" ht="14" thickTop="1" thickBot="1">
      <c r="A23" s="390" t="s">
        <v>155</v>
      </c>
      <c r="B23" s="391">
        <v>0</v>
      </c>
      <c r="C23" s="391">
        <f>IF(D19="外部サービス利用型",0,ROUND(C14/9,3))</f>
        <v>0</v>
      </c>
      <c r="D23" s="391">
        <f>IF(D19="外部サービス利用型",0,ROUND(D14/6,3))</f>
        <v>0</v>
      </c>
      <c r="E23" s="391">
        <f>IF(D19="外部サービス利用型",0,ROUND(E14/4,3))</f>
        <v>0</v>
      </c>
      <c r="F23" s="391">
        <f>IF(D19="外部サービス利用型",0,ROUND(F14/2.5,3))</f>
        <v>0</v>
      </c>
      <c r="G23" s="392">
        <f>ROUNDDOWN(SUM(B23:F23),1)</f>
        <v>0</v>
      </c>
      <c r="H23" s="364"/>
      <c r="K23" s="393"/>
      <c r="L23" s="394"/>
      <c r="M23" s="394" t="s">
        <v>453</v>
      </c>
      <c r="N23" s="394">
        <v>10</v>
      </c>
      <c r="O23" s="394"/>
      <c r="P23" s="395"/>
    </row>
    <row r="24" spans="1:16" ht="14" thickTop="1" thickBot="1">
      <c r="A24" s="390" t="s">
        <v>156</v>
      </c>
      <c r="B24" s="396"/>
      <c r="C24" s="396"/>
      <c r="D24" s="396"/>
      <c r="E24" s="396"/>
      <c r="F24" s="397"/>
      <c r="G24" s="398">
        <f>ROUNDDOWN(G14/H20,1)</f>
        <v>0</v>
      </c>
      <c r="H24" s="364"/>
    </row>
    <row r="25" spans="1:16" ht="13.5" thickTop="1">
      <c r="A25" s="364"/>
      <c r="B25" s="364"/>
      <c r="C25" s="364"/>
      <c r="D25" s="364"/>
      <c r="E25" s="364"/>
      <c r="F25" s="364"/>
      <c r="G25" s="364"/>
      <c r="H25" s="364"/>
    </row>
    <row r="26" spans="1:16">
      <c r="A26" s="364"/>
      <c r="B26" s="364"/>
      <c r="C26" s="364"/>
      <c r="D26" s="364"/>
      <c r="E26" s="364"/>
      <c r="F26" s="364"/>
      <c r="G26" s="364"/>
      <c r="H26" s="364"/>
    </row>
  </sheetData>
  <mergeCells count="6">
    <mergeCell ref="A1:H1"/>
    <mergeCell ref="A2:H2"/>
    <mergeCell ref="B19:C19"/>
    <mergeCell ref="D19:E19"/>
    <mergeCell ref="F19:G20"/>
    <mergeCell ref="D20:E20"/>
  </mergeCells>
  <phoneticPr fontId="6"/>
  <conditionalFormatting sqref="C23:G23">
    <cfRule type="cellIs" dxfId="0" priority="1" operator="equal">
      <formula>0</formula>
    </cfRule>
  </conditionalFormatting>
  <dataValidations count="2">
    <dataValidation type="list" allowBlank="1" showInputMessage="1" showErrorMessage="1" sqref="D20:E20 IZ20:JA20 SV20:SW20 ACR20:ACS20 AMN20:AMO20 AWJ20:AWK20 BGF20:BGG20 BQB20:BQC20 BZX20:BZY20 CJT20:CJU20 CTP20:CTQ20 DDL20:DDM20 DNH20:DNI20 DXD20:DXE20 EGZ20:EHA20 EQV20:EQW20 FAR20:FAS20 FKN20:FKO20 FUJ20:FUK20 GEF20:GEG20 GOB20:GOC20 GXX20:GXY20 HHT20:HHU20 HRP20:HRQ20 IBL20:IBM20 ILH20:ILI20 IVD20:IVE20 JEZ20:JFA20 JOV20:JOW20 JYR20:JYS20 KIN20:KIO20 KSJ20:KSK20 LCF20:LCG20 LMB20:LMC20 LVX20:LVY20 MFT20:MFU20 MPP20:MPQ20 MZL20:MZM20 NJH20:NJI20 NTD20:NTE20 OCZ20:ODA20 OMV20:OMW20 OWR20:OWS20 PGN20:PGO20 PQJ20:PQK20 QAF20:QAG20 QKB20:QKC20 QTX20:QTY20 RDT20:RDU20 RNP20:RNQ20 RXL20:RXM20 SHH20:SHI20 SRD20:SRE20 TAZ20:TBA20 TKV20:TKW20 TUR20:TUS20 UEN20:UEO20 UOJ20:UOK20 UYF20:UYG20 VIB20:VIC20 VRX20:VRY20 WBT20:WBU20 WLP20:WLQ20 WVL20:WVM20 D65556:E65556 IZ65556:JA65556 SV65556:SW65556 ACR65556:ACS65556 AMN65556:AMO65556 AWJ65556:AWK65556 BGF65556:BGG65556 BQB65556:BQC65556 BZX65556:BZY65556 CJT65556:CJU65556 CTP65556:CTQ65556 DDL65556:DDM65556 DNH65556:DNI65556 DXD65556:DXE65556 EGZ65556:EHA65556 EQV65556:EQW65556 FAR65556:FAS65556 FKN65556:FKO65556 FUJ65556:FUK65556 GEF65556:GEG65556 GOB65556:GOC65556 GXX65556:GXY65556 HHT65556:HHU65556 HRP65556:HRQ65556 IBL65556:IBM65556 ILH65556:ILI65556 IVD65556:IVE65556 JEZ65556:JFA65556 JOV65556:JOW65556 JYR65556:JYS65556 KIN65556:KIO65556 KSJ65556:KSK65556 LCF65556:LCG65556 LMB65556:LMC65556 LVX65556:LVY65556 MFT65556:MFU65556 MPP65556:MPQ65556 MZL65556:MZM65556 NJH65556:NJI65556 NTD65556:NTE65556 OCZ65556:ODA65556 OMV65556:OMW65556 OWR65556:OWS65556 PGN65556:PGO65556 PQJ65556:PQK65556 QAF65556:QAG65556 QKB65556:QKC65556 QTX65556:QTY65556 RDT65556:RDU65556 RNP65556:RNQ65556 RXL65556:RXM65556 SHH65556:SHI65556 SRD65556:SRE65556 TAZ65556:TBA65556 TKV65556:TKW65556 TUR65556:TUS65556 UEN65556:UEO65556 UOJ65556:UOK65556 UYF65556:UYG65556 VIB65556:VIC65556 VRX65556:VRY65556 WBT65556:WBU65556 WLP65556:WLQ65556 WVL65556:WVM65556 D131092:E131092 IZ131092:JA131092 SV131092:SW131092 ACR131092:ACS131092 AMN131092:AMO131092 AWJ131092:AWK131092 BGF131092:BGG131092 BQB131092:BQC131092 BZX131092:BZY131092 CJT131092:CJU131092 CTP131092:CTQ131092 DDL131092:DDM131092 DNH131092:DNI131092 DXD131092:DXE131092 EGZ131092:EHA131092 EQV131092:EQW131092 FAR131092:FAS131092 FKN131092:FKO131092 FUJ131092:FUK131092 GEF131092:GEG131092 GOB131092:GOC131092 GXX131092:GXY131092 HHT131092:HHU131092 HRP131092:HRQ131092 IBL131092:IBM131092 ILH131092:ILI131092 IVD131092:IVE131092 JEZ131092:JFA131092 JOV131092:JOW131092 JYR131092:JYS131092 KIN131092:KIO131092 KSJ131092:KSK131092 LCF131092:LCG131092 LMB131092:LMC131092 LVX131092:LVY131092 MFT131092:MFU131092 MPP131092:MPQ131092 MZL131092:MZM131092 NJH131092:NJI131092 NTD131092:NTE131092 OCZ131092:ODA131092 OMV131092:OMW131092 OWR131092:OWS131092 PGN131092:PGO131092 PQJ131092:PQK131092 QAF131092:QAG131092 QKB131092:QKC131092 QTX131092:QTY131092 RDT131092:RDU131092 RNP131092:RNQ131092 RXL131092:RXM131092 SHH131092:SHI131092 SRD131092:SRE131092 TAZ131092:TBA131092 TKV131092:TKW131092 TUR131092:TUS131092 UEN131092:UEO131092 UOJ131092:UOK131092 UYF131092:UYG131092 VIB131092:VIC131092 VRX131092:VRY131092 WBT131092:WBU131092 WLP131092:WLQ131092 WVL131092:WVM131092 D196628:E196628 IZ196628:JA196628 SV196628:SW196628 ACR196628:ACS196628 AMN196628:AMO196628 AWJ196628:AWK196628 BGF196628:BGG196628 BQB196628:BQC196628 BZX196628:BZY196628 CJT196628:CJU196628 CTP196628:CTQ196628 DDL196628:DDM196628 DNH196628:DNI196628 DXD196628:DXE196628 EGZ196628:EHA196628 EQV196628:EQW196628 FAR196628:FAS196628 FKN196628:FKO196628 FUJ196628:FUK196628 GEF196628:GEG196628 GOB196628:GOC196628 GXX196628:GXY196628 HHT196628:HHU196628 HRP196628:HRQ196628 IBL196628:IBM196628 ILH196628:ILI196628 IVD196628:IVE196628 JEZ196628:JFA196628 JOV196628:JOW196628 JYR196628:JYS196628 KIN196628:KIO196628 KSJ196628:KSK196628 LCF196628:LCG196628 LMB196628:LMC196628 LVX196628:LVY196628 MFT196628:MFU196628 MPP196628:MPQ196628 MZL196628:MZM196628 NJH196628:NJI196628 NTD196628:NTE196628 OCZ196628:ODA196628 OMV196628:OMW196628 OWR196628:OWS196628 PGN196628:PGO196628 PQJ196628:PQK196628 QAF196628:QAG196628 QKB196628:QKC196628 QTX196628:QTY196628 RDT196628:RDU196628 RNP196628:RNQ196628 RXL196628:RXM196628 SHH196628:SHI196628 SRD196628:SRE196628 TAZ196628:TBA196628 TKV196628:TKW196628 TUR196628:TUS196628 UEN196628:UEO196628 UOJ196628:UOK196628 UYF196628:UYG196628 VIB196628:VIC196628 VRX196628:VRY196628 WBT196628:WBU196628 WLP196628:WLQ196628 WVL196628:WVM196628 D262164:E262164 IZ262164:JA262164 SV262164:SW262164 ACR262164:ACS262164 AMN262164:AMO262164 AWJ262164:AWK262164 BGF262164:BGG262164 BQB262164:BQC262164 BZX262164:BZY262164 CJT262164:CJU262164 CTP262164:CTQ262164 DDL262164:DDM262164 DNH262164:DNI262164 DXD262164:DXE262164 EGZ262164:EHA262164 EQV262164:EQW262164 FAR262164:FAS262164 FKN262164:FKO262164 FUJ262164:FUK262164 GEF262164:GEG262164 GOB262164:GOC262164 GXX262164:GXY262164 HHT262164:HHU262164 HRP262164:HRQ262164 IBL262164:IBM262164 ILH262164:ILI262164 IVD262164:IVE262164 JEZ262164:JFA262164 JOV262164:JOW262164 JYR262164:JYS262164 KIN262164:KIO262164 KSJ262164:KSK262164 LCF262164:LCG262164 LMB262164:LMC262164 LVX262164:LVY262164 MFT262164:MFU262164 MPP262164:MPQ262164 MZL262164:MZM262164 NJH262164:NJI262164 NTD262164:NTE262164 OCZ262164:ODA262164 OMV262164:OMW262164 OWR262164:OWS262164 PGN262164:PGO262164 PQJ262164:PQK262164 QAF262164:QAG262164 QKB262164:QKC262164 QTX262164:QTY262164 RDT262164:RDU262164 RNP262164:RNQ262164 RXL262164:RXM262164 SHH262164:SHI262164 SRD262164:SRE262164 TAZ262164:TBA262164 TKV262164:TKW262164 TUR262164:TUS262164 UEN262164:UEO262164 UOJ262164:UOK262164 UYF262164:UYG262164 VIB262164:VIC262164 VRX262164:VRY262164 WBT262164:WBU262164 WLP262164:WLQ262164 WVL262164:WVM262164 D327700:E327700 IZ327700:JA327700 SV327700:SW327700 ACR327700:ACS327700 AMN327700:AMO327700 AWJ327700:AWK327700 BGF327700:BGG327700 BQB327700:BQC327700 BZX327700:BZY327700 CJT327700:CJU327700 CTP327700:CTQ327700 DDL327700:DDM327700 DNH327700:DNI327700 DXD327700:DXE327700 EGZ327700:EHA327700 EQV327700:EQW327700 FAR327700:FAS327700 FKN327700:FKO327700 FUJ327700:FUK327700 GEF327700:GEG327700 GOB327700:GOC327700 GXX327700:GXY327700 HHT327700:HHU327700 HRP327700:HRQ327700 IBL327700:IBM327700 ILH327700:ILI327700 IVD327700:IVE327700 JEZ327700:JFA327700 JOV327700:JOW327700 JYR327700:JYS327700 KIN327700:KIO327700 KSJ327700:KSK327700 LCF327700:LCG327700 LMB327700:LMC327700 LVX327700:LVY327700 MFT327700:MFU327700 MPP327700:MPQ327700 MZL327700:MZM327700 NJH327700:NJI327700 NTD327700:NTE327700 OCZ327700:ODA327700 OMV327700:OMW327700 OWR327700:OWS327700 PGN327700:PGO327700 PQJ327700:PQK327700 QAF327700:QAG327700 QKB327700:QKC327700 QTX327700:QTY327700 RDT327700:RDU327700 RNP327700:RNQ327700 RXL327700:RXM327700 SHH327700:SHI327700 SRD327700:SRE327700 TAZ327700:TBA327700 TKV327700:TKW327700 TUR327700:TUS327700 UEN327700:UEO327700 UOJ327700:UOK327700 UYF327700:UYG327700 VIB327700:VIC327700 VRX327700:VRY327700 WBT327700:WBU327700 WLP327700:WLQ327700 WVL327700:WVM327700 D393236:E393236 IZ393236:JA393236 SV393236:SW393236 ACR393236:ACS393236 AMN393236:AMO393236 AWJ393236:AWK393236 BGF393236:BGG393236 BQB393236:BQC393236 BZX393236:BZY393236 CJT393236:CJU393236 CTP393236:CTQ393236 DDL393236:DDM393236 DNH393236:DNI393236 DXD393236:DXE393236 EGZ393236:EHA393236 EQV393236:EQW393236 FAR393236:FAS393236 FKN393236:FKO393236 FUJ393236:FUK393236 GEF393236:GEG393236 GOB393236:GOC393236 GXX393236:GXY393236 HHT393236:HHU393236 HRP393236:HRQ393236 IBL393236:IBM393236 ILH393236:ILI393236 IVD393236:IVE393236 JEZ393236:JFA393236 JOV393236:JOW393236 JYR393236:JYS393236 KIN393236:KIO393236 KSJ393236:KSK393236 LCF393236:LCG393236 LMB393236:LMC393236 LVX393236:LVY393236 MFT393236:MFU393236 MPP393236:MPQ393236 MZL393236:MZM393236 NJH393236:NJI393236 NTD393236:NTE393236 OCZ393236:ODA393236 OMV393236:OMW393236 OWR393236:OWS393236 PGN393236:PGO393236 PQJ393236:PQK393236 QAF393236:QAG393236 QKB393236:QKC393236 QTX393236:QTY393236 RDT393236:RDU393236 RNP393236:RNQ393236 RXL393236:RXM393236 SHH393236:SHI393236 SRD393236:SRE393236 TAZ393236:TBA393236 TKV393236:TKW393236 TUR393236:TUS393236 UEN393236:UEO393236 UOJ393236:UOK393236 UYF393236:UYG393236 VIB393236:VIC393236 VRX393236:VRY393236 WBT393236:WBU393236 WLP393236:WLQ393236 WVL393236:WVM393236 D458772:E458772 IZ458772:JA458772 SV458772:SW458772 ACR458772:ACS458772 AMN458772:AMO458772 AWJ458772:AWK458772 BGF458772:BGG458772 BQB458772:BQC458772 BZX458772:BZY458772 CJT458772:CJU458772 CTP458772:CTQ458772 DDL458772:DDM458772 DNH458772:DNI458772 DXD458772:DXE458772 EGZ458772:EHA458772 EQV458772:EQW458772 FAR458772:FAS458772 FKN458772:FKO458772 FUJ458772:FUK458772 GEF458772:GEG458772 GOB458772:GOC458772 GXX458772:GXY458772 HHT458772:HHU458772 HRP458772:HRQ458772 IBL458772:IBM458772 ILH458772:ILI458772 IVD458772:IVE458772 JEZ458772:JFA458772 JOV458772:JOW458772 JYR458772:JYS458772 KIN458772:KIO458772 KSJ458772:KSK458772 LCF458772:LCG458772 LMB458772:LMC458772 LVX458772:LVY458772 MFT458772:MFU458772 MPP458772:MPQ458772 MZL458772:MZM458772 NJH458772:NJI458772 NTD458772:NTE458772 OCZ458772:ODA458772 OMV458772:OMW458772 OWR458772:OWS458772 PGN458772:PGO458772 PQJ458772:PQK458772 QAF458772:QAG458772 QKB458772:QKC458772 QTX458772:QTY458772 RDT458772:RDU458772 RNP458772:RNQ458772 RXL458772:RXM458772 SHH458772:SHI458772 SRD458772:SRE458772 TAZ458772:TBA458772 TKV458772:TKW458772 TUR458772:TUS458772 UEN458772:UEO458772 UOJ458772:UOK458772 UYF458772:UYG458772 VIB458772:VIC458772 VRX458772:VRY458772 WBT458772:WBU458772 WLP458772:WLQ458772 WVL458772:WVM458772 D524308:E524308 IZ524308:JA524308 SV524308:SW524308 ACR524308:ACS524308 AMN524308:AMO524308 AWJ524308:AWK524308 BGF524308:BGG524308 BQB524308:BQC524308 BZX524308:BZY524308 CJT524308:CJU524308 CTP524308:CTQ524308 DDL524308:DDM524308 DNH524308:DNI524308 DXD524308:DXE524308 EGZ524308:EHA524308 EQV524308:EQW524308 FAR524308:FAS524308 FKN524308:FKO524308 FUJ524308:FUK524308 GEF524308:GEG524308 GOB524308:GOC524308 GXX524308:GXY524308 HHT524308:HHU524308 HRP524308:HRQ524308 IBL524308:IBM524308 ILH524308:ILI524308 IVD524308:IVE524308 JEZ524308:JFA524308 JOV524308:JOW524308 JYR524308:JYS524308 KIN524308:KIO524308 KSJ524308:KSK524308 LCF524308:LCG524308 LMB524308:LMC524308 LVX524308:LVY524308 MFT524308:MFU524308 MPP524308:MPQ524308 MZL524308:MZM524308 NJH524308:NJI524308 NTD524308:NTE524308 OCZ524308:ODA524308 OMV524308:OMW524308 OWR524308:OWS524308 PGN524308:PGO524308 PQJ524308:PQK524308 QAF524308:QAG524308 QKB524308:QKC524308 QTX524308:QTY524308 RDT524308:RDU524308 RNP524308:RNQ524308 RXL524308:RXM524308 SHH524308:SHI524308 SRD524308:SRE524308 TAZ524308:TBA524308 TKV524308:TKW524308 TUR524308:TUS524308 UEN524308:UEO524308 UOJ524308:UOK524308 UYF524308:UYG524308 VIB524308:VIC524308 VRX524308:VRY524308 WBT524308:WBU524308 WLP524308:WLQ524308 WVL524308:WVM524308 D589844:E589844 IZ589844:JA589844 SV589844:SW589844 ACR589844:ACS589844 AMN589844:AMO589844 AWJ589844:AWK589844 BGF589844:BGG589844 BQB589844:BQC589844 BZX589844:BZY589844 CJT589844:CJU589844 CTP589844:CTQ589844 DDL589844:DDM589844 DNH589844:DNI589844 DXD589844:DXE589844 EGZ589844:EHA589844 EQV589844:EQW589844 FAR589844:FAS589844 FKN589844:FKO589844 FUJ589844:FUK589844 GEF589844:GEG589844 GOB589844:GOC589844 GXX589844:GXY589844 HHT589844:HHU589844 HRP589844:HRQ589844 IBL589844:IBM589844 ILH589844:ILI589844 IVD589844:IVE589844 JEZ589844:JFA589844 JOV589844:JOW589844 JYR589844:JYS589844 KIN589844:KIO589844 KSJ589844:KSK589844 LCF589844:LCG589844 LMB589844:LMC589844 LVX589844:LVY589844 MFT589844:MFU589844 MPP589844:MPQ589844 MZL589844:MZM589844 NJH589844:NJI589844 NTD589844:NTE589844 OCZ589844:ODA589844 OMV589844:OMW589844 OWR589844:OWS589844 PGN589844:PGO589844 PQJ589844:PQK589844 QAF589844:QAG589844 QKB589844:QKC589844 QTX589844:QTY589844 RDT589844:RDU589844 RNP589844:RNQ589844 RXL589844:RXM589844 SHH589844:SHI589844 SRD589844:SRE589844 TAZ589844:TBA589844 TKV589844:TKW589844 TUR589844:TUS589844 UEN589844:UEO589844 UOJ589844:UOK589844 UYF589844:UYG589844 VIB589844:VIC589844 VRX589844:VRY589844 WBT589844:WBU589844 WLP589844:WLQ589844 WVL589844:WVM589844 D655380:E655380 IZ655380:JA655380 SV655380:SW655380 ACR655380:ACS655380 AMN655380:AMO655380 AWJ655380:AWK655380 BGF655380:BGG655380 BQB655380:BQC655380 BZX655380:BZY655380 CJT655380:CJU655380 CTP655380:CTQ655380 DDL655380:DDM655380 DNH655380:DNI655380 DXD655380:DXE655380 EGZ655380:EHA655380 EQV655380:EQW655380 FAR655380:FAS655380 FKN655380:FKO655380 FUJ655380:FUK655380 GEF655380:GEG655380 GOB655380:GOC655380 GXX655380:GXY655380 HHT655380:HHU655380 HRP655380:HRQ655380 IBL655380:IBM655380 ILH655380:ILI655380 IVD655380:IVE655380 JEZ655380:JFA655380 JOV655380:JOW655380 JYR655380:JYS655380 KIN655380:KIO655380 KSJ655380:KSK655380 LCF655380:LCG655380 LMB655380:LMC655380 LVX655380:LVY655380 MFT655380:MFU655380 MPP655380:MPQ655380 MZL655380:MZM655380 NJH655380:NJI655380 NTD655380:NTE655380 OCZ655380:ODA655380 OMV655380:OMW655380 OWR655380:OWS655380 PGN655380:PGO655380 PQJ655380:PQK655380 QAF655380:QAG655380 QKB655380:QKC655380 QTX655380:QTY655380 RDT655380:RDU655380 RNP655380:RNQ655380 RXL655380:RXM655380 SHH655380:SHI655380 SRD655380:SRE655380 TAZ655380:TBA655380 TKV655380:TKW655380 TUR655380:TUS655380 UEN655380:UEO655380 UOJ655380:UOK655380 UYF655380:UYG655380 VIB655380:VIC655380 VRX655380:VRY655380 WBT655380:WBU655380 WLP655380:WLQ655380 WVL655380:WVM655380 D720916:E720916 IZ720916:JA720916 SV720916:SW720916 ACR720916:ACS720916 AMN720916:AMO720916 AWJ720916:AWK720916 BGF720916:BGG720916 BQB720916:BQC720916 BZX720916:BZY720916 CJT720916:CJU720916 CTP720916:CTQ720916 DDL720916:DDM720916 DNH720916:DNI720916 DXD720916:DXE720916 EGZ720916:EHA720916 EQV720916:EQW720916 FAR720916:FAS720916 FKN720916:FKO720916 FUJ720916:FUK720916 GEF720916:GEG720916 GOB720916:GOC720916 GXX720916:GXY720916 HHT720916:HHU720916 HRP720916:HRQ720916 IBL720916:IBM720916 ILH720916:ILI720916 IVD720916:IVE720916 JEZ720916:JFA720916 JOV720916:JOW720916 JYR720916:JYS720916 KIN720916:KIO720916 KSJ720916:KSK720916 LCF720916:LCG720916 LMB720916:LMC720916 LVX720916:LVY720916 MFT720916:MFU720916 MPP720916:MPQ720916 MZL720916:MZM720916 NJH720916:NJI720916 NTD720916:NTE720916 OCZ720916:ODA720916 OMV720916:OMW720916 OWR720916:OWS720916 PGN720916:PGO720916 PQJ720916:PQK720916 QAF720916:QAG720916 QKB720916:QKC720916 QTX720916:QTY720916 RDT720916:RDU720916 RNP720916:RNQ720916 RXL720916:RXM720916 SHH720916:SHI720916 SRD720916:SRE720916 TAZ720916:TBA720916 TKV720916:TKW720916 TUR720916:TUS720916 UEN720916:UEO720916 UOJ720916:UOK720916 UYF720916:UYG720916 VIB720916:VIC720916 VRX720916:VRY720916 WBT720916:WBU720916 WLP720916:WLQ720916 WVL720916:WVM720916 D786452:E786452 IZ786452:JA786452 SV786452:SW786452 ACR786452:ACS786452 AMN786452:AMO786452 AWJ786452:AWK786452 BGF786452:BGG786452 BQB786452:BQC786452 BZX786452:BZY786452 CJT786452:CJU786452 CTP786452:CTQ786452 DDL786452:DDM786452 DNH786452:DNI786452 DXD786452:DXE786452 EGZ786452:EHA786452 EQV786452:EQW786452 FAR786452:FAS786452 FKN786452:FKO786452 FUJ786452:FUK786452 GEF786452:GEG786452 GOB786452:GOC786452 GXX786452:GXY786452 HHT786452:HHU786452 HRP786452:HRQ786452 IBL786452:IBM786452 ILH786452:ILI786452 IVD786452:IVE786452 JEZ786452:JFA786452 JOV786452:JOW786452 JYR786452:JYS786452 KIN786452:KIO786452 KSJ786452:KSK786452 LCF786452:LCG786452 LMB786452:LMC786452 LVX786452:LVY786452 MFT786452:MFU786452 MPP786452:MPQ786452 MZL786452:MZM786452 NJH786452:NJI786452 NTD786452:NTE786452 OCZ786452:ODA786452 OMV786452:OMW786452 OWR786452:OWS786452 PGN786452:PGO786452 PQJ786452:PQK786452 QAF786452:QAG786452 QKB786452:QKC786452 QTX786452:QTY786452 RDT786452:RDU786452 RNP786452:RNQ786452 RXL786452:RXM786452 SHH786452:SHI786452 SRD786452:SRE786452 TAZ786452:TBA786452 TKV786452:TKW786452 TUR786452:TUS786452 UEN786452:UEO786452 UOJ786452:UOK786452 UYF786452:UYG786452 VIB786452:VIC786452 VRX786452:VRY786452 WBT786452:WBU786452 WLP786452:WLQ786452 WVL786452:WVM786452 D851988:E851988 IZ851988:JA851988 SV851988:SW851988 ACR851988:ACS851988 AMN851988:AMO851988 AWJ851988:AWK851988 BGF851988:BGG851988 BQB851988:BQC851988 BZX851988:BZY851988 CJT851988:CJU851988 CTP851988:CTQ851988 DDL851988:DDM851988 DNH851988:DNI851988 DXD851988:DXE851988 EGZ851988:EHA851988 EQV851988:EQW851988 FAR851988:FAS851988 FKN851988:FKO851988 FUJ851988:FUK851988 GEF851988:GEG851988 GOB851988:GOC851988 GXX851988:GXY851988 HHT851988:HHU851988 HRP851988:HRQ851988 IBL851988:IBM851988 ILH851988:ILI851988 IVD851988:IVE851988 JEZ851988:JFA851988 JOV851988:JOW851988 JYR851988:JYS851988 KIN851988:KIO851988 KSJ851988:KSK851988 LCF851988:LCG851988 LMB851988:LMC851988 LVX851988:LVY851988 MFT851988:MFU851988 MPP851988:MPQ851988 MZL851988:MZM851988 NJH851988:NJI851988 NTD851988:NTE851988 OCZ851988:ODA851988 OMV851988:OMW851988 OWR851988:OWS851988 PGN851988:PGO851988 PQJ851988:PQK851988 QAF851988:QAG851988 QKB851988:QKC851988 QTX851988:QTY851988 RDT851988:RDU851988 RNP851988:RNQ851988 RXL851988:RXM851988 SHH851988:SHI851988 SRD851988:SRE851988 TAZ851988:TBA851988 TKV851988:TKW851988 TUR851988:TUS851988 UEN851988:UEO851988 UOJ851988:UOK851988 UYF851988:UYG851988 VIB851988:VIC851988 VRX851988:VRY851988 WBT851988:WBU851988 WLP851988:WLQ851988 WVL851988:WVM851988 D917524:E917524 IZ917524:JA917524 SV917524:SW917524 ACR917524:ACS917524 AMN917524:AMO917524 AWJ917524:AWK917524 BGF917524:BGG917524 BQB917524:BQC917524 BZX917524:BZY917524 CJT917524:CJU917524 CTP917524:CTQ917524 DDL917524:DDM917524 DNH917524:DNI917524 DXD917524:DXE917524 EGZ917524:EHA917524 EQV917524:EQW917524 FAR917524:FAS917524 FKN917524:FKO917524 FUJ917524:FUK917524 GEF917524:GEG917524 GOB917524:GOC917524 GXX917524:GXY917524 HHT917524:HHU917524 HRP917524:HRQ917524 IBL917524:IBM917524 ILH917524:ILI917524 IVD917524:IVE917524 JEZ917524:JFA917524 JOV917524:JOW917524 JYR917524:JYS917524 KIN917524:KIO917524 KSJ917524:KSK917524 LCF917524:LCG917524 LMB917524:LMC917524 LVX917524:LVY917524 MFT917524:MFU917524 MPP917524:MPQ917524 MZL917524:MZM917524 NJH917524:NJI917524 NTD917524:NTE917524 OCZ917524:ODA917524 OMV917524:OMW917524 OWR917524:OWS917524 PGN917524:PGO917524 PQJ917524:PQK917524 QAF917524:QAG917524 QKB917524:QKC917524 QTX917524:QTY917524 RDT917524:RDU917524 RNP917524:RNQ917524 RXL917524:RXM917524 SHH917524:SHI917524 SRD917524:SRE917524 TAZ917524:TBA917524 TKV917524:TKW917524 TUR917524:TUS917524 UEN917524:UEO917524 UOJ917524:UOK917524 UYF917524:UYG917524 VIB917524:VIC917524 VRX917524:VRY917524 WBT917524:WBU917524 WLP917524:WLQ917524 WVL917524:WVM917524 D983060:E983060 IZ983060:JA983060 SV983060:SW983060 ACR983060:ACS983060 AMN983060:AMO983060 AWJ983060:AWK983060 BGF983060:BGG983060 BQB983060:BQC983060 BZX983060:BZY983060 CJT983060:CJU983060 CTP983060:CTQ983060 DDL983060:DDM983060 DNH983060:DNI983060 DXD983060:DXE983060 EGZ983060:EHA983060 EQV983060:EQW983060 FAR983060:FAS983060 FKN983060:FKO983060 FUJ983060:FUK983060 GEF983060:GEG983060 GOB983060:GOC983060 GXX983060:GXY983060 HHT983060:HHU983060 HRP983060:HRQ983060 IBL983060:IBM983060 ILH983060:ILI983060 IVD983060:IVE983060 JEZ983060:JFA983060 JOV983060:JOW983060 JYR983060:JYS983060 KIN983060:KIO983060 KSJ983060:KSK983060 LCF983060:LCG983060 LMB983060:LMC983060 LVX983060:LVY983060 MFT983060:MFU983060 MPP983060:MPQ983060 MZL983060:MZM983060 NJH983060:NJI983060 NTD983060:NTE983060 OCZ983060:ODA983060 OMV983060:OMW983060 OWR983060:OWS983060 PGN983060:PGO983060 PQJ983060:PQK983060 QAF983060:QAG983060 QKB983060:QKC983060 QTX983060:QTY983060 RDT983060:RDU983060 RNP983060:RNQ983060 RXL983060:RXM983060 SHH983060:SHI983060 SRD983060:SRE983060 TAZ983060:TBA983060 TKV983060:TKW983060 TUR983060:TUS983060 UEN983060:UEO983060 UOJ983060:UOK983060 UYF983060:UYG983060 VIB983060:VIC983060 VRX983060:VRY983060 WBT983060:WBU983060 WLP983060:WLQ983060 WVL983060:WVM983060">
      <formula1>INDIRECT($D$19)</formula1>
    </dataValidation>
    <dataValidation type="list" allowBlank="1" showInputMessage="1" showErrorMessage="1" sqref="D19:E19 IZ19:JA19 SV19:SW19 ACR19:ACS19 AMN19:AMO19 AWJ19:AWK19 BGF19:BGG19 BQB19:BQC19 BZX19:BZY19 CJT19:CJU19 CTP19:CTQ19 DDL19:DDM19 DNH19:DNI19 DXD19:DXE19 EGZ19:EHA19 EQV19:EQW19 FAR19:FAS19 FKN19:FKO19 FUJ19:FUK19 GEF19:GEG19 GOB19:GOC19 GXX19:GXY19 HHT19:HHU19 HRP19:HRQ19 IBL19:IBM19 ILH19:ILI19 IVD19:IVE19 JEZ19:JFA19 JOV19:JOW19 JYR19:JYS19 KIN19:KIO19 KSJ19:KSK19 LCF19:LCG19 LMB19:LMC19 LVX19:LVY19 MFT19:MFU19 MPP19:MPQ19 MZL19:MZM19 NJH19:NJI19 NTD19:NTE19 OCZ19:ODA19 OMV19:OMW19 OWR19:OWS19 PGN19:PGO19 PQJ19:PQK19 QAF19:QAG19 QKB19:QKC19 QTX19:QTY19 RDT19:RDU19 RNP19:RNQ19 RXL19:RXM19 SHH19:SHI19 SRD19:SRE19 TAZ19:TBA19 TKV19:TKW19 TUR19:TUS19 UEN19:UEO19 UOJ19:UOK19 UYF19:UYG19 VIB19:VIC19 VRX19:VRY19 WBT19:WBU19 WLP19:WLQ19 WVL19:WVM19 D65555:E65555 IZ65555:JA65555 SV65555:SW65555 ACR65555:ACS65555 AMN65555:AMO65555 AWJ65555:AWK65555 BGF65555:BGG65555 BQB65555:BQC65555 BZX65555:BZY65555 CJT65555:CJU65555 CTP65555:CTQ65555 DDL65555:DDM65555 DNH65555:DNI65555 DXD65555:DXE65555 EGZ65555:EHA65555 EQV65555:EQW65555 FAR65555:FAS65555 FKN65555:FKO65555 FUJ65555:FUK65555 GEF65555:GEG65555 GOB65555:GOC65555 GXX65555:GXY65555 HHT65555:HHU65555 HRP65555:HRQ65555 IBL65555:IBM65555 ILH65555:ILI65555 IVD65555:IVE65555 JEZ65555:JFA65555 JOV65555:JOW65555 JYR65555:JYS65555 KIN65555:KIO65555 KSJ65555:KSK65555 LCF65555:LCG65555 LMB65555:LMC65555 LVX65555:LVY65555 MFT65555:MFU65555 MPP65555:MPQ65555 MZL65555:MZM65555 NJH65555:NJI65555 NTD65555:NTE65555 OCZ65555:ODA65555 OMV65555:OMW65555 OWR65555:OWS65555 PGN65555:PGO65555 PQJ65555:PQK65555 QAF65555:QAG65555 QKB65555:QKC65555 QTX65555:QTY65555 RDT65555:RDU65555 RNP65555:RNQ65555 RXL65555:RXM65555 SHH65555:SHI65555 SRD65555:SRE65555 TAZ65555:TBA65555 TKV65555:TKW65555 TUR65555:TUS65555 UEN65555:UEO65555 UOJ65555:UOK65555 UYF65555:UYG65555 VIB65555:VIC65555 VRX65555:VRY65555 WBT65555:WBU65555 WLP65555:WLQ65555 WVL65555:WVM65555 D131091:E131091 IZ131091:JA131091 SV131091:SW131091 ACR131091:ACS131091 AMN131091:AMO131091 AWJ131091:AWK131091 BGF131091:BGG131091 BQB131091:BQC131091 BZX131091:BZY131091 CJT131091:CJU131091 CTP131091:CTQ131091 DDL131091:DDM131091 DNH131091:DNI131091 DXD131091:DXE131091 EGZ131091:EHA131091 EQV131091:EQW131091 FAR131091:FAS131091 FKN131091:FKO131091 FUJ131091:FUK131091 GEF131091:GEG131091 GOB131091:GOC131091 GXX131091:GXY131091 HHT131091:HHU131091 HRP131091:HRQ131091 IBL131091:IBM131091 ILH131091:ILI131091 IVD131091:IVE131091 JEZ131091:JFA131091 JOV131091:JOW131091 JYR131091:JYS131091 KIN131091:KIO131091 KSJ131091:KSK131091 LCF131091:LCG131091 LMB131091:LMC131091 LVX131091:LVY131091 MFT131091:MFU131091 MPP131091:MPQ131091 MZL131091:MZM131091 NJH131091:NJI131091 NTD131091:NTE131091 OCZ131091:ODA131091 OMV131091:OMW131091 OWR131091:OWS131091 PGN131091:PGO131091 PQJ131091:PQK131091 QAF131091:QAG131091 QKB131091:QKC131091 QTX131091:QTY131091 RDT131091:RDU131091 RNP131091:RNQ131091 RXL131091:RXM131091 SHH131091:SHI131091 SRD131091:SRE131091 TAZ131091:TBA131091 TKV131091:TKW131091 TUR131091:TUS131091 UEN131091:UEO131091 UOJ131091:UOK131091 UYF131091:UYG131091 VIB131091:VIC131091 VRX131091:VRY131091 WBT131091:WBU131091 WLP131091:WLQ131091 WVL131091:WVM131091 D196627:E196627 IZ196627:JA196627 SV196627:SW196627 ACR196627:ACS196627 AMN196627:AMO196627 AWJ196627:AWK196627 BGF196627:BGG196627 BQB196627:BQC196627 BZX196627:BZY196627 CJT196627:CJU196627 CTP196627:CTQ196627 DDL196627:DDM196627 DNH196627:DNI196627 DXD196627:DXE196627 EGZ196627:EHA196627 EQV196627:EQW196627 FAR196627:FAS196627 FKN196627:FKO196627 FUJ196627:FUK196627 GEF196627:GEG196627 GOB196627:GOC196627 GXX196627:GXY196627 HHT196627:HHU196627 HRP196627:HRQ196627 IBL196627:IBM196627 ILH196627:ILI196627 IVD196627:IVE196627 JEZ196627:JFA196627 JOV196627:JOW196627 JYR196627:JYS196627 KIN196627:KIO196627 KSJ196627:KSK196627 LCF196627:LCG196627 LMB196627:LMC196627 LVX196627:LVY196627 MFT196627:MFU196627 MPP196627:MPQ196627 MZL196627:MZM196627 NJH196627:NJI196627 NTD196627:NTE196627 OCZ196627:ODA196627 OMV196627:OMW196627 OWR196627:OWS196627 PGN196627:PGO196627 PQJ196627:PQK196627 QAF196627:QAG196627 QKB196627:QKC196627 QTX196627:QTY196627 RDT196627:RDU196627 RNP196627:RNQ196627 RXL196627:RXM196627 SHH196627:SHI196627 SRD196627:SRE196627 TAZ196627:TBA196627 TKV196627:TKW196627 TUR196627:TUS196627 UEN196627:UEO196627 UOJ196627:UOK196627 UYF196627:UYG196627 VIB196627:VIC196627 VRX196627:VRY196627 WBT196627:WBU196627 WLP196627:WLQ196627 WVL196627:WVM196627 D262163:E262163 IZ262163:JA262163 SV262163:SW262163 ACR262163:ACS262163 AMN262163:AMO262163 AWJ262163:AWK262163 BGF262163:BGG262163 BQB262163:BQC262163 BZX262163:BZY262163 CJT262163:CJU262163 CTP262163:CTQ262163 DDL262163:DDM262163 DNH262163:DNI262163 DXD262163:DXE262163 EGZ262163:EHA262163 EQV262163:EQW262163 FAR262163:FAS262163 FKN262163:FKO262163 FUJ262163:FUK262163 GEF262163:GEG262163 GOB262163:GOC262163 GXX262163:GXY262163 HHT262163:HHU262163 HRP262163:HRQ262163 IBL262163:IBM262163 ILH262163:ILI262163 IVD262163:IVE262163 JEZ262163:JFA262163 JOV262163:JOW262163 JYR262163:JYS262163 KIN262163:KIO262163 KSJ262163:KSK262163 LCF262163:LCG262163 LMB262163:LMC262163 LVX262163:LVY262163 MFT262163:MFU262163 MPP262163:MPQ262163 MZL262163:MZM262163 NJH262163:NJI262163 NTD262163:NTE262163 OCZ262163:ODA262163 OMV262163:OMW262163 OWR262163:OWS262163 PGN262163:PGO262163 PQJ262163:PQK262163 QAF262163:QAG262163 QKB262163:QKC262163 QTX262163:QTY262163 RDT262163:RDU262163 RNP262163:RNQ262163 RXL262163:RXM262163 SHH262163:SHI262163 SRD262163:SRE262163 TAZ262163:TBA262163 TKV262163:TKW262163 TUR262163:TUS262163 UEN262163:UEO262163 UOJ262163:UOK262163 UYF262163:UYG262163 VIB262163:VIC262163 VRX262163:VRY262163 WBT262163:WBU262163 WLP262163:WLQ262163 WVL262163:WVM262163 D327699:E327699 IZ327699:JA327699 SV327699:SW327699 ACR327699:ACS327699 AMN327699:AMO327699 AWJ327699:AWK327699 BGF327699:BGG327699 BQB327699:BQC327699 BZX327699:BZY327699 CJT327699:CJU327699 CTP327699:CTQ327699 DDL327699:DDM327699 DNH327699:DNI327699 DXD327699:DXE327699 EGZ327699:EHA327699 EQV327699:EQW327699 FAR327699:FAS327699 FKN327699:FKO327699 FUJ327699:FUK327699 GEF327699:GEG327699 GOB327699:GOC327699 GXX327699:GXY327699 HHT327699:HHU327699 HRP327699:HRQ327699 IBL327699:IBM327699 ILH327699:ILI327699 IVD327699:IVE327699 JEZ327699:JFA327699 JOV327699:JOW327699 JYR327699:JYS327699 KIN327699:KIO327699 KSJ327699:KSK327699 LCF327699:LCG327699 LMB327699:LMC327699 LVX327699:LVY327699 MFT327699:MFU327699 MPP327699:MPQ327699 MZL327699:MZM327699 NJH327699:NJI327699 NTD327699:NTE327699 OCZ327699:ODA327699 OMV327699:OMW327699 OWR327699:OWS327699 PGN327699:PGO327699 PQJ327699:PQK327699 QAF327699:QAG327699 QKB327699:QKC327699 QTX327699:QTY327699 RDT327699:RDU327699 RNP327699:RNQ327699 RXL327699:RXM327699 SHH327699:SHI327699 SRD327699:SRE327699 TAZ327699:TBA327699 TKV327699:TKW327699 TUR327699:TUS327699 UEN327699:UEO327699 UOJ327699:UOK327699 UYF327699:UYG327699 VIB327699:VIC327699 VRX327699:VRY327699 WBT327699:WBU327699 WLP327699:WLQ327699 WVL327699:WVM327699 D393235:E393235 IZ393235:JA393235 SV393235:SW393235 ACR393235:ACS393235 AMN393235:AMO393235 AWJ393235:AWK393235 BGF393235:BGG393235 BQB393235:BQC393235 BZX393235:BZY393235 CJT393235:CJU393235 CTP393235:CTQ393235 DDL393235:DDM393235 DNH393235:DNI393235 DXD393235:DXE393235 EGZ393235:EHA393235 EQV393235:EQW393235 FAR393235:FAS393235 FKN393235:FKO393235 FUJ393235:FUK393235 GEF393235:GEG393235 GOB393235:GOC393235 GXX393235:GXY393235 HHT393235:HHU393235 HRP393235:HRQ393235 IBL393235:IBM393235 ILH393235:ILI393235 IVD393235:IVE393235 JEZ393235:JFA393235 JOV393235:JOW393235 JYR393235:JYS393235 KIN393235:KIO393235 KSJ393235:KSK393235 LCF393235:LCG393235 LMB393235:LMC393235 LVX393235:LVY393235 MFT393235:MFU393235 MPP393235:MPQ393235 MZL393235:MZM393235 NJH393235:NJI393235 NTD393235:NTE393235 OCZ393235:ODA393235 OMV393235:OMW393235 OWR393235:OWS393235 PGN393235:PGO393235 PQJ393235:PQK393235 QAF393235:QAG393235 QKB393235:QKC393235 QTX393235:QTY393235 RDT393235:RDU393235 RNP393235:RNQ393235 RXL393235:RXM393235 SHH393235:SHI393235 SRD393235:SRE393235 TAZ393235:TBA393235 TKV393235:TKW393235 TUR393235:TUS393235 UEN393235:UEO393235 UOJ393235:UOK393235 UYF393235:UYG393235 VIB393235:VIC393235 VRX393235:VRY393235 WBT393235:WBU393235 WLP393235:WLQ393235 WVL393235:WVM393235 D458771:E458771 IZ458771:JA458771 SV458771:SW458771 ACR458771:ACS458771 AMN458771:AMO458771 AWJ458771:AWK458771 BGF458771:BGG458771 BQB458771:BQC458771 BZX458771:BZY458771 CJT458771:CJU458771 CTP458771:CTQ458771 DDL458771:DDM458771 DNH458771:DNI458771 DXD458771:DXE458771 EGZ458771:EHA458771 EQV458771:EQW458771 FAR458771:FAS458771 FKN458771:FKO458771 FUJ458771:FUK458771 GEF458771:GEG458771 GOB458771:GOC458771 GXX458771:GXY458771 HHT458771:HHU458771 HRP458771:HRQ458771 IBL458771:IBM458771 ILH458771:ILI458771 IVD458771:IVE458771 JEZ458771:JFA458771 JOV458771:JOW458771 JYR458771:JYS458771 KIN458771:KIO458771 KSJ458771:KSK458771 LCF458771:LCG458771 LMB458771:LMC458771 LVX458771:LVY458771 MFT458771:MFU458771 MPP458771:MPQ458771 MZL458771:MZM458771 NJH458771:NJI458771 NTD458771:NTE458771 OCZ458771:ODA458771 OMV458771:OMW458771 OWR458771:OWS458771 PGN458771:PGO458771 PQJ458771:PQK458771 QAF458771:QAG458771 QKB458771:QKC458771 QTX458771:QTY458771 RDT458771:RDU458771 RNP458771:RNQ458771 RXL458771:RXM458771 SHH458771:SHI458771 SRD458771:SRE458771 TAZ458771:TBA458771 TKV458771:TKW458771 TUR458771:TUS458771 UEN458771:UEO458771 UOJ458771:UOK458771 UYF458771:UYG458771 VIB458771:VIC458771 VRX458771:VRY458771 WBT458771:WBU458771 WLP458771:WLQ458771 WVL458771:WVM458771 D524307:E524307 IZ524307:JA524307 SV524307:SW524307 ACR524307:ACS524307 AMN524307:AMO524307 AWJ524307:AWK524307 BGF524307:BGG524307 BQB524307:BQC524307 BZX524307:BZY524307 CJT524307:CJU524307 CTP524307:CTQ524307 DDL524307:DDM524307 DNH524307:DNI524307 DXD524307:DXE524307 EGZ524307:EHA524307 EQV524307:EQW524307 FAR524307:FAS524307 FKN524307:FKO524307 FUJ524307:FUK524307 GEF524307:GEG524307 GOB524307:GOC524307 GXX524307:GXY524307 HHT524307:HHU524307 HRP524307:HRQ524307 IBL524307:IBM524307 ILH524307:ILI524307 IVD524307:IVE524307 JEZ524307:JFA524307 JOV524307:JOW524307 JYR524307:JYS524307 KIN524307:KIO524307 KSJ524307:KSK524307 LCF524307:LCG524307 LMB524307:LMC524307 LVX524307:LVY524307 MFT524307:MFU524307 MPP524307:MPQ524307 MZL524307:MZM524307 NJH524307:NJI524307 NTD524307:NTE524307 OCZ524307:ODA524307 OMV524307:OMW524307 OWR524307:OWS524307 PGN524307:PGO524307 PQJ524307:PQK524307 QAF524307:QAG524307 QKB524307:QKC524307 QTX524307:QTY524307 RDT524307:RDU524307 RNP524307:RNQ524307 RXL524307:RXM524307 SHH524307:SHI524307 SRD524307:SRE524307 TAZ524307:TBA524307 TKV524307:TKW524307 TUR524307:TUS524307 UEN524307:UEO524307 UOJ524307:UOK524307 UYF524307:UYG524307 VIB524307:VIC524307 VRX524307:VRY524307 WBT524307:WBU524307 WLP524307:WLQ524307 WVL524307:WVM524307 D589843:E589843 IZ589843:JA589843 SV589843:SW589843 ACR589843:ACS589843 AMN589843:AMO589843 AWJ589843:AWK589843 BGF589843:BGG589843 BQB589843:BQC589843 BZX589843:BZY589843 CJT589843:CJU589843 CTP589843:CTQ589843 DDL589843:DDM589843 DNH589843:DNI589843 DXD589843:DXE589843 EGZ589843:EHA589843 EQV589843:EQW589843 FAR589843:FAS589843 FKN589843:FKO589843 FUJ589843:FUK589843 GEF589843:GEG589843 GOB589843:GOC589843 GXX589843:GXY589843 HHT589843:HHU589843 HRP589843:HRQ589843 IBL589843:IBM589843 ILH589843:ILI589843 IVD589843:IVE589843 JEZ589843:JFA589843 JOV589843:JOW589843 JYR589843:JYS589843 KIN589843:KIO589843 KSJ589843:KSK589843 LCF589843:LCG589843 LMB589843:LMC589843 LVX589843:LVY589843 MFT589843:MFU589843 MPP589843:MPQ589843 MZL589843:MZM589843 NJH589843:NJI589843 NTD589843:NTE589843 OCZ589843:ODA589843 OMV589843:OMW589843 OWR589843:OWS589843 PGN589843:PGO589843 PQJ589843:PQK589843 QAF589843:QAG589843 QKB589843:QKC589843 QTX589843:QTY589843 RDT589843:RDU589843 RNP589843:RNQ589843 RXL589843:RXM589843 SHH589843:SHI589843 SRD589843:SRE589843 TAZ589843:TBA589843 TKV589843:TKW589843 TUR589843:TUS589843 UEN589843:UEO589843 UOJ589843:UOK589843 UYF589843:UYG589843 VIB589843:VIC589843 VRX589843:VRY589843 WBT589843:WBU589843 WLP589843:WLQ589843 WVL589843:WVM589843 D655379:E655379 IZ655379:JA655379 SV655379:SW655379 ACR655379:ACS655379 AMN655379:AMO655379 AWJ655379:AWK655379 BGF655379:BGG655379 BQB655379:BQC655379 BZX655379:BZY655379 CJT655379:CJU655379 CTP655379:CTQ655379 DDL655379:DDM655379 DNH655379:DNI655379 DXD655379:DXE655379 EGZ655379:EHA655379 EQV655379:EQW655379 FAR655379:FAS655379 FKN655379:FKO655379 FUJ655379:FUK655379 GEF655379:GEG655379 GOB655379:GOC655379 GXX655379:GXY655379 HHT655379:HHU655379 HRP655379:HRQ655379 IBL655379:IBM655379 ILH655379:ILI655379 IVD655379:IVE655379 JEZ655379:JFA655379 JOV655379:JOW655379 JYR655379:JYS655379 KIN655379:KIO655379 KSJ655379:KSK655379 LCF655379:LCG655379 LMB655379:LMC655379 LVX655379:LVY655379 MFT655379:MFU655379 MPP655379:MPQ655379 MZL655379:MZM655379 NJH655379:NJI655379 NTD655379:NTE655379 OCZ655379:ODA655379 OMV655379:OMW655379 OWR655379:OWS655379 PGN655379:PGO655379 PQJ655379:PQK655379 QAF655379:QAG655379 QKB655379:QKC655379 QTX655379:QTY655379 RDT655379:RDU655379 RNP655379:RNQ655379 RXL655379:RXM655379 SHH655379:SHI655379 SRD655379:SRE655379 TAZ655379:TBA655379 TKV655379:TKW655379 TUR655379:TUS655379 UEN655379:UEO655379 UOJ655379:UOK655379 UYF655379:UYG655379 VIB655379:VIC655379 VRX655379:VRY655379 WBT655379:WBU655379 WLP655379:WLQ655379 WVL655379:WVM655379 D720915:E720915 IZ720915:JA720915 SV720915:SW720915 ACR720915:ACS720915 AMN720915:AMO720915 AWJ720915:AWK720915 BGF720915:BGG720915 BQB720915:BQC720915 BZX720915:BZY720915 CJT720915:CJU720915 CTP720915:CTQ720915 DDL720915:DDM720915 DNH720915:DNI720915 DXD720915:DXE720915 EGZ720915:EHA720915 EQV720915:EQW720915 FAR720915:FAS720915 FKN720915:FKO720915 FUJ720915:FUK720915 GEF720915:GEG720915 GOB720915:GOC720915 GXX720915:GXY720915 HHT720915:HHU720915 HRP720915:HRQ720915 IBL720915:IBM720915 ILH720915:ILI720915 IVD720915:IVE720915 JEZ720915:JFA720915 JOV720915:JOW720915 JYR720915:JYS720915 KIN720915:KIO720915 KSJ720915:KSK720915 LCF720915:LCG720915 LMB720915:LMC720915 LVX720915:LVY720915 MFT720915:MFU720915 MPP720915:MPQ720915 MZL720915:MZM720915 NJH720915:NJI720915 NTD720915:NTE720915 OCZ720915:ODA720915 OMV720915:OMW720915 OWR720915:OWS720915 PGN720915:PGO720915 PQJ720915:PQK720915 QAF720915:QAG720915 QKB720915:QKC720915 QTX720915:QTY720915 RDT720915:RDU720915 RNP720915:RNQ720915 RXL720915:RXM720915 SHH720915:SHI720915 SRD720915:SRE720915 TAZ720915:TBA720915 TKV720915:TKW720915 TUR720915:TUS720915 UEN720915:UEO720915 UOJ720915:UOK720915 UYF720915:UYG720915 VIB720915:VIC720915 VRX720915:VRY720915 WBT720915:WBU720915 WLP720915:WLQ720915 WVL720915:WVM720915 D786451:E786451 IZ786451:JA786451 SV786451:SW786451 ACR786451:ACS786451 AMN786451:AMO786451 AWJ786451:AWK786451 BGF786451:BGG786451 BQB786451:BQC786451 BZX786451:BZY786451 CJT786451:CJU786451 CTP786451:CTQ786451 DDL786451:DDM786451 DNH786451:DNI786451 DXD786451:DXE786451 EGZ786451:EHA786451 EQV786451:EQW786451 FAR786451:FAS786451 FKN786451:FKO786451 FUJ786451:FUK786451 GEF786451:GEG786451 GOB786451:GOC786451 GXX786451:GXY786451 HHT786451:HHU786451 HRP786451:HRQ786451 IBL786451:IBM786451 ILH786451:ILI786451 IVD786451:IVE786451 JEZ786451:JFA786451 JOV786451:JOW786451 JYR786451:JYS786451 KIN786451:KIO786451 KSJ786451:KSK786451 LCF786451:LCG786451 LMB786451:LMC786451 LVX786451:LVY786451 MFT786451:MFU786451 MPP786451:MPQ786451 MZL786451:MZM786451 NJH786451:NJI786451 NTD786451:NTE786451 OCZ786451:ODA786451 OMV786451:OMW786451 OWR786451:OWS786451 PGN786451:PGO786451 PQJ786451:PQK786451 QAF786451:QAG786451 QKB786451:QKC786451 QTX786451:QTY786451 RDT786451:RDU786451 RNP786451:RNQ786451 RXL786451:RXM786451 SHH786451:SHI786451 SRD786451:SRE786451 TAZ786451:TBA786451 TKV786451:TKW786451 TUR786451:TUS786451 UEN786451:UEO786451 UOJ786451:UOK786451 UYF786451:UYG786451 VIB786451:VIC786451 VRX786451:VRY786451 WBT786451:WBU786451 WLP786451:WLQ786451 WVL786451:WVM786451 D851987:E851987 IZ851987:JA851987 SV851987:SW851987 ACR851987:ACS851987 AMN851987:AMO851987 AWJ851987:AWK851987 BGF851987:BGG851987 BQB851987:BQC851987 BZX851987:BZY851987 CJT851987:CJU851987 CTP851987:CTQ851987 DDL851987:DDM851987 DNH851987:DNI851987 DXD851987:DXE851987 EGZ851987:EHA851987 EQV851987:EQW851987 FAR851987:FAS851987 FKN851987:FKO851987 FUJ851987:FUK851987 GEF851987:GEG851987 GOB851987:GOC851987 GXX851987:GXY851987 HHT851987:HHU851987 HRP851987:HRQ851987 IBL851987:IBM851987 ILH851987:ILI851987 IVD851987:IVE851987 JEZ851987:JFA851987 JOV851987:JOW851987 JYR851987:JYS851987 KIN851987:KIO851987 KSJ851987:KSK851987 LCF851987:LCG851987 LMB851987:LMC851987 LVX851987:LVY851987 MFT851987:MFU851987 MPP851987:MPQ851987 MZL851987:MZM851987 NJH851987:NJI851987 NTD851987:NTE851987 OCZ851987:ODA851987 OMV851987:OMW851987 OWR851987:OWS851987 PGN851987:PGO851987 PQJ851987:PQK851987 QAF851987:QAG851987 QKB851987:QKC851987 QTX851987:QTY851987 RDT851987:RDU851987 RNP851987:RNQ851987 RXL851987:RXM851987 SHH851987:SHI851987 SRD851987:SRE851987 TAZ851987:TBA851987 TKV851987:TKW851987 TUR851987:TUS851987 UEN851987:UEO851987 UOJ851987:UOK851987 UYF851987:UYG851987 VIB851987:VIC851987 VRX851987:VRY851987 WBT851987:WBU851987 WLP851987:WLQ851987 WVL851987:WVM851987 D917523:E917523 IZ917523:JA917523 SV917523:SW917523 ACR917523:ACS917523 AMN917523:AMO917523 AWJ917523:AWK917523 BGF917523:BGG917523 BQB917523:BQC917523 BZX917523:BZY917523 CJT917523:CJU917523 CTP917523:CTQ917523 DDL917523:DDM917523 DNH917523:DNI917523 DXD917523:DXE917523 EGZ917523:EHA917523 EQV917523:EQW917523 FAR917523:FAS917523 FKN917523:FKO917523 FUJ917523:FUK917523 GEF917523:GEG917523 GOB917523:GOC917523 GXX917523:GXY917523 HHT917523:HHU917523 HRP917523:HRQ917523 IBL917523:IBM917523 ILH917523:ILI917523 IVD917523:IVE917523 JEZ917523:JFA917523 JOV917523:JOW917523 JYR917523:JYS917523 KIN917523:KIO917523 KSJ917523:KSK917523 LCF917523:LCG917523 LMB917523:LMC917523 LVX917523:LVY917523 MFT917523:MFU917523 MPP917523:MPQ917523 MZL917523:MZM917523 NJH917523:NJI917523 NTD917523:NTE917523 OCZ917523:ODA917523 OMV917523:OMW917523 OWR917523:OWS917523 PGN917523:PGO917523 PQJ917523:PQK917523 QAF917523:QAG917523 QKB917523:QKC917523 QTX917523:QTY917523 RDT917523:RDU917523 RNP917523:RNQ917523 RXL917523:RXM917523 SHH917523:SHI917523 SRD917523:SRE917523 TAZ917523:TBA917523 TKV917523:TKW917523 TUR917523:TUS917523 UEN917523:UEO917523 UOJ917523:UOK917523 UYF917523:UYG917523 VIB917523:VIC917523 VRX917523:VRY917523 WBT917523:WBU917523 WLP917523:WLQ917523 WVL917523:WVM917523 D983059:E983059 IZ983059:JA983059 SV983059:SW983059 ACR983059:ACS983059 AMN983059:AMO983059 AWJ983059:AWK983059 BGF983059:BGG983059 BQB983059:BQC983059 BZX983059:BZY983059 CJT983059:CJU983059 CTP983059:CTQ983059 DDL983059:DDM983059 DNH983059:DNI983059 DXD983059:DXE983059 EGZ983059:EHA983059 EQV983059:EQW983059 FAR983059:FAS983059 FKN983059:FKO983059 FUJ983059:FUK983059 GEF983059:GEG983059 GOB983059:GOC983059 GXX983059:GXY983059 HHT983059:HHU983059 HRP983059:HRQ983059 IBL983059:IBM983059 ILH983059:ILI983059 IVD983059:IVE983059 JEZ983059:JFA983059 JOV983059:JOW983059 JYR983059:JYS983059 KIN983059:KIO983059 KSJ983059:KSK983059 LCF983059:LCG983059 LMB983059:LMC983059 LVX983059:LVY983059 MFT983059:MFU983059 MPP983059:MPQ983059 MZL983059:MZM983059 NJH983059:NJI983059 NTD983059:NTE983059 OCZ983059:ODA983059 OMV983059:OMW983059 OWR983059:OWS983059 PGN983059:PGO983059 PQJ983059:PQK983059 QAF983059:QAG983059 QKB983059:QKC983059 QTX983059:QTY983059 RDT983059:RDU983059 RNP983059:RNQ983059 RXL983059:RXM983059 SHH983059:SHI983059 SRD983059:SRE983059 TAZ983059:TBA983059 TKV983059:TKW983059 TUR983059:TUS983059 UEN983059:UEO983059 UOJ983059:UOK983059 UYF983059:UYG983059 VIB983059:VIC983059 VRX983059:VRY983059 WBT983059:WBU983059 WLP983059:WLQ983059 WVL983059:WVM983059">
      <formula1>サービス提供形態</formula1>
    </dataValidation>
  </dataValidations>
  <pageMargins left="0.7" right="0.7" top="0.75" bottom="0.75" header="0.3" footer="0.3"/>
  <pageSetup paperSize="9" scale="98" orientation="portrait" r:id="rId1"/>
  <colBreaks count="1" manualBreakCount="1">
    <brk id="8" max="2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C46"/>
  <sheetViews>
    <sheetView view="pageBreakPreview" zoomScale="80" zoomScaleNormal="100" zoomScaleSheetLayoutView="80" workbookViewId="0">
      <selection activeCell="AB3" sqref="AB3:AO3"/>
    </sheetView>
  </sheetViews>
  <sheetFormatPr defaultColWidth="9" defaultRowHeight="21" customHeight="1"/>
  <cols>
    <col min="1" max="1" width="3.81640625" style="186" customWidth="1"/>
    <col min="2" max="2" width="6.6328125" style="186" customWidth="1"/>
    <col min="3" max="3" width="10.08984375" style="185" customWidth="1"/>
    <col min="4" max="4" width="4.453125" style="185" customWidth="1"/>
    <col min="5" max="5" width="8.6328125" style="185" customWidth="1"/>
    <col min="6" max="6" width="12.6328125" style="185" customWidth="1"/>
    <col min="7" max="7" width="3.90625" style="185" customWidth="1"/>
    <col min="8" max="37" width="3.90625" style="186" customWidth="1"/>
    <col min="38" max="41" width="7.1796875" style="186" customWidth="1"/>
    <col min="42" max="43" width="2.90625" style="186" customWidth="1"/>
    <col min="44" max="55" width="9.90625" style="186" customWidth="1"/>
    <col min="56" max="67" width="2.6328125" style="186" customWidth="1"/>
    <col min="68" max="16384" width="9" style="186"/>
  </cols>
  <sheetData>
    <row r="1" spans="1:55" s="110" customFormat="1" ht="26.25" customHeight="1" thickTop="1">
      <c r="A1" s="761" t="s">
        <v>268</v>
      </c>
      <c r="B1" s="762"/>
      <c r="C1" s="762"/>
      <c r="D1" s="211"/>
      <c r="E1" s="212" t="s">
        <v>467</v>
      </c>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763" t="s">
        <v>269</v>
      </c>
      <c r="AO1" s="764"/>
      <c r="AP1" s="213"/>
      <c r="AQ1" s="213"/>
      <c r="AR1" s="214" t="s">
        <v>270</v>
      </c>
      <c r="AS1" s="215" t="s">
        <v>271</v>
      </c>
      <c r="AT1" s="216" t="s">
        <v>272</v>
      </c>
      <c r="AU1" s="216" t="s">
        <v>273</v>
      </c>
      <c r="AV1" s="217" t="s">
        <v>274</v>
      </c>
      <c r="AW1" s="217" t="s">
        <v>275</v>
      </c>
      <c r="AX1" s="217" t="s">
        <v>276</v>
      </c>
      <c r="AY1" s="217" t="s">
        <v>277</v>
      </c>
      <c r="AZ1" s="218" t="s">
        <v>278</v>
      </c>
      <c r="BA1" s="217" t="s">
        <v>273</v>
      </c>
      <c r="BB1" s="217" t="s">
        <v>169</v>
      </c>
      <c r="BC1" s="219" t="s">
        <v>7</v>
      </c>
    </row>
    <row r="2" spans="1:55" s="110" customFormat="1" ht="21" customHeight="1" thickBot="1">
      <c r="A2" s="767" t="s">
        <v>279</v>
      </c>
      <c r="B2" s="767"/>
      <c r="C2" s="767"/>
      <c r="D2" s="767"/>
      <c r="E2" s="767"/>
      <c r="F2" s="767"/>
      <c r="G2" s="767"/>
      <c r="H2" s="767"/>
      <c r="I2" s="767"/>
      <c r="J2" s="767"/>
      <c r="K2" s="767"/>
      <c r="L2" s="767"/>
      <c r="M2" s="767"/>
      <c r="N2" s="767"/>
      <c r="O2" s="767"/>
      <c r="P2" s="767"/>
      <c r="Q2" s="767"/>
      <c r="R2" s="767"/>
      <c r="S2" s="767"/>
      <c r="T2" s="767"/>
      <c r="U2" s="767"/>
      <c r="V2" s="220" t="s">
        <v>280</v>
      </c>
      <c r="W2" s="768">
        <v>2024</v>
      </c>
      <c r="X2" s="768"/>
      <c r="Y2" s="768"/>
      <c r="Z2" s="221" t="s">
        <v>281</v>
      </c>
      <c r="AA2" s="769"/>
      <c r="AB2" s="769"/>
      <c r="AC2" s="221" t="s">
        <v>164</v>
      </c>
      <c r="AD2" s="222" t="s">
        <v>282</v>
      </c>
      <c r="AE2" s="220" t="s">
        <v>283</v>
      </c>
      <c r="AF2" s="770" t="s">
        <v>284</v>
      </c>
      <c r="AG2" s="770"/>
      <c r="AH2" s="770"/>
      <c r="AI2" s="770"/>
      <c r="AJ2" s="770"/>
      <c r="AK2" s="770"/>
      <c r="AL2" s="770"/>
      <c r="AM2" s="771"/>
      <c r="AN2" s="765"/>
      <c r="AO2" s="766"/>
      <c r="AP2" s="108"/>
      <c r="AQ2" s="108"/>
      <c r="AR2" s="223" t="s">
        <v>285</v>
      </c>
      <c r="AS2" s="224" t="s">
        <v>286</v>
      </c>
      <c r="AT2" s="224" t="s">
        <v>287</v>
      </c>
      <c r="AU2" s="224"/>
      <c r="AV2" s="224"/>
      <c r="AW2" s="224"/>
      <c r="AX2" s="224"/>
      <c r="AY2" s="225"/>
      <c r="AZ2" s="225"/>
      <c r="BA2" s="226"/>
      <c r="BB2" s="226"/>
      <c r="BC2" s="227"/>
    </row>
    <row r="3" spans="1:55" s="110" customFormat="1" ht="18.75" customHeight="1" thickBot="1">
      <c r="A3" s="751" t="s">
        <v>288</v>
      </c>
      <c r="B3" s="752"/>
      <c r="C3" s="752"/>
      <c r="D3" s="752"/>
      <c r="E3" s="772"/>
      <c r="F3" s="773" t="s">
        <v>183</v>
      </c>
      <c r="G3" s="774"/>
      <c r="H3" s="774"/>
      <c r="I3" s="774"/>
      <c r="J3" s="774"/>
      <c r="K3" s="774"/>
      <c r="L3" s="774"/>
      <c r="M3" s="774"/>
      <c r="N3" s="774"/>
      <c r="O3" s="774"/>
      <c r="P3" s="774"/>
      <c r="Q3" s="774"/>
      <c r="R3" s="774"/>
      <c r="S3" s="774"/>
      <c r="T3" s="774"/>
      <c r="U3" s="751" t="s">
        <v>289</v>
      </c>
      <c r="V3" s="774"/>
      <c r="W3" s="774"/>
      <c r="X3" s="774"/>
      <c r="Y3" s="774"/>
      <c r="Z3" s="774"/>
      <c r="AA3" s="775"/>
      <c r="AB3" s="773"/>
      <c r="AC3" s="774"/>
      <c r="AD3" s="774"/>
      <c r="AE3" s="774"/>
      <c r="AF3" s="774"/>
      <c r="AG3" s="774"/>
      <c r="AH3" s="774"/>
      <c r="AI3" s="774"/>
      <c r="AJ3" s="774"/>
      <c r="AK3" s="774"/>
      <c r="AL3" s="774"/>
      <c r="AM3" s="774"/>
      <c r="AN3" s="774"/>
      <c r="AO3" s="776"/>
      <c r="AP3" s="228"/>
      <c r="AR3" s="223" t="s">
        <v>290</v>
      </c>
      <c r="AS3" s="224" t="s">
        <v>291</v>
      </c>
      <c r="AT3" s="224" t="s">
        <v>292</v>
      </c>
      <c r="AU3" s="224" t="s">
        <v>3</v>
      </c>
      <c r="AV3" s="224" t="s">
        <v>4</v>
      </c>
      <c r="AW3" s="224" t="s">
        <v>50</v>
      </c>
      <c r="AX3" s="224" t="s">
        <v>5</v>
      </c>
      <c r="AY3" s="226"/>
      <c r="AZ3" s="226"/>
      <c r="BA3" s="226"/>
      <c r="BB3" s="226"/>
      <c r="BC3" s="227"/>
    </row>
    <row r="4" spans="1:55" s="110" customFormat="1" ht="29.25" customHeight="1" thickBot="1">
      <c r="A4" s="751" t="s">
        <v>6</v>
      </c>
      <c r="B4" s="752"/>
      <c r="C4" s="229"/>
      <c r="D4" s="753" t="s">
        <v>293</v>
      </c>
      <c r="E4" s="754"/>
      <c r="F4" s="754"/>
      <c r="G4" s="754"/>
      <c r="H4" s="755"/>
      <c r="I4" s="756"/>
      <c r="J4" s="757"/>
      <c r="K4" s="758" t="s">
        <v>294</v>
      </c>
      <c r="L4" s="759"/>
      <c r="M4" s="759"/>
      <c r="N4" s="759"/>
      <c r="O4" s="760"/>
      <c r="P4" s="726"/>
      <c r="Q4" s="727"/>
      <c r="R4" s="728"/>
      <c r="S4" s="729" t="s">
        <v>295</v>
      </c>
      <c r="T4" s="727"/>
      <c r="U4" s="727"/>
      <c r="V4" s="727"/>
      <c r="W4" s="730"/>
      <c r="X4" s="726"/>
      <c r="Y4" s="727"/>
      <c r="Z4" s="728"/>
      <c r="AA4" s="707" t="s">
        <v>296</v>
      </c>
      <c r="AB4" s="708"/>
      <c r="AC4" s="708"/>
      <c r="AD4" s="708"/>
      <c r="AE4" s="708"/>
      <c r="AF4" s="708"/>
      <c r="AG4" s="708"/>
      <c r="AH4" s="708"/>
      <c r="AI4" s="708"/>
      <c r="AJ4" s="708"/>
      <c r="AK4" s="708"/>
      <c r="AL4" s="708"/>
      <c r="AM4" s="708"/>
      <c r="AN4" s="709"/>
      <c r="AO4" s="230"/>
      <c r="AR4" s="231" t="s">
        <v>297</v>
      </c>
      <c r="AS4" s="232" t="s">
        <v>298</v>
      </c>
      <c r="AT4" s="233"/>
      <c r="AU4" s="233"/>
      <c r="AV4" s="233"/>
      <c r="AW4" s="233"/>
      <c r="AX4" s="233"/>
      <c r="AY4" s="233"/>
      <c r="AZ4" s="233"/>
      <c r="BA4" s="233"/>
      <c r="BB4" s="233"/>
      <c r="BC4" s="234"/>
    </row>
    <row r="5" spans="1:55" s="110" customFormat="1" ht="18.75" customHeight="1" thickBot="1">
      <c r="B5" s="710"/>
      <c r="C5" s="710"/>
      <c r="D5" s="710"/>
      <c r="E5" s="710"/>
      <c r="F5" s="711"/>
      <c r="G5" s="711"/>
      <c r="H5" s="711"/>
      <c r="I5" s="711"/>
      <c r="J5" s="711"/>
      <c r="K5" s="711"/>
      <c r="L5" s="711"/>
      <c r="M5" s="711"/>
      <c r="N5" s="711"/>
      <c r="O5" s="712" t="s">
        <v>299</v>
      </c>
      <c r="P5" s="712"/>
      <c r="Q5" s="712"/>
      <c r="R5" s="712"/>
      <c r="S5" s="713"/>
      <c r="T5" s="713"/>
      <c r="U5" s="713"/>
      <c r="V5" s="713"/>
      <c r="W5" s="713"/>
      <c r="X5" s="713"/>
      <c r="Y5" s="713"/>
      <c r="Z5" s="713"/>
      <c r="AA5" s="713"/>
      <c r="AB5" s="713"/>
      <c r="AC5" s="713"/>
      <c r="AD5" s="713"/>
      <c r="AE5" s="713"/>
      <c r="AF5" s="713"/>
      <c r="AG5" s="713"/>
      <c r="AH5" s="714" t="s">
        <v>299</v>
      </c>
      <c r="AI5" s="714"/>
      <c r="AJ5" s="714"/>
      <c r="AK5" s="714"/>
      <c r="AL5" s="714"/>
      <c r="AM5" s="714"/>
      <c r="AN5" s="714"/>
      <c r="AO5" s="714"/>
    </row>
    <row r="6" spans="1:55" s="110" customFormat="1" ht="21" customHeight="1">
      <c r="A6" s="731" t="s">
        <v>300</v>
      </c>
      <c r="B6" s="732"/>
      <c r="C6" s="737" t="s">
        <v>301</v>
      </c>
      <c r="D6" s="740" t="s">
        <v>302</v>
      </c>
      <c r="E6" s="743" t="s">
        <v>20</v>
      </c>
      <c r="F6" s="746" t="s">
        <v>9</v>
      </c>
      <c r="G6" s="749" t="s">
        <v>21</v>
      </c>
      <c r="H6" s="746"/>
      <c r="I6" s="746"/>
      <c r="J6" s="746"/>
      <c r="K6" s="746"/>
      <c r="L6" s="746"/>
      <c r="M6" s="750"/>
      <c r="N6" s="749" t="s">
        <v>22</v>
      </c>
      <c r="O6" s="746"/>
      <c r="P6" s="746"/>
      <c r="Q6" s="746"/>
      <c r="R6" s="746"/>
      <c r="S6" s="746"/>
      <c r="T6" s="750"/>
      <c r="U6" s="749" t="s">
        <v>23</v>
      </c>
      <c r="V6" s="746"/>
      <c r="W6" s="746"/>
      <c r="X6" s="746"/>
      <c r="Y6" s="746"/>
      <c r="Z6" s="746"/>
      <c r="AA6" s="750"/>
      <c r="AB6" s="799" t="s">
        <v>24</v>
      </c>
      <c r="AC6" s="746"/>
      <c r="AD6" s="746"/>
      <c r="AE6" s="746"/>
      <c r="AF6" s="746"/>
      <c r="AG6" s="746"/>
      <c r="AH6" s="750"/>
      <c r="AI6" s="799" t="s">
        <v>303</v>
      </c>
      <c r="AJ6" s="746"/>
      <c r="AK6" s="746"/>
      <c r="AL6" s="715" t="s">
        <v>304</v>
      </c>
      <c r="AM6" s="718" t="s">
        <v>305</v>
      </c>
      <c r="AN6" s="718"/>
      <c r="AO6" s="719"/>
    </row>
    <row r="7" spans="1:55" s="110" customFormat="1" ht="21" customHeight="1">
      <c r="A7" s="733"/>
      <c r="B7" s="734"/>
      <c r="C7" s="738"/>
      <c r="D7" s="741"/>
      <c r="E7" s="744"/>
      <c r="F7" s="747"/>
      <c r="G7" s="235">
        <f>DATE(W2,AA2,1)</f>
        <v>45261</v>
      </c>
      <c r="H7" s="236">
        <f>DATE(W2,AA2,2)</f>
        <v>45262</v>
      </c>
      <c r="I7" s="236">
        <f>DATE(W2,AA2,3)</f>
        <v>45263</v>
      </c>
      <c r="J7" s="236">
        <f>DATE(W2,AA2,4)</f>
        <v>45264</v>
      </c>
      <c r="K7" s="236">
        <f>DATE(W2,AA2,5)</f>
        <v>45265</v>
      </c>
      <c r="L7" s="236">
        <f>DATE(W2,AA2,6)</f>
        <v>45266</v>
      </c>
      <c r="M7" s="237">
        <f>DATE(W2,AA2,7)</f>
        <v>45267</v>
      </c>
      <c r="N7" s="235">
        <f>DATE(W2,AA2,8)</f>
        <v>45268</v>
      </c>
      <c r="O7" s="236">
        <f>DATE(W2,AA2,9)</f>
        <v>45269</v>
      </c>
      <c r="P7" s="236">
        <f>DATE(W2,AA2,10)</f>
        <v>45270</v>
      </c>
      <c r="Q7" s="236">
        <f>DATE(W2,AA2,11)</f>
        <v>45271</v>
      </c>
      <c r="R7" s="236">
        <f>DATE(W2,AA2,12)</f>
        <v>45272</v>
      </c>
      <c r="S7" s="236">
        <f>DATE(W2,AA2,13)</f>
        <v>45273</v>
      </c>
      <c r="T7" s="237">
        <f>DATE(W2,AA2,14)</f>
        <v>45274</v>
      </c>
      <c r="U7" s="235">
        <f>DATE(W2,AA2,15)</f>
        <v>45275</v>
      </c>
      <c r="V7" s="236">
        <f>DATE(W2,AA2,16)</f>
        <v>45276</v>
      </c>
      <c r="W7" s="236">
        <f>DATE(W2,AA2,17)</f>
        <v>45277</v>
      </c>
      <c r="X7" s="236">
        <f>DATE(W2,AA2,18)</f>
        <v>45278</v>
      </c>
      <c r="Y7" s="236">
        <f>DATE(W2,AA2,19)</f>
        <v>45279</v>
      </c>
      <c r="Z7" s="236">
        <f>DATE(W2,AA2,20)</f>
        <v>45280</v>
      </c>
      <c r="AA7" s="237">
        <f>DATE(W2,AA2,21)</f>
        <v>45281</v>
      </c>
      <c r="AB7" s="238">
        <f>DATE(W2,AA2,22)</f>
        <v>45282</v>
      </c>
      <c r="AC7" s="236">
        <f>DATE(W2,AA2,23)</f>
        <v>45283</v>
      </c>
      <c r="AD7" s="236">
        <f>DATE(W2,AA2,24)</f>
        <v>45284</v>
      </c>
      <c r="AE7" s="236">
        <f>DATE(W2,AA2,25)</f>
        <v>45285</v>
      </c>
      <c r="AF7" s="236">
        <f>DATE(W2,AA2,26)</f>
        <v>45286</v>
      </c>
      <c r="AG7" s="236">
        <f>DATE(W2,AA2,27)</f>
        <v>45287</v>
      </c>
      <c r="AH7" s="237">
        <f>DATE(W2,AA2,28)</f>
        <v>45288</v>
      </c>
      <c r="AI7" s="236">
        <f>DATE(W2,AA2,29)</f>
        <v>45289</v>
      </c>
      <c r="AJ7" s="236">
        <f>DATE(W2,AA2,30)</f>
        <v>45290</v>
      </c>
      <c r="AK7" s="236">
        <f>DATE(W2,AA2,31)</f>
        <v>45291</v>
      </c>
      <c r="AL7" s="716"/>
      <c r="AM7" s="720" t="s">
        <v>306</v>
      </c>
      <c r="AN7" s="722" t="s">
        <v>307</v>
      </c>
      <c r="AO7" s="724" t="s">
        <v>308</v>
      </c>
    </row>
    <row r="8" spans="1:55" s="110" customFormat="1" ht="21" customHeight="1" thickBot="1">
      <c r="A8" s="735"/>
      <c r="B8" s="736"/>
      <c r="C8" s="739"/>
      <c r="D8" s="742"/>
      <c r="E8" s="745"/>
      <c r="F8" s="748"/>
      <c r="G8" s="239" t="str">
        <f t="shared" ref="G8:AK8" si="0">TEXT(G7,"aaa")</f>
        <v>金</v>
      </c>
      <c r="H8" s="240" t="str">
        <f t="shared" si="0"/>
        <v>土</v>
      </c>
      <c r="I8" s="240" t="str">
        <f t="shared" si="0"/>
        <v>日</v>
      </c>
      <c r="J8" s="240" t="str">
        <f t="shared" si="0"/>
        <v>月</v>
      </c>
      <c r="K8" s="240" t="str">
        <f t="shared" si="0"/>
        <v>火</v>
      </c>
      <c r="L8" s="240" t="str">
        <f t="shared" si="0"/>
        <v>水</v>
      </c>
      <c r="M8" s="240" t="str">
        <f t="shared" si="0"/>
        <v>木</v>
      </c>
      <c r="N8" s="239" t="str">
        <f t="shared" si="0"/>
        <v>金</v>
      </c>
      <c r="O8" s="240" t="str">
        <f t="shared" si="0"/>
        <v>土</v>
      </c>
      <c r="P8" s="240" t="str">
        <f t="shared" si="0"/>
        <v>日</v>
      </c>
      <c r="Q8" s="240" t="str">
        <f t="shared" si="0"/>
        <v>月</v>
      </c>
      <c r="R8" s="240" t="str">
        <f t="shared" si="0"/>
        <v>火</v>
      </c>
      <c r="S8" s="240" t="str">
        <f t="shared" si="0"/>
        <v>水</v>
      </c>
      <c r="T8" s="240" t="str">
        <f t="shared" si="0"/>
        <v>木</v>
      </c>
      <c r="U8" s="239" t="str">
        <f t="shared" si="0"/>
        <v>金</v>
      </c>
      <c r="V8" s="240" t="str">
        <f t="shared" si="0"/>
        <v>土</v>
      </c>
      <c r="W8" s="240" t="str">
        <f t="shared" si="0"/>
        <v>日</v>
      </c>
      <c r="X8" s="240" t="str">
        <f t="shared" si="0"/>
        <v>月</v>
      </c>
      <c r="Y8" s="240" t="str">
        <f t="shared" si="0"/>
        <v>火</v>
      </c>
      <c r="Z8" s="240" t="str">
        <f t="shared" si="0"/>
        <v>水</v>
      </c>
      <c r="AA8" s="240" t="str">
        <f t="shared" si="0"/>
        <v>木</v>
      </c>
      <c r="AB8" s="239" t="str">
        <f t="shared" si="0"/>
        <v>金</v>
      </c>
      <c r="AC8" s="240" t="str">
        <f t="shared" si="0"/>
        <v>土</v>
      </c>
      <c r="AD8" s="240" t="str">
        <f t="shared" si="0"/>
        <v>日</v>
      </c>
      <c r="AE8" s="240" t="str">
        <f t="shared" si="0"/>
        <v>月</v>
      </c>
      <c r="AF8" s="240" t="str">
        <f t="shared" si="0"/>
        <v>火</v>
      </c>
      <c r="AG8" s="240" t="str">
        <f t="shared" si="0"/>
        <v>水</v>
      </c>
      <c r="AH8" s="240" t="str">
        <f t="shared" si="0"/>
        <v>木</v>
      </c>
      <c r="AI8" s="239" t="str">
        <f t="shared" si="0"/>
        <v>金</v>
      </c>
      <c r="AJ8" s="240" t="str">
        <f t="shared" si="0"/>
        <v>土</v>
      </c>
      <c r="AK8" s="240" t="str">
        <f t="shared" si="0"/>
        <v>日</v>
      </c>
      <c r="AL8" s="717"/>
      <c r="AM8" s="721"/>
      <c r="AN8" s="723"/>
      <c r="AO8" s="725"/>
    </row>
    <row r="9" spans="1:55" s="110" customFormat="1" ht="17.25" customHeight="1">
      <c r="A9" s="835" t="s">
        <v>309</v>
      </c>
      <c r="B9" s="838" t="s">
        <v>310</v>
      </c>
      <c r="C9" s="793"/>
      <c r="D9" s="783" t="s">
        <v>311</v>
      </c>
      <c r="E9" s="795"/>
      <c r="F9" s="796"/>
      <c r="G9" s="241"/>
      <c r="H9" s="242"/>
      <c r="I9" s="242"/>
      <c r="J9" s="242"/>
      <c r="K9" s="242"/>
      <c r="L9" s="242"/>
      <c r="M9" s="243"/>
      <c r="N9" s="241"/>
      <c r="O9" s="242"/>
      <c r="P9" s="242"/>
      <c r="Q9" s="242"/>
      <c r="R9" s="242"/>
      <c r="S9" s="242"/>
      <c r="T9" s="243"/>
      <c r="U9" s="241"/>
      <c r="V9" s="242"/>
      <c r="W9" s="242"/>
      <c r="X9" s="242"/>
      <c r="Y9" s="242"/>
      <c r="Z9" s="242"/>
      <c r="AA9" s="243"/>
      <c r="AB9" s="241"/>
      <c r="AC9" s="242"/>
      <c r="AD9" s="242"/>
      <c r="AE9" s="242"/>
      <c r="AF9" s="242"/>
      <c r="AG9" s="242"/>
      <c r="AH9" s="243"/>
      <c r="AI9" s="241"/>
      <c r="AJ9" s="242"/>
      <c r="AK9" s="242"/>
      <c r="AL9" s="807">
        <f>SUMIF(G10:AK10,"&gt;0")</f>
        <v>0</v>
      </c>
      <c r="AM9" s="808">
        <f>SUMIF(G10:AH10,"&gt;0")</f>
        <v>0</v>
      </c>
      <c r="AN9" s="777">
        <f>AM9/4</f>
        <v>0</v>
      </c>
      <c r="AO9" s="779" t="e">
        <f>ROUNDDOWN(AN9/$AO$4,1)</f>
        <v>#DIV/0!</v>
      </c>
    </row>
    <row r="10" spans="1:55" s="110" customFormat="1" ht="17.25" customHeight="1">
      <c r="A10" s="836"/>
      <c r="B10" s="839"/>
      <c r="C10" s="794"/>
      <c r="D10" s="784"/>
      <c r="E10" s="786"/>
      <c r="F10" s="788"/>
      <c r="G10" s="244" t="e">
        <f>VLOOKUP(G9,$E$33:F40,2,FALSE)</f>
        <v>#N/A</v>
      </c>
      <c r="H10" s="245" t="e">
        <f>VLOOKUP(H9,$E$33:G40,2,FALSE)</f>
        <v>#N/A</v>
      </c>
      <c r="I10" s="245" t="e">
        <f>VLOOKUP(I9,$E$33:H40,2,FALSE)</f>
        <v>#N/A</v>
      </c>
      <c r="J10" s="245" t="e">
        <f>VLOOKUP(J9,$E$33:I40,2,FALSE)</f>
        <v>#N/A</v>
      </c>
      <c r="K10" s="245" t="e">
        <f>VLOOKUP(K9,$E$33:J40,2,FALSE)</f>
        <v>#N/A</v>
      </c>
      <c r="L10" s="245" t="e">
        <f>VLOOKUP(L9,$E$33:K40,2,FALSE)</f>
        <v>#N/A</v>
      </c>
      <c r="M10" s="246" t="e">
        <f>VLOOKUP(M9,$E$33:L40,2,FALSE)</f>
        <v>#N/A</v>
      </c>
      <c r="N10" s="244" t="e">
        <f>VLOOKUP(N9,$E$33:M40,2,FALSE)</f>
        <v>#N/A</v>
      </c>
      <c r="O10" s="245" t="e">
        <f>VLOOKUP(O9,$E$33:N40,2,FALSE)</f>
        <v>#N/A</v>
      </c>
      <c r="P10" s="245" t="e">
        <f>VLOOKUP(P9,$E$33:O40,2,FALSE)</f>
        <v>#N/A</v>
      </c>
      <c r="Q10" s="245" t="e">
        <f>VLOOKUP(Q9,$E$33:P40,2,FALSE)</f>
        <v>#N/A</v>
      </c>
      <c r="R10" s="245" t="e">
        <f>VLOOKUP(R9,$E$33:Q40,2,FALSE)</f>
        <v>#N/A</v>
      </c>
      <c r="S10" s="245" t="e">
        <f>VLOOKUP(S9,$E$33:R40,2,FALSE)</f>
        <v>#N/A</v>
      </c>
      <c r="T10" s="246" t="e">
        <f>VLOOKUP(T9,$E$33:S40,2,FALSE)</f>
        <v>#N/A</v>
      </c>
      <c r="U10" s="244" t="e">
        <f>VLOOKUP(U9,$E$33:T40,2,FALSE)</f>
        <v>#N/A</v>
      </c>
      <c r="V10" s="245" t="e">
        <f>VLOOKUP(V9,$E$33:U40,2,FALSE)</f>
        <v>#N/A</v>
      </c>
      <c r="W10" s="245" t="e">
        <f>VLOOKUP(W9,$E$33:V40,2,FALSE)</f>
        <v>#N/A</v>
      </c>
      <c r="X10" s="245" t="e">
        <f>VLOOKUP(X9,$E$33:W40,2,FALSE)</f>
        <v>#N/A</v>
      </c>
      <c r="Y10" s="245" t="e">
        <f>VLOOKUP(Y9,$E$33:X40,2,FALSE)</f>
        <v>#N/A</v>
      </c>
      <c r="Z10" s="245" t="e">
        <f>VLOOKUP(Z9,$E$33:Y40,2,FALSE)</f>
        <v>#N/A</v>
      </c>
      <c r="AA10" s="246" t="e">
        <f>VLOOKUP(AA9,$E$33:Z40,2,FALSE)</f>
        <v>#N/A</v>
      </c>
      <c r="AB10" s="244" t="e">
        <f>VLOOKUP(AB9,$E$33:AA40,2,FALSE)</f>
        <v>#N/A</v>
      </c>
      <c r="AC10" s="245" t="e">
        <f>VLOOKUP(AC9,$E$33:AB40,2,FALSE)</f>
        <v>#N/A</v>
      </c>
      <c r="AD10" s="245" t="e">
        <f>VLOOKUP(AD9,$E$33:AC40,2,FALSE)</f>
        <v>#N/A</v>
      </c>
      <c r="AE10" s="245" t="e">
        <f>VLOOKUP(AE9,$E$33:AD40,2,FALSE)</f>
        <v>#N/A</v>
      </c>
      <c r="AF10" s="245" t="e">
        <f>VLOOKUP(AF9,$E$33:AE40,2,FALSE)</f>
        <v>#N/A</v>
      </c>
      <c r="AG10" s="245" t="e">
        <f>VLOOKUP(AG9,$E$33:AF40,2,FALSE)</f>
        <v>#N/A</v>
      </c>
      <c r="AH10" s="246" t="e">
        <f>VLOOKUP(AH9,$E$33:AG40,2,FALSE)</f>
        <v>#N/A</v>
      </c>
      <c r="AI10" s="244" t="e">
        <f>VLOOKUP(AI9,$E$33:AH40,2,FALSE)</f>
        <v>#N/A</v>
      </c>
      <c r="AJ10" s="245" t="e">
        <f>VLOOKUP(AJ9,$E$33:AI40,2,FALSE)</f>
        <v>#N/A</v>
      </c>
      <c r="AK10" s="245" t="e">
        <f>VLOOKUP(AK9,$E$33:AJ40,2,FALSE)</f>
        <v>#N/A</v>
      </c>
      <c r="AL10" s="790"/>
      <c r="AM10" s="792"/>
      <c r="AN10" s="778" t="e">
        <f>IF(#REF!/4&gt;=1,"1",#REF!)</f>
        <v>#REF!</v>
      </c>
      <c r="AO10" s="780"/>
    </row>
    <row r="11" spans="1:55" s="110" customFormat="1" ht="17.25" customHeight="1">
      <c r="A11" s="836"/>
      <c r="B11" s="839"/>
      <c r="C11" s="781"/>
      <c r="D11" s="783" t="s">
        <v>311</v>
      </c>
      <c r="E11" s="785"/>
      <c r="F11" s="787"/>
      <c r="G11" s="247"/>
      <c r="H11" s="248"/>
      <c r="I11" s="248"/>
      <c r="J11" s="248"/>
      <c r="K11" s="248"/>
      <c r="L11" s="248"/>
      <c r="M11" s="249"/>
      <c r="N11" s="247"/>
      <c r="O11" s="248"/>
      <c r="P11" s="248"/>
      <c r="Q11" s="248"/>
      <c r="R11" s="248"/>
      <c r="S11" s="248"/>
      <c r="T11" s="249"/>
      <c r="U11" s="247"/>
      <c r="V11" s="248"/>
      <c r="W11" s="248"/>
      <c r="X11" s="248"/>
      <c r="Y11" s="248"/>
      <c r="Z11" s="248"/>
      <c r="AA11" s="249"/>
      <c r="AB11" s="247"/>
      <c r="AC11" s="248"/>
      <c r="AD11" s="248"/>
      <c r="AE11" s="248"/>
      <c r="AF11" s="248"/>
      <c r="AG11" s="248"/>
      <c r="AH11" s="249"/>
      <c r="AI11" s="247"/>
      <c r="AJ11" s="248"/>
      <c r="AK11" s="248"/>
      <c r="AL11" s="789">
        <f>SUMIF(G12:AK12,"&gt;0")</f>
        <v>0</v>
      </c>
      <c r="AM11" s="791">
        <f>SUMIF(G12:AH12,"&gt;0")</f>
        <v>0</v>
      </c>
      <c r="AN11" s="797">
        <f>AM11/4</f>
        <v>0</v>
      </c>
      <c r="AO11" s="798" t="e">
        <f t="shared" ref="AO11" si="1">ROUNDDOWN(AN11/$AO$4,1)</f>
        <v>#DIV/0!</v>
      </c>
    </row>
    <row r="12" spans="1:55" s="110" customFormat="1" ht="17.25" customHeight="1">
      <c r="A12" s="836"/>
      <c r="B12" s="839"/>
      <c r="C12" s="782"/>
      <c r="D12" s="784"/>
      <c r="E12" s="786"/>
      <c r="F12" s="788"/>
      <c r="G12" s="244" t="e">
        <f>VLOOKUP(G11,$E$33:F40,2,FALSE)</f>
        <v>#N/A</v>
      </c>
      <c r="H12" s="245" t="e">
        <f>VLOOKUP(H11,$E$33:G40,2,FALSE)</f>
        <v>#N/A</v>
      </c>
      <c r="I12" s="245" t="e">
        <f>VLOOKUP(I11,$E$33:H40,2,FALSE)</f>
        <v>#N/A</v>
      </c>
      <c r="J12" s="245" t="e">
        <f>VLOOKUP(J11,$E$33:I40,2,FALSE)</f>
        <v>#N/A</v>
      </c>
      <c r="K12" s="245" t="e">
        <f>VLOOKUP(K11,$E$33:J40,2,FALSE)</f>
        <v>#N/A</v>
      </c>
      <c r="L12" s="245" t="e">
        <f>VLOOKUP(L11,$E$33:K40,2,FALSE)</f>
        <v>#N/A</v>
      </c>
      <c r="M12" s="246" t="e">
        <f>VLOOKUP(M11,$E$33:L40,2,FALSE)</f>
        <v>#N/A</v>
      </c>
      <c r="N12" s="244" t="e">
        <f>VLOOKUP(N11,$E$33:M40,2,FALSE)</f>
        <v>#N/A</v>
      </c>
      <c r="O12" s="245" t="e">
        <f>VLOOKUP(O11,$E$33:N40,2,FALSE)</f>
        <v>#N/A</v>
      </c>
      <c r="P12" s="245" t="e">
        <f>VLOOKUP(P11,$E$33:O40,2,FALSE)</f>
        <v>#N/A</v>
      </c>
      <c r="Q12" s="245" t="e">
        <f>VLOOKUP(Q11,$E$33:P40,2,FALSE)</f>
        <v>#N/A</v>
      </c>
      <c r="R12" s="245" t="e">
        <f>VLOOKUP(R11,$E$33:Q40,2,FALSE)</f>
        <v>#N/A</v>
      </c>
      <c r="S12" s="245" t="e">
        <f>VLOOKUP(S11,$E$33:R40,2,FALSE)</f>
        <v>#N/A</v>
      </c>
      <c r="T12" s="246" t="e">
        <f>VLOOKUP(T11,$E$33:S40,2,FALSE)</f>
        <v>#N/A</v>
      </c>
      <c r="U12" s="244" t="e">
        <f>VLOOKUP(U11,$E$33:T40,2,FALSE)</f>
        <v>#N/A</v>
      </c>
      <c r="V12" s="245" t="e">
        <f>VLOOKUP(V11,$E$33:U40,2,FALSE)</f>
        <v>#N/A</v>
      </c>
      <c r="W12" s="245" t="e">
        <f>VLOOKUP(W11,$E$33:V40,2,FALSE)</f>
        <v>#N/A</v>
      </c>
      <c r="X12" s="245" t="e">
        <f>VLOOKUP(X11,$E$33:W40,2,FALSE)</f>
        <v>#N/A</v>
      </c>
      <c r="Y12" s="245" t="e">
        <f>VLOOKUP(Y11,$E$33:X40,2,FALSE)</f>
        <v>#N/A</v>
      </c>
      <c r="Z12" s="245" t="e">
        <f>VLOOKUP(Z11,$E$33:Y40,2,FALSE)</f>
        <v>#N/A</v>
      </c>
      <c r="AA12" s="246" t="e">
        <f>VLOOKUP(AA11,$E$33:Z40,2,FALSE)</f>
        <v>#N/A</v>
      </c>
      <c r="AB12" s="244" t="e">
        <f>VLOOKUP(AB11,$E$33:AA40,2,FALSE)</f>
        <v>#N/A</v>
      </c>
      <c r="AC12" s="245" t="e">
        <f>VLOOKUP(AC11,$E$33:AB40,2,FALSE)</f>
        <v>#N/A</v>
      </c>
      <c r="AD12" s="245" t="e">
        <f>VLOOKUP(AD11,$E$33:AC40,2,FALSE)</f>
        <v>#N/A</v>
      </c>
      <c r="AE12" s="245" t="e">
        <f>VLOOKUP(AE11,$E$33:AD40,2,FALSE)</f>
        <v>#N/A</v>
      </c>
      <c r="AF12" s="245" t="e">
        <f>VLOOKUP(AF11,$E$33:AE40,2,FALSE)</f>
        <v>#N/A</v>
      </c>
      <c r="AG12" s="245" t="e">
        <f>VLOOKUP(AG11,$E$33:AF40,2,FALSE)</f>
        <v>#N/A</v>
      </c>
      <c r="AH12" s="246" t="e">
        <f>VLOOKUP(AH11,$E$33:AG40,2,FALSE)</f>
        <v>#N/A</v>
      </c>
      <c r="AI12" s="244" t="e">
        <f>VLOOKUP(AI11,$E$33:AH40,2,FALSE)</f>
        <v>#N/A</v>
      </c>
      <c r="AJ12" s="245" t="e">
        <f>VLOOKUP(AJ11,$E$33:AI40,2,FALSE)</f>
        <v>#N/A</v>
      </c>
      <c r="AK12" s="245" t="e">
        <f>VLOOKUP(AK11,$E$33:AJ40,2,FALSE)</f>
        <v>#N/A</v>
      </c>
      <c r="AL12" s="790"/>
      <c r="AM12" s="792"/>
      <c r="AN12" s="778" t="e">
        <f>IF(#REF!/4&gt;=1,"1",#REF!)</f>
        <v>#REF!</v>
      </c>
      <c r="AO12" s="780"/>
    </row>
    <row r="13" spans="1:55" s="110" customFormat="1" ht="17.25" customHeight="1">
      <c r="A13" s="836"/>
      <c r="B13" s="839"/>
      <c r="C13" s="781"/>
      <c r="D13" s="801" t="s">
        <v>311</v>
      </c>
      <c r="E13" s="785"/>
      <c r="F13" s="787"/>
      <c r="G13" s="247"/>
      <c r="H13" s="248"/>
      <c r="I13" s="248"/>
      <c r="J13" s="248"/>
      <c r="K13" s="248"/>
      <c r="L13" s="248"/>
      <c r="M13" s="249"/>
      <c r="N13" s="247"/>
      <c r="O13" s="248"/>
      <c r="P13" s="248"/>
      <c r="Q13" s="248"/>
      <c r="R13" s="248"/>
      <c r="S13" s="248"/>
      <c r="T13" s="249"/>
      <c r="U13" s="247"/>
      <c r="V13" s="248"/>
      <c r="W13" s="248"/>
      <c r="X13" s="248"/>
      <c r="Y13" s="248"/>
      <c r="Z13" s="248"/>
      <c r="AA13" s="249"/>
      <c r="AB13" s="247"/>
      <c r="AC13" s="248"/>
      <c r="AD13" s="248"/>
      <c r="AE13" s="248"/>
      <c r="AF13" s="248"/>
      <c r="AG13" s="248"/>
      <c r="AH13" s="249"/>
      <c r="AI13" s="247"/>
      <c r="AJ13" s="248"/>
      <c r="AK13" s="248"/>
      <c r="AL13" s="789">
        <f>SUMIF(G14:AK14,"&gt;0")</f>
        <v>0</v>
      </c>
      <c r="AM13" s="791">
        <f>SUMIF(G14:AH14,"&gt;0")</f>
        <v>0</v>
      </c>
      <c r="AN13" s="797">
        <f>AM13/4</f>
        <v>0</v>
      </c>
      <c r="AO13" s="798" t="e">
        <f t="shared" ref="AO13" si="2">ROUNDDOWN(AN13/$AO$4,1)</f>
        <v>#DIV/0!</v>
      </c>
    </row>
    <row r="14" spans="1:55" s="110" customFormat="1" ht="17.25" customHeight="1" thickBot="1">
      <c r="A14" s="836"/>
      <c r="B14" s="839"/>
      <c r="C14" s="800"/>
      <c r="D14" s="802"/>
      <c r="E14" s="803"/>
      <c r="F14" s="804"/>
      <c r="G14" s="250" t="e">
        <f>VLOOKUP(G13,$E$33:F40,2,FALSE)</f>
        <v>#N/A</v>
      </c>
      <c r="H14" s="251" t="e">
        <f>VLOOKUP(H13,$E$33:G40,2,FALSE)</f>
        <v>#N/A</v>
      </c>
      <c r="I14" s="251" t="e">
        <f>VLOOKUP(I13,$E$33:H40,2,FALSE)</f>
        <v>#N/A</v>
      </c>
      <c r="J14" s="251" t="e">
        <f>VLOOKUP(J13,$E$33:I40,2,FALSE)</f>
        <v>#N/A</v>
      </c>
      <c r="K14" s="251" t="e">
        <f>VLOOKUP(K13,$E$33:J40,2,FALSE)</f>
        <v>#N/A</v>
      </c>
      <c r="L14" s="251" t="e">
        <f>VLOOKUP(L13,$E$33:K40,2,FALSE)</f>
        <v>#N/A</v>
      </c>
      <c r="M14" s="252" t="e">
        <f>VLOOKUP(M13,$E$33:L40,2,FALSE)</f>
        <v>#N/A</v>
      </c>
      <c r="N14" s="250" t="e">
        <f>VLOOKUP(N13,$E$33:M40,2,FALSE)</f>
        <v>#N/A</v>
      </c>
      <c r="O14" s="251" t="e">
        <f>VLOOKUP(O13,$E$33:N40,2,FALSE)</f>
        <v>#N/A</v>
      </c>
      <c r="P14" s="251" t="e">
        <f>VLOOKUP(P13,$E$33:O40,2,FALSE)</f>
        <v>#N/A</v>
      </c>
      <c r="Q14" s="251" t="e">
        <f>VLOOKUP(Q13,$E$33:P40,2,FALSE)</f>
        <v>#N/A</v>
      </c>
      <c r="R14" s="251" t="e">
        <f>VLOOKUP(R13,$E$33:Q40,2,FALSE)</f>
        <v>#N/A</v>
      </c>
      <c r="S14" s="251" t="e">
        <f>VLOOKUP(S13,$E$33:R40,2,FALSE)</f>
        <v>#N/A</v>
      </c>
      <c r="T14" s="252" t="e">
        <f>VLOOKUP(T13,$E$33:S40,2,FALSE)</f>
        <v>#N/A</v>
      </c>
      <c r="U14" s="250" t="e">
        <f>VLOOKUP(U13,$E$33:T40,2,FALSE)</f>
        <v>#N/A</v>
      </c>
      <c r="V14" s="251" t="e">
        <f>VLOOKUP(V13,$E$33:U40,2,FALSE)</f>
        <v>#N/A</v>
      </c>
      <c r="W14" s="251" t="e">
        <f>VLOOKUP(W13,$E$33:V40,2,FALSE)</f>
        <v>#N/A</v>
      </c>
      <c r="X14" s="251" t="e">
        <f>VLOOKUP(X13,$E$33:W40,2,FALSE)</f>
        <v>#N/A</v>
      </c>
      <c r="Y14" s="251" t="e">
        <f>VLOOKUP(Y13,$E$33:X40,2,FALSE)</f>
        <v>#N/A</v>
      </c>
      <c r="Z14" s="251" t="e">
        <f>VLOOKUP(Z13,$E$33:Y40,2,FALSE)</f>
        <v>#N/A</v>
      </c>
      <c r="AA14" s="252" t="e">
        <f>VLOOKUP(AA13,$E$33:Z40,2,FALSE)</f>
        <v>#N/A</v>
      </c>
      <c r="AB14" s="250" t="e">
        <f>VLOOKUP(AB13,$E$33:AA40,2,FALSE)</f>
        <v>#N/A</v>
      </c>
      <c r="AC14" s="251" t="e">
        <f>VLOOKUP(AC13,$E$33:AB40,2,FALSE)</f>
        <v>#N/A</v>
      </c>
      <c r="AD14" s="251" t="e">
        <f>VLOOKUP(AD13,$E$33:AC40,2,FALSE)</f>
        <v>#N/A</v>
      </c>
      <c r="AE14" s="251" t="e">
        <f>VLOOKUP(AE13,$E$33:AD40,2,FALSE)</f>
        <v>#N/A</v>
      </c>
      <c r="AF14" s="251" t="e">
        <f>VLOOKUP(AF13,$E$33:AE40,2,FALSE)</f>
        <v>#N/A</v>
      </c>
      <c r="AG14" s="251" t="e">
        <f>VLOOKUP(AG13,$E$33:AF40,2,FALSE)</f>
        <v>#N/A</v>
      </c>
      <c r="AH14" s="252" t="e">
        <f>VLOOKUP(AH13,$E$33:AG40,2,FALSE)</f>
        <v>#N/A</v>
      </c>
      <c r="AI14" s="250" t="e">
        <f>VLOOKUP(AI13,$E$33:AH40,2,FALSE)</f>
        <v>#N/A</v>
      </c>
      <c r="AJ14" s="251" t="e">
        <f>VLOOKUP(AJ13,$E$33:AI40,2,FALSE)</f>
        <v>#N/A</v>
      </c>
      <c r="AK14" s="251" t="e">
        <f>VLOOKUP(AK13,$E$33:AJ40,2,FALSE)</f>
        <v>#N/A</v>
      </c>
      <c r="AL14" s="805"/>
      <c r="AM14" s="806"/>
      <c r="AN14" s="809" t="e">
        <f>IF(#REF!/4&gt;=1,"1",#REF!)</f>
        <v>#REF!</v>
      </c>
      <c r="AO14" s="810"/>
    </row>
    <row r="15" spans="1:55" s="111" customFormat="1" ht="24.75" customHeight="1" thickBot="1">
      <c r="A15" s="836"/>
      <c r="B15" s="840"/>
      <c r="C15" s="841" t="s">
        <v>312</v>
      </c>
      <c r="D15" s="842"/>
      <c r="E15" s="818" t="s">
        <v>313</v>
      </c>
      <c r="F15" s="819"/>
      <c r="G15" s="253">
        <f>COUNTIF(G9:G14,"①")+COUNTIF(G9:G14,"②")+COUNTIF(G9:G14,"③")+COUNTIF(G9:G14,"④")+COUNTIF(G9:G14,"⑤")+COUNTIF(G9:G14,"⑥")+COUNTIF(G9:G14,"⑦")</f>
        <v>0</v>
      </c>
      <c r="H15" s="254">
        <f t="shared" ref="H15:AK15" si="3">COUNTIF(H9:H14,"①")+COUNTIF(H9:H14,"②")+COUNTIF(H9:H14,"③")+COUNTIF(H9:H14,"④")+COUNTIF(H9:H14,"⑤")+COUNTIF(H9:H14,"⑥")+COUNTIF(H9:H14,"⑦")</f>
        <v>0</v>
      </c>
      <c r="I15" s="254">
        <f t="shared" si="3"/>
        <v>0</v>
      </c>
      <c r="J15" s="254">
        <f t="shared" si="3"/>
        <v>0</v>
      </c>
      <c r="K15" s="254">
        <f t="shared" si="3"/>
        <v>0</v>
      </c>
      <c r="L15" s="254">
        <f t="shared" si="3"/>
        <v>0</v>
      </c>
      <c r="M15" s="255">
        <f t="shared" si="3"/>
        <v>0</v>
      </c>
      <c r="N15" s="256">
        <f t="shared" si="3"/>
        <v>0</v>
      </c>
      <c r="O15" s="254">
        <f t="shared" si="3"/>
        <v>0</v>
      </c>
      <c r="P15" s="254">
        <f t="shared" si="3"/>
        <v>0</v>
      </c>
      <c r="Q15" s="254">
        <f t="shared" si="3"/>
        <v>0</v>
      </c>
      <c r="R15" s="254">
        <f t="shared" si="3"/>
        <v>0</v>
      </c>
      <c r="S15" s="254">
        <f t="shared" si="3"/>
        <v>0</v>
      </c>
      <c r="T15" s="255">
        <f t="shared" si="3"/>
        <v>0</v>
      </c>
      <c r="U15" s="256">
        <f t="shared" si="3"/>
        <v>0</v>
      </c>
      <c r="V15" s="254">
        <f t="shared" si="3"/>
        <v>0</v>
      </c>
      <c r="W15" s="254">
        <f t="shared" si="3"/>
        <v>0</v>
      </c>
      <c r="X15" s="254">
        <f t="shared" si="3"/>
        <v>0</v>
      </c>
      <c r="Y15" s="254">
        <f t="shared" si="3"/>
        <v>0</v>
      </c>
      <c r="Z15" s="254">
        <f t="shared" si="3"/>
        <v>0</v>
      </c>
      <c r="AA15" s="255">
        <f t="shared" si="3"/>
        <v>0</v>
      </c>
      <c r="AB15" s="256">
        <f t="shared" si="3"/>
        <v>0</v>
      </c>
      <c r="AC15" s="254">
        <f t="shared" si="3"/>
        <v>0</v>
      </c>
      <c r="AD15" s="254">
        <f t="shared" si="3"/>
        <v>0</v>
      </c>
      <c r="AE15" s="254">
        <f t="shared" si="3"/>
        <v>0</v>
      </c>
      <c r="AF15" s="254">
        <f t="shared" si="3"/>
        <v>0</v>
      </c>
      <c r="AG15" s="254">
        <f t="shared" si="3"/>
        <v>0</v>
      </c>
      <c r="AH15" s="255">
        <f t="shared" si="3"/>
        <v>0</v>
      </c>
      <c r="AI15" s="256">
        <f t="shared" si="3"/>
        <v>0</v>
      </c>
      <c r="AJ15" s="254">
        <f t="shared" si="3"/>
        <v>0</v>
      </c>
      <c r="AK15" s="254">
        <f t="shared" si="3"/>
        <v>0</v>
      </c>
      <c r="AL15" s="257">
        <f>SUM(AL9:AL14)</f>
        <v>0</v>
      </c>
      <c r="AM15" s="258">
        <f>SUM(AM9:AM14)</f>
        <v>0</v>
      </c>
      <c r="AN15" s="259">
        <f>AM15/4</f>
        <v>0</v>
      </c>
      <c r="AO15" s="260" t="e">
        <f>AN15/$AO$4</f>
        <v>#DIV/0!</v>
      </c>
    </row>
    <row r="16" spans="1:55" s="110" customFormat="1" ht="17.25" customHeight="1">
      <c r="A16" s="836"/>
      <c r="B16" s="843" t="s">
        <v>314</v>
      </c>
      <c r="C16" s="811"/>
      <c r="D16" s="801" t="s">
        <v>311</v>
      </c>
      <c r="E16" s="795"/>
      <c r="F16" s="796"/>
      <c r="G16" s="241"/>
      <c r="H16" s="242"/>
      <c r="I16" s="242"/>
      <c r="J16" s="242"/>
      <c r="K16" s="242"/>
      <c r="L16" s="242"/>
      <c r="M16" s="243"/>
      <c r="N16" s="241"/>
      <c r="O16" s="242"/>
      <c r="P16" s="242"/>
      <c r="Q16" s="242"/>
      <c r="R16" s="242"/>
      <c r="S16" s="242"/>
      <c r="T16" s="243"/>
      <c r="U16" s="241"/>
      <c r="V16" s="242"/>
      <c r="W16" s="242"/>
      <c r="X16" s="242"/>
      <c r="Y16" s="242"/>
      <c r="Z16" s="242"/>
      <c r="AA16" s="243"/>
      <c r="AB16" s="241"/>
      <c r="AC16" s="242"/>
      <c r="AD16" s="242"/>
      <c r="AE16" s="242"/>
      <c r="AF16" s="242"/>
      <c r="AG16" s="242"/>
      <c r="AH16" s="243"/>
      <c r="AI16" s="241"/>
      <c r="AJ16" s="242"/>
      <c r="AK16" s="242"/>
      <c r="AL16" s="807">
        <f>SUMIF(G17:AK17,"&gt;0")</f>
        <v>0</v>
      </c>
      <c r="AM16" s="808">
        <f>SUMIF(G17:AH17,"&gt;0")</f>
        <v>0</v>
      </c>
      <c r="AN16" s="777">
        <f>AM16/4</f>
        <v>0</v>
      </c>
      <c r="AO16" s="779" t="e">
        <f>ROUNDDOWN(AN16/$AO$4,1)</f>
        <v>#DIV/0!</v>
      </c>
    </row>
    <row r="17" spans="1:52" s="110" customFormat="1" ht="17.25" customHeight="1">
      <c r="A17" s="836"/>
      <c r="B17" s="844"/>
      <c r="C17" s="793"/>
      <c r="D17" s="784"/>
      <c r="E17" s="786"/>
      <c r="F17" s="788"/>
      <c r="G17" s="244" t="e">
        <f>VLOOKUP(G16,$E$33:F40,2,FALSE)</f>
        <v>#N/A</v>
      </c>
      <c r="H17" s="245" t="e">
        <f>VLOOKUP(H16,$E$33:G40,2,FALSE)</f>
        <v>#N/A</v>
      </c>
      <c r="I17" s="245" t="e">
        <f>VLOOKUP(I16,$E$33:H40,2,FALSE)</f>
        <v>#N/A</v>
      </c>
      <c r="J17" s="245" t="e">
        <f>VLOOKUP(J16,$E$33:I40,2,FALSE)</f>
        <v>#N/A</v>
      </c>
      <c r="K17" s="245" t="e">
        <f>VLOOKUP(K16,$E$33:J40,2,FALSE)</f>
        <v>#N/A</v>
      </c>
      <c r="L17" s="245" t="e">
        <f>VLOOKUP(L16,$E$33:K40,2,FALSE)</f>
        <v>#N/A</v>
      </c>
      <c r="M17" s="246" t="e">
        <f>VLOOKUP(M16,$E$33:L40,2,FALSE)</f>
        <v>#N/A</v>
      </c>
      <c r="N17" s="244" t="e">
        <f>VLOOKUP(N16,$E$33:M40,2,FALSE)</f>
        <v>#N/A</v>
      </c>
      <c r="O17" s="245" t="e">
        <f>VLOOKUP(O16,$E$33:N40,2,FALSE)</f>
        <v>#N/A</v>
      </c>
      <c r="P17" s="245" t="e">
        <f>VLOOKUP(P16,$E$33:O40,2,FALSE)</f>
        <v>#N/A</v>
      </c>
      <c r="Q17" s="245" t="e">
        <f>VLOOKUP(Q16,$E$33:P40,2,FALSE)</f>
        <v>#N/A</v>
      </c>
      <c r="R17" s="245" t="e">
        <f>VLOOKUP(R16,$E$33:Q40,2,FALSE)</f>
        <v>#N/A</v>
      </c>
      <c r="S17" s="245" t="e">
        <f>VLOOKUP(S16,$E$33:R40,2,FALSE)</f>
        <v>#N/A</v>
      </c>
      <c r="T17" s="246" t="e">
        <f>VLOOKUP(T16,$E$33:S40,2,FALSE)</f>
        <v>#N/A</v>
      </c>
      <c r="U17" s="244" t="e">
        <f>VLOOKUP(U16,$E$33:T40,2,FALSE)</f>
        <v>#N/A</v>
      </c>
      <c r="V17" s="245" t="e">
        <f>VLOOKUP(V16,$E$33:U40,2,FALSE)</f>
        <v>#N/A</v>
      </c>
      <c r="W17" s="245" t="e">
        <f>VLOOKUP(W16,$E$33:V40,2,FALSE)</f>
        <v>#N/A</v>
      </c>
      <c r="X17" s="245" t="e">
        <f>VLOOKUP(X16,$E$33:W40,2,FALSE)</f>
        <v>#N/A</v>
      </c>
      <c r="Y17" s="245" t="e">
        <f>VLOOKUP(Y16,$E$33:X40,2,FALSE)</f>
        <v>#N/A</v>
      </c>
      <c r="Z17" s="245" t="e">
        <f>VLOOKUP(Z16,$E$33:Y40,2,FALSE)</f>
        <v>#N/A</v>
      </c>
      <c r="AA17" s="246" t="e">
        <f>VLOOKUP(AA16,$E$33:Z40,2,FALSE)</f>
        <v>#N/A</v>
      </c>
      <c r="AB17" s="244" t="e">
        <f>VLOOKUP(AB16,$E$33:AA40,2,FALSE)</f>
        <v>#N/A</v>
      </c>
      <c r="AC17" s="245" t="e">
        <f>VLOOKUP(AC16,$E$33:AB40,2,FALSE)</f>
        <v>#N/A</v>
      </c>
      <c r="AD17" s="245" t="e">
        <f>VLOOKUP(AD16,$E$33:AC40,2,FALSE)</f>
        <v>#N/A</v>
      </c>
      <c r="AE17" s="245" t="e">
        <f>VLOOKUP(AE16,$E$33:AD40,2,FALSE)</f>
        <v>#N/A</v>
      </c>
      <c r="AF17" s="245" t="e">
        <f>VLOOKUP(AF16,$E$33:AE40,2,FALSE)</f>
        <v>#N/A</v>
      </c>
      <c r="AG17" s="245" t="e">
        <f>VLOOKUP(AG16,$E$33:AF40,2,FALSE)</f>
        <v>#N/A</v>
      </c>
      <c r="AH17" s="246" t="e">
        <f>VLOOKUP(AH16,$E$33:AG40,2,FALSE)</f>
        <v>#N/A</v>
      </c>
      <c r="AI17" s="244" t="e">
        <f>VLOOKUP(AI16,$E$33:AH40,2,FALSE)</f>
        <v>#N/A</v>
      </c>
      <c r="AJ17" s="245" t="e">
        <f>VLOOKUP(AJ16,$E$33:AI40,2,FALSE)</f>
        <v>#N/A</v>
      </c>
      <c r="AK17" s="245" t="e">
        <f>VLOOKUP(AK16,$E$33:AJ40,2,FALSE)</f>
        <v>#N/A</v>
      </c>
      <c r="AL17" s="790"/>
      <c r="AM17" s="792"/>
      <c r="AN17" s="778" t="e">
        <f>IF(#REF!/4&gt;=1,"1",#REF!)</f>
        <v>#REF!</v>
      </c>
      <c r="AO17" s="780"/>
    </row>
    <row r="18" spans="1:52" s="110" customFormat="1" ht="17.25" customHeight="1">
      <c r="A18" s="836"/>
      <c r="B18" s="844"/>
      <c r="C18" s="781"/>
      <c r="D18" s="801" t="s">
        <v>311</v>
      </c>
      <c r="E18" s="795"/>
      <c r="F18" s="796"/>
      <c r="G18" s="241"/>
      <c r="H18" s="242"/>
      <c r="I18" s="242"/>
      <c r="J18" s="242"/>
      <c r="K18" s="242"/>
      <c r="L18" s="242"/>
      <c r="M18" s="243"/>
      <c r="N18" s="241"/>
      <c r="O18" s="242"/>
      <c r="P18" s="242"/>
      <c r="Q18" s="242"/>
      <c r="R18" s="242"/>
      <c r="S18" s="242"/>
      <c r="T18" s="243"/>
      <c r="U18" s="241"/>
      <c r="V18" s="242"/>
      <c r="W18" s="242"/>
      <c r="X18" s="242"/>
      <c r="Y18" s="242"/>
      <c r="Z18" s="242"/>
      <c r="AA18" s="243"/>
      <c r="AB18" s="241"/>
      <c r="AC18" s="242"/>
      <c r="AD18" s="242"/>
      <c r="AE18" s="242"/>
      <c r="AF18" s="242"/>
      <c r="AG18" s="242"/>
      <c r="AH18" s="243"/>
      <c r="AI18" s="241"/>
      <c r="AJ18" s="242"/>
      <c r="AK18" s="242"/>
      <c r="AL18" s="807">
        <f>SUMIF(G19:AK19,"&gt;0")</f>
        <v>0</v>
      </c>
      <c r="AM18" s="808">
        <f>SUMIF(G19:AH19,"&gt;0")</f>
        <v>0</v>
      </c>
      <c r="AN18" s="777">
        <f>AM18/4</f>
        <v>0</v>
      </c>
      <c r="AO18" s="779" t="e">
        <f t="shared" ref="AO18" si="4">ROUNDDOWN(AN18/$AO$4,1)</f>
        <v>#DIV/0!</v>
      </c>
    </row>
    <row r="19" spans="1:52" s="110" customFormat="1" ht="17.25" customHeight="1">
      <c r="A19" s="836"/>
      <c r="B19" s="844"/>
      <c r="C19" s="782"/>
      <c r="D19" s="784"/>
      <c r="E19" s="786"/>
      <c r="F19" s="788"/>
      <c r="G19" s="244" t="e">
        <f>VLOOKUP(G18,$E$33:F42,2,FALSE)</f>
        <v>#N/A</v>
      </c>
      <c r="H19" s="245" t="e">
        <f>VLOOKUP(H18,$E$33:G42,2,FALSE)</f>
        <v>#N/A</v>
      </c>
      <c r="I19" s="245" t="e">
        <f>VLOOKUP(I18,$E$33:H42,2,FALSE)</f>
        <v>#N/A</v>
      </c>
      <c r="J19" s="245" t="e">
        <f>VLOOKUP(J18,$E$33:I42,2,FALSE)</f>
        <v>#N/A</v>
      </c>
      <c r="K19" s="245" t="e">
        <f>VLOOKUP(K18,$E$33:J42,2,FALSE)</f>
        <v>#N/A</v>
      </c>
      <c r="L19" s="245" t="e">
        <f>VLOOKUP(L18,$E$33:K42,2,FALSE)</f>
        <v>#N/A</v>
      </c>
      <c r="M19" s="246" t="e">
        <f>VLOOKUP(M18,$E$33:L42,2,FALSE)</f>
        <v>#N/A</v>
      </c>
      <c r="N19" s="244" t="e">
        <f>VLOOKUP(N18,$E$33:M42,2,FALSE)</f>
        <v>#N/A</v>
      </c>
      <c r="O19" s="245" t="e">
        <f>VLOOKUP(O18,$E$33:N42,2,FALSE)</f>
        <v>#N/A</v>
      </c>
      <c r="P19" s="245" t="e">
        <f>VLOOKUP(P18,$E$33:O42,2,FALSE)</f>
        <v>#N/A</v>
      </c>
      <c r="Q19" s="245" t="e">
        <f>VLOOKUP(Q18,$E$33:P42,2,FALSE)</f>
        <v>#N/A</v>
      </c>
      <c r="R19" s="245" t="e">
        <f>VLOOKUP(R18,$E$33:Q42,2,FALSE)</f>
        <v>#N/A</v>
      </c>
      <c r="S19" s="245" t="e">
        <f>VLOOKUP(S18,$E$33:R42,2,FALSE)</f>
        <v>#N/A</v>
      </c>
      <c r="T19" s="246" t="e">
        <f>VLOOKUP(T18,$E$33:S42,2,FALSE)</f>
        <v>#N/A</v>
      </c>
      <c r="U19" s="244" t="e">
        <f>VLOOKUP(U18,$E$33:T42,2,FALSE)</f>
        <v>#N/A</v>
      </c>
      <c r="V19" s="245" t="e">
        <f>VLOOKUP(V18,$E$33:U42,2,FALSE)</f>
        <v>#N/A</v>
      </c>
      <c r="W19" s="245" t="e">
        <f>VLOOKUP(W18,$E$33:V42,2,FALSE)</f>
        <v>#N/A</v>
      </c>
      <c r="X19" s="245" t="e">
        <f>VLOOKUP(X18,$E$33:W42,2,FALSE)</f>
        <v>#N/A</v>
      </c>
      <c r="Y19" s="245" t="e">
        <f>VLOOKUP(Y18,$E$33:X42,2,FALSE)</f>
        <v>#N/A</v>
      </c>
      <c r="Z19" s="245" t="e">
        <f>VLOOKUP(Z18,$E$33:Y42,2,FALSE)</f>
        <v>#N/A</v>
      </c>
      <c r="AA19" s="246" t="e">
        <f>VLOOKUP(AA18,$E$33:Z42,2,FALSE)</f>
        <v>#N/A</v>
      </c>
      <c r="AB19" s="244" t="e">
        <f>VLOOKUP(AB18,$E$33:AA42,2,FALSE)</f>
        <v>#N/A</v>
      </c>
      <c r="AC19" s="245" t="e">
        <f>VLOOKUP(AC18,$E$33:AB42,2,FALSE)</f>
        <v>#N/A</v>
      </c>
      <c r="AD19" s="245" t="e">
        <f>VLOOKUP(AD18,$E$33:AC42,2,FALSE)</f>
        <v>#N/A</v>
      </c>
      <c r="AE19" s="245" t="e">
        <f>VLOOKUP(AE18,$E$33:AD42,2,FALSE)</f>
        <v>#N/A</v>
      </c>
      <c r="AF19" s="245" t="e">
        <f>VLOOKUP(AF18,$E$33:AE42,2,FALSE)</f>
        <v>#N/A</v>
      </c>
      <c r="AG19" s="245" t="e">
        <f>VLOOKUP(AG18,$E$33:AF42,2,FALSE)</f>
        <v>#N/A</v>
      </c>
      <c r="AH19" s="246" t="e">
        <f>VLOOKUP(AH18,$E$33:AG42,2,FALSE)</f>
        <v>#N/A</v>
      </c>
      <c r="AI19" s="244" t="e">
        <f>VLOOKUP(AI18,$E$33:AH42,2,FALSE)</f>
        <v>#N/A</v>
      </c>
      <c r="AJ19" s="245" t="e">
        <f>VLOOKUP(AJ18,$E$33:AI42,2,FALSE)</f>
        <v>#N/A</v>
      </c>
      <c r="AK19" s="245" t="e">
        <f>VLOOKUP(AK18,$E$33:AJ42,2,FALSE)</f>
        <v>#N/A</v>
      </c>
      <c r="AL19" s="790"/>
      <c r="AM19" s="792"/>
      <c r="AN19" s="778" t="e">
        <f>IF(#REF!/4&gt;=1,"1",#REF!)</f>
        <v>#REF!</v>
      </c>
      <c r="AO19" s="780"/>
    </row>
    <row r="20" spans="1:52" s="110" customFormat="1" ht="17.25" customHeight="1">
      <c r="A20" s="836"/>
      <c r="B20" s="844"/>
      <c r="C20" s="793"/>
      <c r="D20" s="801" t="s">
        <v>311</v>
      </c>
      <c r="E20" s="785"/>
      <c r="F20" s="787"/>
      <c r="G20" s="247"/>
      <c r="H20" s="248"/>
      <c r="I20" s="248"/>
      <c r="J20" s="248"/>
      <c r="K20" s="248"/>
      <c r="L20" s="248"/>
      <c r="M20" s="249"/>
      <c r="N20" s="247"/>
      <c r="O20" s="248"/>
      <c r="P20" s="248"/>
      <c r="Q20" s="248"/>
      <c r="R20" s="248"/>
      <c r="S20" s="248"/>
      <c r="T20" s="249"/>
      <c r="U20" s="247"/>
      <c r="V20" s="248"/>
      <c r="W20" s="248"/>
      <c r="X20" s="248"/>
      <c r="Y20" s="248"/>
      <c r="Z20" s="248"/>
      <c r="AA20" s="249"/>
      <c r="AB20" s="247"/>
      <c r="AC20" s="248"/>
      <c r="AD20" s="248"/>
      <c r="AE20" s="248"/>
      <c r="AF20" s="248"/>
      <c r="AG20" s="248"/>
      <c r="AH20" s="249"/>
      <c r="AI20" s="247"/>
      <c r="AJ20" s="248"/>
      <c r="AK20" s="248"/>
      <c r="AL20" s="789">
        <f>SUMIF(G21:AK21,"&gt;0")</f>
        <v>0</v>
      </c>
      <c r="AM20" s="791">
        <f>SUMIF(G21:AH21,"&gt;0")</f>
        <v>0</v>
      </c>
      <c r="AN20" s="797">
        <f>AM20/4</f>
        <v>0</v>
      </c>
      <c r="AO20" s="798" t="e">
        <f t="shared" ref="AO20" si="5">ROUNDDOWN(AN20/$AO$4,1)</f>
        <v>#DIV/0!</v>
      </c>
    </row>
    <row r="21" spans="1:52" s="110" customFormat="1" ht="17.25" customHeight="1" thickBot="1">
      <c r="A21" s="837"/>
      <c r="B21" s="844"/>
      <c r="C21" s="793"/>
      <c r="D21" s="830"/>
      <c r="E21" s="831"/>
      <c r="F21" s="832"/>
      <c r="G21" s="244" t="e">
        <f>VLOOKUP(G20,$E$33:F40,2,FALSE)</f>
        <v>#N/A</v>
      </c>
      <c r="H21" s="245" t="e">
        <f>VLOOKUP(H20,$E$33:G40,2,FALSE)</f>
        <v>#N/A</v>
      </c>
      <c r="I21" s="245" t="e">
        <f>VLOOKUP(I20,$E$33:H40,2,FALSE)</f>
        <v>#N/A</v>
      </c>
      <c r="J21" s="245" t="e">
        <f>VLOOKUP(J20,$E$33:I40,2,FALSE)</f>
        <v>#N/A</v>
      </c>
      <c r="K21" s="245" t="e">
        <f>VLOOKUP(K20,$E$33:J40,2,FALSE)</f>
        <v>#N/A</v>
      </c>
      <c r="L21" s="245" t="e">
        <f>VLOOKUP(L20,$E$33:K40,2,FALSE)</f>
        <v>#N/A</v>
      </c>
      <c r="M21" s="246" t="e">
        <f>VLOOKUP(M20,$E$33:L40,2,FALSE)</f>
        <v>#N/A</v>
      </c>
      <c r="N21" s="244" t="e">
        <f>VLOOKUP(N20,$E$33:M40,2,FALSE)</f>
        <v>#N/A</v>
      </c>
      <c r="O21" s="245" t="e">
        <f>VLOOKUP(O20,$E$33:N40,2,FALSE)</f>
        <v>#N/A</v>
      </c>
      <c r="P21" s="245" t="e">
        <f>VLOOKUP(P20,$E$33:O40,2,FALSE)</f>
        <v>#N/A</v>
      </c>
      <c r="Q21" s="245" t="e">
        <f>VLOOKUP(Q20,$E$33:P40,2,FALSE)</f>
        <v>#N/A</v>
      </c>
      <c r="R21" s="245" t="e">
        <f>VLOOKUP(R20,$E$33:Q40,2,FALSE)</f>
        <v>#N/A</v>
      </c>
      <c r="S21" s="245" t="e">
        <f>VLOOKUP(S20,$E$33:R40,2,FALSE)</f>
        <v>#N/A</v>
      </c>
      <c r="T21" s="246" t="e">
        <f>VLOOKUP(T20,$E$33:S40,2,FALSE)</f>
        <v>#N/A</v>
      </c>
      <c r="U21" s="244" t="e">
        <f>VLOOKUP(U20,$E$33:T40,2,FALSE)</f>
        <v>#N/A</v>
      </c>
      <c r="V21" s="245" t="e">
        <f>VLOOKUP(V20,$E$33:U40,2,FALSE)</f>
        <v>#N/A</v>
      </c>
      <c r="W21" s="245" t="e">
        <f>VLOOKUP(W20,$E$33:V40,2,FALSE)</f>
        <v>#N/A</v>
      </c>
      <c r="X21" s="245" t="e">
        <f>VLOOKUP(X20,$E$33:W40,2,FALSE)</f>
        <v>#N/A</v>
      </c>
      <c r="Y21" s="245" t="e">
        <f>VLOOKUP(Y20,$E$33:X40,2,FALSE)</f>
        <v>#N/A</v>
      </c>
      <c r="Z21" s="245" t="e">
        <f>VLOOKUP(Z20,$E$33:Y40,2,FALSE)</f>
        <v>#N/A</v>
      </c>
      <c r="AA21" s="246" t="e">
        <f>VLOOKUP(AA20,$E$33:Z40,2,FALSE)</f>
        <v>#N/A</v>
      </c>
      <c r="AB21" s="244" t="e">
        <f>VLOOKUP(AB20,$E$33:AA40,2,FALSE)</f>
        <v>#N/A</v>
      </c>
      <c r="AC21" s="245" t="e">
        <f>VLOOKUP(AC20,$E$33:AB40,2,FALSE)</f>
        <v>#N/A</v>
      </c>
      <c r="AD21" s="245" t="e">
        <f>VLOOKUP(AD20,$E$33:AC40,2,FALSE)</f>
        <v>#N/A</v>
      </c>
      <c r="AE21" s="245" t="e">
        <f>VLOOKUP(AE20,$E$33:AD40,2,FALSE)</f>
        <v>#N/A</v>
      </c>
      <c r="AF21" s="245" t="e">
        <f>VLOOKUP(AF20,$E$33:AE40,2,FALSE)</f>
        <v>#N/A</v>
      </c>
      <c r="AG21" s="245" t="e">
        <f>VLOOKUP(AG20,$E$33:AF40,2,FALSE)</f>
        <v>#N/A</v>
      </c>
      <c r="AH21" s="246" t="e">
        <f>VLOOKUP(AH20,$E$33:AG40,2,FALSE)</f>
        <v>#N/A</v>
      </c>
      <c r="AI21" s="244" t="e">
        <f>VLOOKUP(AI20,$E$33:AH40,2,FALSE)</f>
        <v>#N/A</v>
      </c>
      <c r="AJ21" s="245" t="e">
        <f>VLOOKUP(AJ20,$E$33:AI40,2,FALSE)</f>
        <v>#N/A</v>
      </c>
      <c r="AK21" s="245" t="e">
        <f>VLOOKUP(AK20,$E$33:AJ40,2,FALSE)</f>
        <v>#N/A</v>
      </c>
      <c r="AL21" s="833"/>
      <c r="AM21" s="834"/>
      <c r="AN21" s="812" t="e">
        <f>IF(#REF!/4&gt;=1,"1",#REF!)</f>
        <v>#REF!</v>
      </c>
      <c r="AO21" s="813"/>
    </row>
    <row r="22" spans="1:52" s="110" customFormat="1" ht="17.25" customHeight="1" thickTop="1" thickBot="1">
      <c r="A22" s="814" t="s">
        <v>27</v>
      </c>
      <c r="B22" s="815"/>
      <c r="C22" s="815"/>
      <c r="D22" s="815"/>
      <c r="E22" s="815"/>
      <c r="F22" s="816"/>
      <c r="G22" s="261">
        <f>SUMIF(G9:G14,"&gt;0")+SUMIF(G16:G21,"&gt;0")</f>
        <v>0</v>
      </c>
      <c r="H22" s="262">
        <f t="shared" ref="H22:AK22" si="6">SUMIF(H9:H14,"&gt;0")+SUMIF(H16:H21,"&gt;0")</f>
        <v>0</v>
      </c>
      <c r="I22" s="262">
        <f t="shared" si="6"/>
        <v>0</v>
      </c>
      <c r="J22" s="262">
        <f t="shared" si="6"/>
        <v>0</v>
      </c>
      <c r="K22" s="262">
        <f t="shared" si="6"/>
        <v>0</v>
      </c>
      <c r="L22" s="262">
        <f t="shared" si="6"/>
        <v>0</v>
      </c>
      <c r="M22" s="263">
        <f t="shared" si="6"/>
        <v>0</v>
      </c>
      <c r="N22" s="264">
        <f t="shared" si="6"/>
        <v>0</v>
      </c>
      <c r="O22" s="262">
        <f t="shared" si="6"/>
        <v>0</v>
      </c>
      <c r="P22" s="262">
        <f t="shared" si="6"/>
        <v>0</v>
      </c>
      <c r="Q22" s="262">
        <f t="shared" si="6"/>
        <v>0</v>
      </c>
      <c r="R22" s="262">
        <f t="shared" si="6"/>
        <v>0</v>
      </c>
      <c r="S22" s="262">
        <f t="shared" si="6"/>
        <v>0</v>
      </c>
      <c r="T22" s="265">
        <f t="shared" si="6"/>
        <v>0</v>
      </c>
      <c r="U22" s="261">
        <f t="shared" si="6"/>
        <v>0</v>
      </c>
      <c r="V22" s="262">
        <f t="shared" si="6"/>
        <v>0</v>
      </c>
      <c r="W22" s="262">
        <f t="shared" si="6"/>
        <v>0</v>
      </c>
      <c r="X22" s="262">
        <f t="shared" si="6"/>
        <v>0</v>
      </c>
      <c r="Y22" s="262">
        <f t="shared" si="6"/>
        <v>0</v>
      </c>
      <c r="Z22" s="262">
        <f t="shared" si="6"/>
        <v>0</v>
      </c>
      <c r="AA22" s="263">
        <f t="shared" si="6"/>
        <v>0</v>
      </c>
      <c r="AB22" s="264">
        <f t="shared" si="6"/>
        <v>0</v>
      </c>
      <c r="AC22" s="262">
        <f t="shared" si="6"/>
        <v>0</v>
      </c>
      <c r="AD22" s="262">
        <f t="shared" si="6"/>
        <v>0</v>
      </c>
      <c r="AE22" s="262">
        <f t="shared" si="6"/>
        <v>0</v>
      </c>
      <c r="AF22" s="262">
        <f t="shared" si="6"/>
        <v>0</v>
      </c>
      <c r="AG22" s="262">
        <f t="shared" si="6"/>
        <v>0</v>
      </c>
      <c r="AH22" s="263">
        <f t="shared" si="6"/>
        <v>0</v>
      </c>
      <c r="AI22" s="264">
        <f t="shared" si="6"/>
        <v>0</v>
      </c>
      <c r="AJ22" s="262">
        <f t="shared" si="6"/>
        <v>0</v>
      </c>
      <c r="AK22" s="262">
        <f t="shared" si="6"/>
        <v>0</v>
      </c>
      <c r="AL22" s="266">
        <f>SUM(AL9:AL14)+SUM(AL16:AL21)</f>
        <v>0</v>
      </c>
      <c r="AM22" s="267">
        <f>SUM(AM9:AM14)+SUM(AM16:AM21)</f>
        <v>0</v>
      </c>
      <c r="AN22" s="268">
        <f>AM22/4</f>
        <v>0</v>
      </c>
      <c r="AO22" s="269" t="e">
        <f>AN22/$AO$4</f>
        <v>#DIV/0!</v>
      </c>
    </row>
    <row r="23" spans="1:52" s="111" customFormat="1" ht="24.75" customHeight="1" thickBot="1">
      <c r="A23" s="817" t="s">
        <v>315</v>
      </c>
      <c r="B23" s="752"/>
      <c r="C23" s="752"/>
      <c r="D23" s="772"/>
      <c r="E23" s="818" t="s">
        <v>313</v>
      </c>
      <c r="F23" s="819"/>
      <c r="G23" s="270">
        <f>COUNTIF(G9:G21,"①")+COUNTIF(G9:G21,"②")+COUNTIF(G9:G21,"③")+COUNTIF(G9:G21,"④")+COUNTIF(G9:G21,"⑤")+COUNTIF(G9:G21,"⑥")+COUNTIF(G9:G21,"⑦")</f>
        <v>0</v>
      </c>
      <c r="H23" s="271">
        <f t="shared" ref="H23:AK23" si="7">COUNTIF(H9:H21,"①")+COUNTIF(H9:H21,"②")+COUNTIF(H9:H21,"③")+COUNTIF(H9:H21,"④")+COUNTIF(H9:H21,"⑤")+COUNTIF(H9:H21,"⑥")+COUNTIF(H9:H21,"⑦")</f>
        <v>0</v>
      </c>
      <c r="I23" s="271">
        <f t="shared" si="7"/>
        <v>0</v>
      </c>
      <c r="J23" s="271">
        <f t="shared" si="7"/>
        <v>0</v>
      </c>
      <c r="K23" s="271">
        <f t="shared" si="7"/>
        <v>0</v>
      </c>
      <c r="L23" s="271">
        <f t="shared" si="7"/>
        <v>0</v>
      </c>
      <c r="M23" s="272">
        <f t="shared" si="7"/>
        <v>0</v>
      </c>
      <c r="N23" s="270">
        <f t="shared" si="7"/>
        <v>0</v>
      </c>
      <c r="O23" s="271">
        <f t="shared" si="7"/>
        <v>0</v>
      </c>
      <c r="P23" s="271">
        <f t="shared" si="7"/>
        <v>0</v>
      </c>
      <c r="Q23" s="271">
        <f t="shared" si="7"/>
        <v>0</v>
      </c>
      <c r="R23" s="271">
        <f t="shared" si="7"/>
        <v>0</v>
      </c>
      <c r="S23" s="271">
        <f t="shared" si="7"/>
        <v>0</v>
      </c>
      <c r="T23" s="272">
        <f t="shared" si="7"/>
        <v>0</v>
      </c>
      <c r="U23" s="270">
        <f t="shared" si="7"/>
        <v>0</v>
      </c>
      <c r="V23" s="271">
        <f t="shared" si="7"/>
        <v>0</v>
      </c>
      <c r="W23" s="271">
        <f t="shared" si="7"/>
        <v>0</v>
      </c>
      <c r="X23" s="271">
        <f t="shared" si="7"/>
        <v>0</v>
      </c>
      <c r="Y23" s="271">
        <f t="shared" si="7"/>
        <v>0</v>
      </c>
      <c r="Z23" s="271">
        <f t="shared" si="7"/>
        <v>0</v>
      </c>
      <c r="AA23" s="272">
        <f t="shared" si="7"/>
        <v>0</v>
      </c>
      <c r="AB23" s="270">
        <f t="shared" si="7"/>
        <v>0</v>
      </c>
      <c r="AC23" s="271">
        <f t="shared" si="7"/>
        <v>0</v>
      </c>
      <c r="AD23" s="271">
        <f t="shared" si="7"/>
        <v>0</v>
      </c>
      <c r="AE23" s="271">
        <f t="shared" si="7"/>
        <v>0</v>
      </c>
      <c r="AF23" s="271">
        <f t="shared" si="7"/>
        <v>0</v>
      </c>
      <c r="AG23" s="271">
        <f t="shared" si="7"/>
        <v>0</v>
      </c>
      <c r="AH23" s="272">
        <f t="shared" si="7"/>
        <v>0</v>
      </c>
      <c r="AI23" s="270">
        <f t="shared" si="7"/>
        <v>0</v>
      </c>
      <c r="AJ23" s="271">
        <f t="shared" si="7"/>
        <v>0</v>
      </c>
      <c r="AK23" s="271">
        <f t="shared" si="7"/>
        <v>0</v>
      </c>
      <c r="AL23" s="228"/>
      <c r="AM23" s="273"/>
      <c r="AN23" s="274"/>
      <c r="AO23" s="274"/>
    </row>
    <row r="24" spans="1:52" s="110" customFormat="1" ht="17.25" customHeight="1" thickBot="1">
      <c r="B24" s="275"/>
      <c r="C24" s="276"/>
      <c r="D24" s="276"/>
      <c r="E24" s="276"/>
      <c r="F24" s="276"/>
      <c r="G24" s="277"/>
      <c r="H24" s="277"/>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4"/>
      <c r="AM24" s="274"/>
      <c r="AN24" s="274"/>
      <c r="AO24" s="274"/>
    </row>
    <row r="25" spans="1:52" s="110" customFormat="1" ht="18.75" customHeight="1">
      <c r="A25" s="820" t="s">
        <v>316</v>
      </c>
      <c r="B25" s="732"/>
      <c r="C25" s="821" t="s">
        <v>10</v>
      </c>
      <c r="D25" s="822"/>
      <c r="E25" s="827" t="s">
        <v>20</v>
      </c>
      <c r="F25" s="746" t="s">
        <v>9</v>
      </c>
      <c r="G25" s="749" t="s">
        <v>21</v>
      </c>
      <c r="H25" s="746"/>
      <c r="I25" s="746"/>
      <c r="J25" s="746"/>
      <c r="K25" s="746"/>
      <c r="L25" s="746"/>
      <c r="M25" s="750"/>
      <c r="N25" s="749" t="s">
        <v>22</v>
      </c>
      <c r="O25" s="746"/>
      <c r="P25" s="746"/>
      <c r="Q25" s="746"/>
      <c r="R25" s="746"/>
      <c r="S25" s="746"/>
      <c r="T25" s="750"/>
      <c r="U25" s="749" t="s">
        <v>23</v>
      </c>
      <c r="V25" s="746"/>
      <c r="W25" s="746"/>
      <c r="X25" s="746"/>
      <c r="Y25" s="746"/>
      <c r="Z25" s="746"/>
      <c r="AA25" s="750"/>
      <c r="AB25" s="799" t="s">
        <v>24</v>
      </c>
      <c r="AC25" s="746"/>
      <c r="AD25" s="746"/>
      <c r="AE25" s="746"/>
      <c r="AF25" s="746"/>
      <c r="AG25" s="746"/>
      <c r="AH25" s="750"/>
      <c r="AI25" s="799" t="s">
        <v>303</v>
      </c>
      <c r="AJ25" s="746"/>
      <c r="AK25" s="746"/>
      <c r="AL25" s="715" t="s">
        <v>304</v>
      </c>
      <c r="AM25" s="718" t="s">
        <v>317</v>
      </c>
      <c r="AN25" s="718"/>
      <c r="AO25" s="719"/>
    </row>
    <row r="26" spans="1:52" s="110" customFormat="1" ht="18.75" customHeight="1">
      <c r="A26" s="733"/>
      <c r="B26" s="734"/>
      <c r="C26" s="823"/>
      <c r="D26" s="824"/>
      <c r="E26" s="828"/>
      <c r="F26" s="747"/>
      <c r="G26" s="235">
        <f>DATE(W2,AA2,1)</f>
        <v>45261</v>
      </c>
      <c r="H26" s="236">
        <f>DATE(W2,AA2,2)</f>
        <v>45262</v>
      </c>
      <c r="I26" s="236">
        <f>DATE(W2,AA2,3)</f>
        <v>45263</v>
      </c>
      <c r="J26" s="236">
        <f>DATE(W2,AA2,4)</f>
        <v>45264</v>
      </c>
      <c r="K26" s="236">
        <f>DATE(W2,AA2,5)</f>
        <v>45265</v>
      </c>
      <c r="L26" s="236">
        <f>DATE(W2,AA2,6)</f>
        <v>45266</v>
      </c>
      <c r="M26" s="237">
        <f>DATE(W2,AA2,7)</f>
        <v>45267</v>
      </c>
      <c r="N26" s="235">
        <f>DATE(W2,AA2,8)</f>
        <v>45268</v>
      </c>
      <c r="O26" s="236">
        <f>DATE(W2,AA2,9)</f>
        <v>45269</v>
      </c>
      <c r="P26" s="236">
        <f>DATE(W2,AA2,10)</f>
        <v>45270</v>
      </c>
      <c r="Q26" s="236">
        <f>DATE(W2,AA2,11)</f>
        <v>45271</v>
      </c>
      <c r="R26" s="236">
        <f>DATE(W2,AA2,12)</f>
        <v>45272</v>
      </c>
      <c r="S26" s="236">
        <f>DATE(W2,AA2,13)</f>
        <v>45273</v>
      </c>
      <c r="T26" s="237">
        <f>DATE(W2,AA2,14)</f>
        <v>45274</v>
      </c>
      <c r="U26" s="235">
        <f>DATE(W2,AA2,15)</f>
        <v>45275</v>
      </c>
      <c r="V26" s="236">
        <f>DATE(W2,AA2,16)</f>
        <v>45276</v>
      </c>
      <c r="W26" s="236">
        <f>DATE(W2,AA2,17)</f>
        <v>45277</v>
      </c>
      <c r="X26" s="236">
        <f>DATE(W2,AA2,18)</f>
        <v>45278</v>
      </c>
      <c r="Y26" s="236">
        <f>DATE(W2,AA2,19)</f>
        <v>45279</v>
      </c>
      <c r="Z26" s="236">
        <f>DATE(W2,AA2,20)</f>
        <v>45280</v>
      </c>
      <c r="AA26" s="237">
        <f>DATE(W2,AA2,21)</f>
        <v>45281</v>
      </c>
      <c r="AB26" s="238">
        <f>DATE(W2,AA2,22)</f>
        <v>45282</v>
      </c>
      <c r="AC26" s="236">
        <f>DATE(W2,AA2,23)</f>
        <v>45283</v>
      </c>
      <c r="AD26" s="236">
        <f>DATE(W2,AA2,24)</f>
        <v>45284</v>
      </c>
      <c r="AE26" s="236">
        <f>DATE(W2,AA2,25)</f>
        <v>45285</v>
      </c>
      <c r="AF26" s="236">
        <f>DATE(W2,AA2,26)</f>
        <v>45286</v>
      </c>
      <c r="AG26" s="236">
        <f>DATE(W2,AA2,27)</f>
        <v>45287</v>
      </c>
      <c r="AH26" s="237">
        <f>DATE(W2,AA2,28)</f>
        <v>45288</v>
      </c>
      <c r="AI26" s="236">
        <f>DATE(W2,AA2,29)</f>
        <v>45289</v>
      </c>
      <c r="AJ26" s="236">
        <f>DATE(W2,AA2,30)</f>
        <v>45290</v>
      </c>
      <c r="AK26" s="236">
        <f>DATE(W2,AA2,31)</f>
        <v>45291</v>
      </c>
      <c r="AL26" s="716"/>
      <c r="AM26" s="720" t="s">
        <v>318</v>
      </c>
      <c r="AN26" s="722" t="s">
        <v>319</v>
      </c>
      <c r="AO26" s="724" t="s">
        <v>320</v>
      </c>
    </row>
    <row r="27" spans="1:52" s="110" customFormat="1" ht="18.75" customHeight="1" thickBot="1">
      <c r="A27" s="733"/>
      <c r="B27" s="734"/>
      <c r="C27" s="825"/>
      <c r="D27" s="826"/>
      <c r="E27" s="829"/>
      <c r="F27" s="747"/>
      <c r="G27" s="239" t="str">
        <f t="shared" ref="G27:AK27" si="8">TEXT(G26,"aaa")</f>
        <v>金</v>
      </c>
      <c r="H27" s="240" t="str">
        <f t="shared" si="8"/>
        <v>土</v>
      </c>
      <c r="I27" s="240" t="str">
        <f t="shared" si="8"/>
        <v>日</v>
      </c>
      <c r="J27" s="240" t="str">
        <f t="shared" si="8"/>
        <v>月</v>
      </c>
      <c r="K27" s="240" t="str">
        <f t="shared" si="8"/>
        <v>火</v>
      </c>
      <c r="L27" s="240" t="str">
        <f t="shared" si="8"/>
        <v>水</v>
      </c>
      <c r="M27" s="240" t="str">
        <f t="shared" si="8"/>
        <v>木</v>
      </c>
      <c r="N27" s="239" t="str">
        <f t="shared" si="8"/>
        <v>金</v>
      </c>
      <c r="O27" s="240" t="str">
        <f t="shared" si="8"/>
        <v>土</v>
      </c>
      <c r="P27" s="240" t="str">
        <f t="shared" si="8"/>
        <v>日</v>
      </c>
      <c r="Q27" s="240" t="str">
        <f t="shared" si="8"/>
        <v>月</v>
      </c>
      <c r="R27" s="240" t="str">
        <f t="shared" si="8"/>
        <v>火</v>
      </c>
      <c r="S27" s="240" t="str">
        <f t="shared" si="8"/>
        <v>水</v>
      </c>
      <c r="T27" s="240" t="str">
        <f t="shared" si="8"/>
        <v>木</v>
      </c>
      <c r="U27" s="239" t="str">
        <f t="shared" si="8"/>
        <v>金</v>
      </c>
      <c r="V27" s="240" t="str">
        <f t="shared" si="8"/>
        <v>土</v>
      </c>
      <c r="W27" s="240" t="str">
        <f t="shared" si="8"/>
        <v>日</v>
      </c>
      <c r="X27" s="240" t="str">
        <f t="shared" si="8"/>
        <v>月</v>
      </c>
      <c r="Y27" s="240" t="str">
        <f t="shared" si="8"/>
        <v>火</v>
      </c>
      <c r="Z27" s="240" t="str">
        <f t="shared" si="8"/>
        <v>水</v>
      </c>
      <c r="AA27" s="240" t="str">
        <f t="shared" si="8"/>
        <v>木</v>
      </c>
      <c r="AB27" s="239" t="str">
        <f t="shared" si="8"/>
        <v>金</v>
      </c>
      <c r="AC27" s="240" t="str">
        <f t="shared" si="8"/>
        <v>土</v>
      </c>
      <c r="AD27" s="240" t="str">
        <f t="shared" si="8"/>
        <v>日</v>
      </c>
      <c r="AE27" s="240" t="str">
        <f t="shared" si="8"/>
        <v>月</v>
      </c>
      <c r="AF27" s="240" t="str">
        <f t="shared" si="8"/>
        <v>火</v>
      </c>
      <c r="AG27" s="240" t="str">
        <f t="shared" si="8"/>
        <v>水</v>
      </c>
      <c r="AH27" s="240" t="str">
        <f t="shared" si="8"/>
        <v>木</v>
      </c>
      <c r="AI27" s="239" t="str">
        <f t="shared" si="8"/>
        <v>金</v>
      </c>
      <c r="AJ27" s="240" t="str">
        <f t="shared" si="8"/>
        <v>土</v>
      </c>
      <c r="AK27" s="240" t="str">
        <f t="shared" si="8"/>
        <v>日</v>
      </c>
      <c r="AL27" s="716"/>
      <c r="AM27" s="845"/>
      <c r="AN27" s="846"/>
      <c r="AO27" s="847"/>
    </row>
    <row r="28" spans="1:52" s="110" customFormat="1" ht="17.25" customHeight="1">
      <c r="A28" s="733"/>
      <c r="B28" s="734"/>
      <c r="C28" s="848"/>
      <c r="D28" s="849"/>
      <c r="E28" s="279"/>
      <c r="F28" s="280"/>
      <c r="G28" s="281"/>
      <c r="H28" s="282"/>
      <c r="I28" s="280"/>
      <c r="J28" s="280"/>
      <c r="K28" s="280"/>
      <c r="L28" s="280"/>
      <c r="M28" s="283"/>
      <c r="N28" s="281"/>
      <c r="O28" s="282"/>
      <c r="P28" s="280"/>
      <c r="Q28" s="280"/>
      <c r="R28" s="280"/>
      <c r="S28" s="280"/>
      <c r="T28" s="283"/>
      <c r="U28" s="281"/>
      <c r="V28" s="282"/>
      <c r="W28" s="280"/>
      <c r="X28" s="280"/>
      <c r="Y28" s="280"/>
      <c r="Z28" s="280"/>
      <c r="AA28" s="283"/>
      <c r="AB28" s="281"/>
      <c r="AC28" s="282"/>
      <c r="AD28" s="280"/>
      <c r="AE28" s="280"/>
      <c r="AF28" s="280"/>
      <c r="AG28" s="280"/>
      <c r="AH28" s="283"/>
      <c r="AI28" s="281"/>
      <c r="AJ28" s="282"/>
      <c r="AK28" s="282"/>
      <c r="AL28" s="284">
        <f>(COUNTIF(G28:AK28,"①"))*F34+(COUNTIF(G28:AK28,"②"))*F35+(COUNTIF(G28:AK28,"③"))*F36+(COUNTIF(G28:AK28,"④"))*F37+(COUNTIF(G28:AK28,"⑤"))*F38+(COUNTIF(G28:AK28,"⑥"))*F39+(COUNTIF(G28:AK28,"⑦"))*F40</f>
        <v>0</v>
      </c>
      <c r="AM28" s="285">
        <f>(COUNTIF(G28:AH28,"①"))*F34+(COUNTIF(G28:AH28,"②"))*F35+(COUNTIF(G28:AH28,"③"))*F36+(COUNTIF(G28:AH28,"④"))*F37+(COUNTIF(G28:AH28,"⑤"))*F38+(COUNTIF(G28:AH28,"⑥"))*F39+(COUNTIF(G28:AH28,"⑦"))*F40</f>
        <v>0</v>
      </c>
      <c r="AN28" s="286">
        <f>AM28/4</f>
        <v>0</v>
      </c>
      <c r="AO28" s="287" t="e">
        <f>ROUNDDOWN(AN28/AO4,1)</f>
        <v>#DIV/0!</v>
      </c>
    </row>
    <row r="29" spans="1:52" s="110" customFormat="1" ht="17.25" customHeight="1">
      <c r="A29" s="733"/>
      <c r="B29" s="734"/>
      <c r="C29" s="850"/>
      <c r="D29" s="851"/>
      <c r="E29" s="288"/>
      <c r="F29" s="289"/>
      <c r="G29" s="290"/>
      <c r="H29" s="291"/>
      <c r="I29" s="289"/>
      <c r="J29" s="289"/>
      <c r="K29" s="289"/>
      <c r="L29" s="289"/>
      <c r="M29" s="292"/>
      <c r="N29" s="290"/>
      <c r="O29" s="291"/>
      <c r="P29" s="289"/>
      <c r="Q29" s="289"/>
      <c r="R29" s="289"/>
      <c r="S29" s="289"/>
      <c r="T29" s="292"/>
      <c r="U29" s="290"/>
      <c r="V29" s="291"/>
      <c r="W29" s="289"/>
      <c r="X29" s="289"/>
      <c r="Y29" s="289"/>
      <c r="Z29" s="289"/>
      <c r="AA29" s="292"/>
      <c r="AB29" s="290"/>
      <c r="AC29" s="291"/>
      <c r="AD29" s="289"/>
      <c r="AE29" s="289"/>
      <c r="AF29" s="289"/>
      <c r="AG29" s="289"/>
      <c r="AH29" s="292"/>
      <c r="AI29" s="290"/>
      <c r="AJ29" s="291"/>
      <c r="AK29" s="291"/>
      <c r="AL29" s="293">
        <f>(COUNTIF(G29:AK29,"①"))*F34+(COUNTIF(G29:AK29,"②"))*F35+(COUNTIF(G29:AK29,"③"))*F36+(COUNTIF(G29:AK29,"④"))*F37+(COUNTIF(G29:AK29,"⑤"))*F38+(COUNTIF(G29:AK29,"⑥"))*F39+(COUNTIF(G29:AK29,"⑦"))*F40</f>
        <v>0</v>
      </c>
      <c r="AM29" s="294">
        <f>(COUNTIF(G29:AH29,"①"))*F34+(COUNTIF(G29:AH29,"②"))*F35+(COUNTIF(G29:AH29,"③"))*F36+(COUNTIF(G29:AH29,"④"))*F37+(COUNTIF(G29:AH29,"⑤"))*F38+(COUNTIF(G29:AH29,"⑥"))*F39+(COUNTIF(G29:AH29,"⑦"))*F40</f>
        <v>0</v>
      </c>
      <c r="AN29" s="295">
        <f>AM29/4</f>
        <v>0</v>
      </c>
      <c r="AO29" s="296" t="e">
        <f>ROUNDDOWN(AN29/AO4,1)</f>
        <v>#DIV/0!</v>
      </c>
    </row>
    <row r="30" spans="1:52" s="110" customFormat="1" ht="17.25" customHeight="1" thickBot="1">
      <c r="A30" s="735"/>
      <c r="B30" s="736"/>
      <c r="C30" s="852"/>
      <c r="D30" s="853"/>
      <c r="E30" s="240"/>
      <c r="F30" s="297"/>
      <c r="G30" s="298"/>
      <c r="H30" s="299"/>
      <c r="I30" s="300"/>
      <c r="J30" s="300"/>
      <c r="K30" s="300"/>
      <c r="L30" s="300"/>
      <c r="M30" s="301"/>
      <c r="N30" s="298"/>
      <c r="O30" s="299"/>
      <c r="P30" s="300"/>
      <c r="Q30" s="300"/>
      <c r="R30" s="300"/>
      <c r="S30" s="300"/>
      <c r="T30" s="301"/>
      <c r="U30" s="298"/>
      <c r="V30" s="299"/>
      <c r="W30" s="300"/>
      <c r="X30" s="300"/>
      <c r="Y30" s="300"/>
      <c r="Z30" s="300"/>
      <c r="AA30" s="301"/>
      <c r="AB30" s="298"/>
      <c r="AC30" s="299"/>
      <c r="AD30" s="300"/>
      <c r="AE30" s="300"/>
      <c r="AF30" s="300"/>
      <c r="AG30" s="300"/>
      <c r="AH30" s="301"/>
      <c r="AI30" s="298"/>
      <c r="AJ30" s="299"/>
      <c r="AK30" s="299"/>
      <c r="AL30" s="302">
        <f>(COUNTIF(G30:AK30,"①"))*F34+(COUNTIF(G30:AK30,"②"))*F35+(COUNTIF(G30:AK30,"③"))*F36+(COUNTIF(G30:AK30,"④"))*F37+(COUNTIF(G30:AK30,"⑤"))*F38+(COUNTIF(G30:AK30,"⑥"))*F39+(COUNTIF(G30:AK30,"⑦"))*F40</f>
        <v>0</v>
      </c>
      <c r="AM30" s="303">
        <f>(COUNTIF(G30:AH30,"①"))*F34+(COUNTIF(G30:AH30,"②"))*F35+(COUNTIF(G30:AH30,"③"))*F36+(COUNTIF(G30:AH30,"④"))*F37+(COUNTIF(G30:AH30,"⑤"))*F38+(COUNTIF(G30:AH30,"⑥"))*F39+(COUNTIF(G30:AH30,"⑦"))*F40</f>
        <v>0</v>
      </c>
      <c r="AN30" s="304">
        <f>AM30/4</f>
        <v>0</v>
      </c>
      <c r="AO30" s="305" t="e">
        <f>ROUNDDOWN(AN30/AO4,1)</f>
        <v>#DIV/0!</v>
      </c>
    </row>
    <row r="31" spans="1:52" s="110" customFormat="1" ht="29.25" customHeight="1" thickBot="1">
      <c r="B31" s="306"/>
      <c r="C31" s="276"/>
      <c r="D31" s="276"/>
      <c r="E31" s="276"/>
      <c r="F31" s="276"/>
      <c r="G31" s="276"/>
      <c r="H31" s="276"/>
      <c r="I31" s="276"/>
      <c r="J31" s="276"/>
      <c r="K31" s="276"/>
      <c r="L31" s="276"/>
      <c r="M31" s="276"/>
      <c r="N31" s="854" t="s">
        <v>321</v>
      </c>
      <c r="O31" s="855"/>
      <c r="P31" s="855"/>
      <c r="Q31" s="855"/>
      <c r="R31" s="855"/>
      <c r="S31" s="855"/>
      <c r="T31" s="855"/>
      <c r="U31" s="855"/>
      <c r="V31" s="855"/>
      <c r="W31" s="855"/>
      <c r="X31" s="855"/>
      <c r="Y31" s="855"/>
      <c r="Z31" s="855"/>
      <c r="AA31" s="855"/>
      <c r="AB31" s="855"/>
      <c r="AC31" s="855"/>
      <c r="AD31" s="855"/>
      <c r="AE31" s="855"/>
      <c r="AF31" s="855"/>
      <c r="AG31" s="855"/>
      <c r="AH31" s="855"/>
      <c r="AI31" s="855"/>
      <c r="AJ31" s="855"/>
      <c r="AK31" s="855"/>
      <c r="AL31" s="855"/>
      <c r="AM31" s="307"/>
      <c r="AN31" s="307"/>
      <c r="AO31" s="307"/>
      <c r="AP31" s="148"/>
      <c r="AQ31" s="148"/>
      <c r="AR31" s="148"/>
      <c r="AS31" s="152"/>
      <c r="AT31" s="152"/>
      <c r="AU31" s="179"/>
      <c r="AV31" s="179"/>
      <c r="AW31" s="179"/>
      <c r="AX31" s="179"/>
      <c r="AY31" s="179"/>
      <c r="AZ31" s="179"/>
    </row>
    <row r="32" spans="1:52" s="110" customFormat="1" ht="18.75" customHeight="1">
      <c r="B32" s="856" t="s">
        <v>322</v>
      </c>
      <c r="C32" s="857"/>
      <c r="D32" s="858"/>
      <c r="E32" s="308" t="s">
        <v>323</v>
      </c>
      <c r="F32" s="309" t="s">
        <v>324</v>
      </c>
      <c r="G32" s="865" t="s">
        <v>325</v>
      </c>
      <c r="H32" s="866"/>
      <c r="I32" s="867" t="s">
        <v>326</v>
      </c>
      <c r="J32" s="868"/>
      <c r="K32" s="867" t="s">
        <v>327</v>
      </c>
      <c r="L32" s="869"/>
      <c r="M32" s="241"/>
      <c r="N32" s="870" t="s">
        <v>328</v>
      </c>
      <c r="O32" s="871"/>
      <c r="P32" s="871"/>
      <c r="Q32" s="871"/>
      <c r="R32" s="871"/>
      <c r="S32" s="871"/>
      <c r="T32" s="871"/>
      <c r="U32" s="871"/>
      <c r="V32" s="310"/>
      <c r="W32" s="310"/>
      <c r="X32" s="310"/>
      <c r="Y32" s="310"/>
      <c r="Z32" s="310"/>
      <c r="AA32" s="310"/>
      <c r="AB32" s="310"/>
      <c r="AC32" s="310"/>
      <c r="AD32" s="310"/>
      <c r="AE32" s="310"/>
      <c r="AF32" s="310"/>
      <c r="AG32" s="310"/>
      <c r="AH32" s="310"/>
      <c r="AI32" s="310"/>
      <c r="AJ32" s="310"/>
      <c r="AK32" s="310"/>
      <c r="AL32" s="310"/>
      <c r="AM32" s="310"/>
      <c r="AN32" s="310"/>
      <c r="AO32" s="310"/>
      <c r="AP32" s="148"/>
      <c r="AQ32" s="148"/>
      <c r="AR32" s="148"/>
      <c r="AS32" s="152"/>
      <c r="AT32" s="152"/>
      <c r="AU32" s="179"/>
      <c r="AV32" s="179"/>
      <c r="AW32" s="179"/>
      <c r="AX32" s="179"/>
      <c r="AY32" s="179"/>
      <c r="AZ32" s="179"/>
    </row>
    <row r="33" spans="2:52" s="110" customFormat="1" ht="17.25" customHeight="1">
      <c r="B33" s="859"/>
      <c r="C33" s="860"/>
      <c r="D33" s="861"/>
      <c r="E33" s="311" t="s">
        <v>329</v>
      </c>
      <c r="F33" s="312">
        <v>0</v>
      </c>
      <c r="G33" s="872"/>
      <c r="H33" s="873"/>
      <c r="I33" s="872"/>
      <c r="J33" s="873"/>
      <c r="K33" s="872"/>
      <c r="L33" s="879"/>
      <c r="M33" s="276"/>
      <c r="N33" s="877" t="s">
        <v>330</v>
      </c>
      <c r="O33" s="880"/>
      <c r="P33" s="880"/>
      <c r="Q33" s="880"/>
      <c r="R33" s="880"/>
      <c r="S33" s="880"/>
      <c r="T33" s="880"/>
      <c r="U33" s="880"/>
      <c r="V33" s="880"/>
      <c r="W33" s="880"/>
      <c r="X33" s="880"/>
      <c r="Y33" s="880"/>
      <c r="Z33" s="880"/>
      <c r="AA33" s="880"/>
      <c r="AB33" s="880"/>
      <c r="AC33" s="880"/>
      <c r="AD33" s="880"/>
      <c r="AE33" s="880"/>
      <c r="AF33" s="880"/>
      <c r="AG33" s="880"/>
      <c r="AH33" s="880"/>
      <c r="AI33" s="880"/>
      <c r="AJ33" s="880"/>
      <c r="AK33" s="880"/>
      <c r="AL33" s="880"/>
      <c r="AM33" s="880"/>
      <c r="AN33" s="880"/>
      <c r="AO33" s="880"/>
      <c r="AP33" s="148"/>
      <c r="AQ33" s="148"/>
      <c r="AR33" s="148"/>
      <c r="AS33" s="152"/>
      <c r="AT33" s="152"/>
      <c r="AU33" s="179"/>
      <c r="AV33" s="179"/>
      <c r="AW33" s="179"/>
      <c r="AX33" s="179"/>
      <c r="AY33" s="179"/>
      <c r="AZ33" s="179"/>
    </row>
    <row r="34" spans="2:52" s="110" customFormat="1" ht="17.25" customHeight="1">
      <c r="B34" s="859"/>
      <c r="C34" s="860"/>
      <c r="D34" s="861"/>
      <c r="E34" s="288" t="s">
        <v>331</v>
      </c>
      <c r="F34" s="313">
        <f>I34-G34-K34</f>
        <v>0</v>
      </c>
      <c r="G34" s="874"/>
      <c r="H34" s="875"/>
      <c r="I34" s="874"/>
      <c r="J34" s="875"/>
      <c r="K34" s="874"/>
      <c r="L34" s="876"/>
      <c r="M34" s="314"/>
      <c r="N34" s="880"/>
      <c r="O34" s="880"/>
      <c r="P34" s="880"/>
      <c r="Q34" s="880"/>
      <c r="R34" s="880"/>
      <c r="S34" s="880"/>
      <c r="T34" s="880"/>
      <c r="U34" s="880"/>
      <c r="V34" s="880"/>
      <c r="W34" s="880"/>
      <c r="X34" s="880"/>
      <c r="Y34" s="880"/>
      <c r="Z34" s="880"/>
      <c r="AA34" s="880"/>
      <c r="AB34" s="880"/>
      <c r="AC34" s="880"/>
      <c r="AD34" s="880"/>
      <c r="AE34" s="880"/>
      <c r="AF34" s="880"/>
      <c r="AG34" s="880"/>
      <c r="AH34" s="880"/>
      <c r="AI34" s="880"/>
      <c r="AJ34" s="880"/>
      <c r="AK34" s="880"/>
      <c r="AL34" s="880"/>
      <c r="AM34" s="880"/>
      <c r="AN34" s="880"/>
      <c r="AO34" s="880"/>
      <c r="AP34" s="148"/>
      <c r="AQ34" s="148"/>
      <c r="AR34" s="148"/>
      <c r="AS34" s="152"/>
      <c r="AT34" s="152"/>
      <c r="AU34" s="179"/>
      <c r="AV34" s="179"/>
      <c r="AW34" s="179"/>
      <c r="AX34" s="179"/>
      <c r="AY34" s="179"/>
      <c r="AZ34" s="179"/>
    </row>
    <row r="35" spans="2:52" s="110" customFormat="1" ht="17.25" customHeight="1">
      <c r="B35" s="859"/>
      <c r="C35" s="860"/>
      <c r="D35" s="861"/>
      <c r="E35" s="288" t="s">
        <v>332</v>
      </c>
      <c r="F35" s="313">
        <f t="shared" ref="F35:F40" si="9">I35-G35-K35</f>
        <v>0</v>
      </c>
      <c r="G35" s="874"/>
      <c r="H35" s="875"/>
      <c r="I35" s="874"/>
      <c r="J35" s="875"/>
      <c r="K35" s="874"/>
      <c r="L35" s="876"/>
      <c r="M35" s="314"/>
      <c r="N35" s="877" t="s">
        <v>333</v>
      </c>
      <c r="O35" s="878"/>
      <c r="P35" s="878"/>
      <c r="Q35" s="878"/>
      <c r="R35" s="878"/>
      <c r="S35" s="878"/>
      <c r="T35" s="878"/>
      <c r="U35" s="878"/>
      <c r="V35" s="878"/>
      <c r="W35" s="878"/>
      <c r="X35" s="878"/>
      <c r="Y35" s="878"/>
      <c r="Z35" s="878"/>
      <c r="AA35" s="878"/>
      <c r="AB35" s="878"/>
      <c r="AC35" s="878"/>
      <c r="AD35" s="878"/>
      <c r="AE35" s="878"/>
      <c r="AF35" s="878"/>
      <c r="AG35" s="878"/>
      <c r="AH35" s="878"/>
      <c r="AI35" s="878"/>
      <c r="AJ35" s="878"/>
      <c r="AK35" s="878"/>
      <c r="AL35" s="878"/>
      <c r="AM35" s="878"/>
      <c r="AN35" s="878"/>
      <c r="AO35" s="878"/>
      <c r="AP35" s="148"/>
      <c r="AQ35" s="148"/>
      <c r="AR35" s="148"/>
      <c r="AS35" s="152"/>
      <c r="AT35" s="152"/>
      <c r="AU35" s="179"/>
      <c r="AV35" s="179"/>
      <c r="AW35" s="179"/>
      <c r="AX35" s="179"/>
      <c r="AY35" s="179"/>
      <c r="AZ35" s="179"/>
    </row>
    <row r="36" spans="2:52" s="110" customFormat="1" ht="17.25" customHeight="1">
      <c r="B36" s="859"/>
      <c r="C36" s="860"/>
      <c r="D36" s="861"/>
      <c r="E36" s="288" t="s">
        <v>334</v>
      </c>
      <c r="F36" s="313">
        <f t="shared" si="9"/>
        <v>0</v>
      </c>
      <c r="G36" s="874"/>
      <c r="H36" s="875"/>
      <c r="I36" s="874"/>
      <c r="J36" s="875"/>
      <c r="K36" s="874"/>
      <c r="L36" s="876"/>
      <c r="M36" s="314"/>
      <c r="N36" s="878"/>
      <c r="O36" s="878"/>
      <c r="P36" s="878"/>
      <c r="Q36" s="878"/>
      <c r="R36" s="878"/>
      <c r="S36" s="878"/>
      <c r="T36" s="878"/>
      <c r="U36" s="878"/>
      <c r="V36" s="878"/>
      <c r="W36" s="878"/>
      <c r="X36" s="878"/>
      <c r="Y36" s="878"/>
      <c r="Z36" s="878"/>
      <c r="AA36" s="878"/>
      <c r="AB36" s="878"/>
      <c r="AC36" s="878"/>
      <c r="AD36" s="878"/>
      <c r="AE36" s="878"/>
      <c r="AF36" s="878"/>
      <c r="AG36" s="878"/>
      <c r="AH36" s="878"/>
      <c r="AI36" s="878"/>
      <c r="AJ36" s="878"/>
      <c r="AK36" s="878"/>
      <c r="AL36" s="878"/>
      <c r="AM36" s="878"/>
      <c r="AN36" s="878"/>
      <c r="AO36" s="878"/>
      <c r="AP36" s="148"/>
      <c r="AQ36" s="148"/>
      <c r="AR36" s="148"/>
      <c r="AS36" s="152"/>
      <c r="AT36" s="152"/>
      <c r="AU36" s="179"/>
      <c r="AV36" s="179"/>
      <c r="AW36" s="179"/>
      <c r="AX36" s="179"/>
      <c r="AY36" s="179"/>
      <c r="AZ36" s="179"/>
    </row>
    <row r="37" spans="2:52" s="110" customFormat="1" ht="17.25" customHeight="1">
      <c r="B37" s="859"/>
      <c r="C37" s="860"/>
      <c r="D37" s="861"/>
      <c r="E37" s="288" t="s">
        <v>335</v>
      </c>
      <c r="F37" s="313">
        <f t="shared" si="9"/>
        <v>0</v>
      </c>
      <c r="G37" s="874"/>
      <c r="H37" s="875"/>
      <c r="I37" s="874"/>
      <c r="J37" s="875"/>
      <c r="K37" s="874"/>
      <c r="L37" s="876"/>
      <c r="M37" s="314"/>
      <c r="N37" s="315" t="s">
        <v>336</v>
      </c>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6"/>
      <c r="AP37" s="148"/>
      <c r="AQ37" s="148"/>
      <c r="AR37" s="148"/>
      <c r="AS37" s="152"/>
      <c r="AT37" s="152"/>
      <c r="AU37" s="179"/>
      <c r="AV37" s="179"/>
      <c r="AW37" s="179"/>
      <c r="AX37" s="179"/>
      <c r="AY37" s="179"/>
      <c r="AZ37" s="179"/>
    </row>
    <row r="38" spans="2:52" s="110" customFormat="1" ht="17.25" customHeight="1">
      <c r="B38" s="859"/>
      <c r="C38" s="860"/>
      <c r="D38" s="861"/>
      <c r="E38" s="288" t="s">
        <v>337</v>
      </c>
      <c r="F38" s="313">
        <f t="shared" si="9"/>
        <v>0</v>
      </c>
      <c r="G38" s="874"/>
      <c r="H38" s="875"/>
      <c r="I38" s="874"/>
      <c r="J38" s="875"/>
      <c r="K38" s="874"/>
      <c r="L38" s="876"/>
      <c r="M38" s="314"/>
      <c r="N38" s="881" t="s">
        <v>338</v>
      </c>
      <c r="O38" s="882"/>
      <c r="P38" s="882"/>
      <c r="Q38" s="882"/>
      <c r="R38" s="882"/>
      <c r="S38" s="882"/>
      <c r="T38" s="882"/>
      <c r="U38" s="882"/>
      <c r="V38" s="882"/>
      <c r="W38" s="882"/>
      <c r="X38" s="882"/>
      <c r="Y38" s="882"/>
      <c r="Z38" s="882"/>
      <c r="AA38" s="882"/>
      <c r="AB38" s="882"/>
      <c r="AC38" s="882"/>
      <c r="AD38" s="882"/>
      <c r="AE38" s="882"/>
      <c r="AF38" s="882"/>
      <c r="AG38" s="882"/>
      <c r="AH38" s="882"/>
      <c r="AI38" s="882"/>
      <c r="AJ38" s="882"/>
      <c r="AK38" s="882"/>
      <c r="AL38" s="882"/>
      <c r="AM38" s="882"/>
      <c r="AN38" s="882"/>
      <c r="AO38" s="882"/>
      <c r="AP38" s="148"/>
      <c r="AQ38" s="148"/>
      <c r="AR38" s="148"/>
      <c r="AS38" s="152"/>
      <c r="AT38" s="152"/>
      <c r="AU38" s="179"/>
      <c r="AV38" s="179"/>
      <c r="AW38" s="179"/>
      <c r="AX38" s="179"/>
      <c r="AY38" s="179"/>
      <c r="AZ38" s="179"/>
    </row>
    <row r="39" spans="2:52" s="110" customFormat="1" ht="17.25" customHeight="1">
      <c r="B39" s="859"/>
      <c r="C39" s="860"/>
      <c r="D39" s="861"/>
      <c r="E39" s="288" t="s">
        <v>339</v>
      </c>
      <c r="F39" s="313">
        <f t="shared" si="9"/>
        <v>0</v>
      </c>
      <c r="G39" s="874"/>
      <c r="H39" s="875"/>
      <c r="I39" s="874"/>
      <c r="J39" s="875"/>
      <c r="K39" s="874"/>
      <c r="L39" s="876"/>
      <c r="M39" s="314"/>
      <c r="N39" s="883" t="s">
        <v>340</v>
      </c>
      <c r="O39" s="883"/>
      <c r="P39" s="883"/>
      <c r="Q39" s="883"/>
      <c r="R39" s="883"/>
      <c r="S39" s="883"/>
      <c r="T39" s="883"/>
      <c r="U39" s="883"/>
      <c r="V39" s="883"/>
      <c r="W39" s="883"/>
      <c r="X39" s="883"/>
      <c r="Y39" s="883"/>
      <c r="Z39" s="883"/>
      <c r="AA39" s="883"/>
      <c r="AB39" s="883"/>
      <c r="AC39" s="883"/>
      <c r="AD39" s="883"/>
      <c r="AE39" s="883"/>
      <c r="AF39" s="883"/>
      <c r="AG39" s="883"/>
      <c r="AH39" s="883"/>
      <c r="AI39" s="883"/>
      <c r="AJ39" s="883"/>
      <c r="AK39" s="883"/>
      <c r="AL39" s="883"/>
      <c r="AM39" s="883"/>
      <c r="AN39" s="317"/>
      <c r="AO39" s="317"/>
      <c r="AP39" s="148"/>
      <c r="AQ39" s="148"/>
      <c r="AR39" s="148"/>
      <c r="AS39" s="152"/>
      <c r="AT39" s="152"/>
      <c r="AU39" s="179"/>
      <c r="AV39" s="179"/>
      <c r="AW39" s="179"/>
      <c r="AX39" s="179"/>
      <c r="AY39" s="179"/>
      <c r="AZ39" s="179"/>
    </row>
    <row r="40" spans="2:52" s="110" customFormat="1" ht="17.25" customHeight="1" thickBot="1">
      <c r="B40" s="862"/>
      <c r="C40" s="863"/>
      <c r="D40" s="864"/>
      <c r="E40" s="240" t="s">
        <v>341</v>
      </c>
      <c r="F40" s="318">
        <f t="shared" si="9"/>
        <v>0</v>
      </c>
      <c r="G40" s="884"/>
      <c r="H40" s="885"/>
      <c r="I40" s="884"/>
      <c r="J40" s="885"/>
      <c r="K40" s="884"/>
      <c r="L40" s="886"/>
      <c r="M40" s="314"/>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148"/>
      <c r="AQ40" s="148"/>
      <c r="AR40" s="148"/>
      <c r="AS40" s="152"/>
      <c r="AT40" s="152"/>
      <c r="AU40" s="179"/>
      <c r="AV40" s="179"/>
      <c r="AW40" s="179"/>
      <c r="AX40" s="179"/>
      <c r="AY40" s="179"/>
      <c r="AZ40" s="179"/>
    </row>
    <row r="41" spans="2:52" s="181" customFormat="1" ht="13.5" customHeight="1">
      <c r="B41" s="320"/>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row>
    <row r="42" spans="2:52" ht="21" customHeight="1">
      <c r="B42" s="321"/>
      <c r="C42" s="322"/>
      <c r="D42" s="322"/>
      <c r="E42" s="322"/>
      <c r="F42" s="323" t="s">
        <v>342</v>
      </c>
      <c r="G42" s="322"/>
      <c r="H42" s="321"/>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c r="AN42" s="321"/>
      <c r="AO42" s="321"/>
      <c r="AP42" s="321"/>
      <c r="AQ42" s="321"/>
      <c r="AR42" s="321"/>
      <c r="AS42" s="321"/>
      <c r="AT42" s="321"/>
      <c r="AU42" s="321"/>
      <c r="AV42" s="321"/>
      <c r="AW42" s="321"/>
      <c r="AX42" s="321"/>
      <c r="AY42" s="321"/>
      <c r="AZ42" s="321"/>
    </row>
    <row r="43" spans="2:52" ht="21" customHeight="1">
      <c r="B43" s="321"/>
      <c r="C43" s="322"/>
      <c r="D43" s="322"/>
      <c r="E43" s="322"/>
      <c r="F43" s="322"/>
      <c r="G43" s="322"/>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1"/>
      <c r="AP43" s="321"/>
      <c r="AQ43" s="321"/>
      <c r="AR43" s="321"/>
      <c r="AS43" s="321"/>
      <c r="AT43" s="321"/>
      <c r="AU43" s="321"/>
      <c r="AV43" s="321"/>
      <c r="AW43" s="321"/>
      <c r="AX43" s="321"/>
      <c r="AY43" s="321"/>
      <c r="AZ43" s="321"/>
    </row>
    <row r="44" spans="2:52" ht="21" customHeight="1">
      <c r="B44" s="321"/>
      <c r="C44" s="322"/>
      <c r="D44" s="322"/>
      <c r="E44" s="322"/>
      <c r="F44" s="322"/>
      <c r="G44" s="322"/>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1"/>
      <c r="AP44" s="321"/>
      <c r="AQ44" s="321"/>
      <c r="AR44" s="321"/>
      <c r="AS44" s="321"/>
      <c r="AT44" s="321"/>
      <c r="AU44" s="321"/>
      <c r="AV44" s="321"/>
      <c r="AW44" s="321"/>
      <c r="AX44" s="321"/>
      <c r="AY44" s="321"/>
      <c r="AZ44" s="321"/>
    </row>
    <row r="45" spans="2:52" ht="21" customHeight="1">
      <c r="B45" s="321"/>
      <c r="C45" s="322"/>
      <c r="D45" s="322"/>
      <c r="E45" s="322"/>
      <c r="F45" s="322"/>
      <c r="G45" s="322"/>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21"/>
      <c r="AN45" s="321"/>
      <c r="AO45" s="321"/>
      <c r="AP45" s="321"/>
      <c r="AQ45" s="321"/>
      <c r="AR45" s="321"/>
      <c r="AS45" s="321"/>
      <c r="AT45" s="321"/>
      <c r="AU45" s="321"/>
      <c r="AV45" s="321"/>
      <c r="AW45" s="321"/>
      <c r="AX45" s="321"/>
      <c r="AY45" s="321"/>
      <c r="AZ45" s="321"/>
    </row>
    <row r="46" spans="2:52" ht="21" customHeight="1">
      <c r="B46" s="321"/>
      <c r="C46" s="322"/>
      <c r="D46" s="322"/>
      <c r="E46" s="322"/>
      <c r="F46" s="322"/>
      <c r="G46" s="322"/>
      <c r="H46" s="321"/>
      <c r="I46" s="321"/>
      <c r="J46" s="321"/>
      <c r="K46" s="321"/>
      <c r="L46" s="321"/>
      <c r="M46" s="321"/>
      <c r="N46" s="321"/>
      <c r="O46" s="321"/>
      <c r="P46" s="321"/>
      <c r="Q46" s="321"/>
      <c r="R46" s="321"/>
      <c r="S46" s="321"/>
      <c r="T46" s="321"/>
      <c r="U46" s="321"/>
      <c r="V46" s="321"/>
      <c r="W46" s="321"/>
      <c r="X46" s="321"/>
      <c r="Y46" s="321"/>
      <c r="Z46" s="321"/>
      <c r="AA46" s="321"/>
      <c r="AB46" s="321"/>
      <c r="AC46" s="321"/>
      <c r="AD46" s="321"/>
      <c r="AE46" s="321"/>
      <c r="AF46" s="321"/>
      <c r="AG46" s="321"/>
      <c r="AH46" s="321"/>
      <c r="AI46" s="321"/>
      <c r="AJ46" s="321"/>
      <c r="AK46" s="321"/>
      <c r="AL46" s="321"/>
      <c r="AM46" s="321"/>
      <c r="AN46" s="321"/>
      <c r="AO46" s="321"/>
      <c r="AP46" s="321"/>
      <c r="AQ46" s="321"/>
      <c r="AR46" s="321"/>
      <c r="AS46" s="321"/>
      <c r="AT46" s="321"/>
      <c r="AU46" s="321"/>
      <c r="AV46" s="321"/>
      <c r="AW46" s="321"/>
      <c r="AX46" s="321"/>
      <c r="AY46" s="321"/>
      <c r="AZ46" s="321"/>
    </row>
  </sheetData>
  <mergeCells count="144">
    <mergeCell ref="N39:AM39"/>
    <mergeCell ref="G40:H40"/>
    <mergeCell ref="I40:J40"/>
    <mergeCell ref="K40:L40"/>
    <mergeCell ref="G37:H37"/>
    <mergeCell ref="I37:J37"/>
    <mergeCell ref="K37:L37"/>
    <mergeCell ref="G38:H38"/>
    <mergeCell ref="I38:J38"/>
    <mergeCell ref="K38:L38"/>
    <mergeCell ref="N31:AL31"/>
    <mergeCell ref="B32:D40"/>
    <mergeCell ref="G32:H32"/>
    <mergeCell ref="I32:J32"/>
    <mergeCell ref="K32:L32"/>
    <mergeCell ref="N32:U32"/>
    <mergeCell ref="G33:H33"/>
    <mergeCell ref="G35:H35"/>
    <mergeCell ref="I35:J35"/>
    <mergeCell ref="K35:L35"/>
    <mergeCell ref="N35:AO36"/>
    <mergeCell ref="G36:H36"/>
    <mergeCell ref="I36:J36"/>
    <mergeCell ref="K36:L36"/>
    <mergeCell ref="I33:J33"/>
    <mergeCell ref="K33:L33"/>
    <mergeCell ref="N33:AO34"/>
    <mergeCell ref="G34:H34"/>
    <mergeCell ref="I34:J34"/>
    <mergeCell ref="K34:L34"/>
    <mergeCell ref="N38:AO38"/>
    <mergeCell ref="G39:H39"/>
    <mergeCell ref="I39:J39"/>
    <mergeCell ref="K39:L39"/>
    <mergeCell ref="AI25:AK25"/>
    <mergeCell ref="AL25:AL27"/>
    <mergeCell ref="AM25:AO25"/>
    <mergeCell ref="AM26:AM27"/>
    <mergeCell ref="AN26:AN27"/>
    <mergeCell ref="AO26:AO27"/>
    <mergeCell ref="C28:D28"/>
    <mergeCell ref="C29:D29"/>
    <mergeCell ref="C30:D30"/>
    <mergeCell ref="AN20:AN21"/>
    <mergeCell ref="AO20:AO21"/>
    <mergeCell ref="A22:F22"/>
    <mergeCell ref="A23:D23"/>
    <mergeCell ref="E23:F23"/>
    <mergeCell ref="A25:B30"/>
    <mergeCell ref="C25:D27"/>
    <mergeCell ref="E25:E27"/>
    <mergeCell ref="F25:F27"/>
    <mergeCell ref="G25:M25"/>
    <mergeCell ref="C20:C21"/>
    <mergeCell ref="D20:D21"/>
    <mergeCell ref="E20:E21"/>
    <mergeCell ref="F20:F21"/>
    <mergeCell ref="AL20:AL21"/>
    <mergeCell ref="AM20:AM21"/>
    <mergeCell ref="A9:A21"/>
    <mergeCell ref="B9:B15"/>
    <mergeCell ref="C15:D15"/>
    <mergeCell ref="E15:F15"/>
    <mergeCell ref="B16:B21"/>
    <mergeCell ref="N25:T25"/>
    <mergeCell ref="U25:AA25"/>
    <mergeCell ref="AB25:AH25"/>
    <mergeCell ref="AN13:AN14"/>
    <mergeCell ref="AO13:AO14"/>
    <mergeCell ref="AO16:AO17"/>
    <mergeCell ref="C18:C19"/>
    <mergeCell ref="D18:D19"/>
    <mergeCell ref="E18:E19"/>
    <mergeCell ref="F18:F19"/>
    <mergeCell ref="AL18:AL19"/>
    <mergeCell ref="AM18:AM19"/>
    <mergeCell ref="AN18:AN19"/>
    <mergeCell ref="AO18:AO19"/>
    <mergeCell ref="D16:D17"/>
    <mergeCell ref="E16:E17"/>
    <mergeCell ref="F16:F17"/>
    <mergeCell ref="AL16:AL17"/>
    <mergeCell ref="AM16:AM17"/>
    <mergeCell ref="AN16:AN17"/>
    <mergeCell ref="C16:C17"/>
    <mergeCell ref="U6:AA6"/>
    <mergeCell ref="AB6:AH6"/>
    <mergeCell ref="AI6:AK6"/>
    <mergeCell ref="C13:C14"/>
    <mergeCell ref="D13:D14"/>
    <mergeCell ref="E13:E14"/>
    <mergeCell ref="F13:F14"/>
    <mergeCell ref="AL13:AL14"/>
    <mergeCell ref="AM13:AM14"/>
    <mergeCell ref="AL9:AL10"/>
    <mergeCell ref="AM9:AM10"/>
    <mergeCell ref="AN9:AN10"/>
    <mergeCell ref="AO9:AO10"/>
    <mergeCell ref="C11:C12"/>
    <mergeCell ref="D11:D12"/>
    <mergeCell ref="E11:E12"/>
    <mergeCell ref="F11:F12"/>
    <mergeCell ref="AL11:AL12"/>
    <mergeCell ref="AM11:AM12"/>
    <mergeCell ref="C9:C10"/>
    <mergeCell ref="D9:D10"/>
    <mergeCell ref="E9:E10"/>
    <mergeCell ref="F9:F10"/>
    <mergeCell ref="AN11:AN12"/>
    <mergeCell ref="AO11:AO12"/>
    <mergeCell ref="A1:C1"/>
    <mergeCell ref="AN1:AO2"/>
    <mergeCell ref="A2:U2"/>
    <mergeCell ref="W2:Y2"/>
    <mergeCell ref="AA2:AB2"/>
    <mergeCell ref="AF2:AM2"/>
    <mergeCell ref="A3:E3"/>
    <mergeCell ref="F3:T3"/>
    <mergeCell ref="U3:AA3"/>
    <mergeCell ref="AB3:AO3"/>
    <mergeCell ref="AA4:AN4"/>
    <mergeCell ref="B5:N5"/>
    <mergeCell ref="O5:X5"/>
    <mergeCell ref="Y5:AG5"/>
    <mergeCell ref="AH5:AO5"/>
    <mergeCell ref="AL6:AL8"/>
    <mergeCell ref="AM6:AO6"/>
    <mergeCell ref="AM7:AM8"/>
    <mergeCell ref="AN7:AN8"/>
    <mergeCell ref="AO7:AO8"/>
    <mergeCell ref="P4:R4"/>
    <mergeCell ref="S4:W4"/>
    <mergeCell ref="A6:B8"/>
    <mergeCell ref="C6:C8"/>
    <mergeCell ref="D6:D8"/>
    <mergeCell ref="E6:E8"/>
    <mergeCell ref="F6:F8"/>
    <mergeCell ref="G6:M6"/>
    <mergeCell ref="X4:Z4"/>
    <mergeCell ref="A4:B4"/>
    <mergeCell ref="D4:G4"/>
    <mergeCell ref="H4:J4"/>
    <mergeCell ref="K4:O4"/>
    <mergeCell ref="N6:T6"/>
  </mergeCells>
  <phoneticPr fontId="6"/>
  <dataValidations count="10">
    <dataValidation type="list" allowBlank="1" showInputMessage="1" showErrorMessage="1" sqref="D9:D14 D16:D21">
      <formula1>"□,■"</formula1>
    </dataValidation>
    <dataValidation type="list" allowBlank="1" showInputMessage="1" showErrorMessage="1" sqref="AN1:AO2">
      <formula1>"予定or実績,予定,実績"</formula1>
    </dataValidation>
    <dataValidation type="list" allowBlank="1" showInputMessage="1" showErrorMessage="1" sqref="U27:AA27">
      <formula1>$AS$9:$AS$14</formula1>
    </dataValidation>
    <dataValidation type="list" allowBlank="1" showInputMessage="1" showErrorMessage="1" sqref="G27:T27 AB27:AK27">
      <formula1>$AR$3:$AX$3</formula1>
    </dataValidation>
    <dataValidation type="list" allowBlank="1" showInputMessage="1" showErrorMessage="1" sqref="E9:E14 E28:E30 E16:E21">
      <formula1>$AR$2:$AU$2</formula1>
    </dataValidation>
    <dataValidation type="list" allowBlank="1" showInputMessage="1" showErrorMessage="1" sqref="G16:AK16 G11:AK11 G20:AK20 G9:AK9 G13:AK13 G18:AK18 G28:AK30">
      <formula1>$E$33:$E$40</formula1>
    </dataValidation>
    <dataValidation type="list" allowBlank="1" showInputMessage="1" showErrorMessage="1" sqref="C9:C14">
      <formula1>$AR$1:$AT$1</formula1>
    </dataValidation>
    <dataValidation type="list" allowBlank="1" showInputMessage="1" showErrorMessage="1" sqref="C16:C21">
      <formula1>$AR$1:$BC$1</formula1>
    </dataValidation>
    <dataValidation type="list" allowBlank="1" showInputMessage="1" showErrorMessage="1" sqref="P4:R4 X4:Z4">
      <formula1>"あり,なし"</formula1>
    </dataValidation>
    <dataValidation type="list" allowBlank="1" showInputMessage="1" showErrorMessage="1" sqref="F3:T3">
      <formula1>"　,児童発達支援,医療型児童発達支援,放課後等デイサービス,居宅訪問型児童発達支援,保育所等訪問支援"</formula1>
    </dataValidation>
  </dataValidations>
  <pageMargins left="0.19685039370078741" right="0" top="0.39370078740157483" bottom="0.19685039370078741" header="0.51181102362204722" footer="0.51181102362204722"/>
  <pageSetup paperSize="9"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C46"/>
  <sheetViews>
    <sheetView view="pageBreakPreview" zoomScale="80" zoomScaleNormal="100" zoomScaleSheetLayoutView="80" workbookViewId="0">
      <selection activeCell="U3" sqref="U3:AA3"/>
    </sheetView>
  </sheetViews>
  <sheetFormatPr defaultColWidth="9" defaultRowHeight="21" customHeight="1"/>
  <cols>
    <col min="1" max="1" width="3.81640625" style="186" customWidth="1"/>
    <col min="2" max="2" width="6.6328125" style="186" customWidth="1"/>
    <col min="3" max="3" width="10.08984375" style="185" customWidth="1"/>
    <col min="4" max="4" width="4.453125" style="185" customWidth="1"/>
    <col min="5" max="5" width="8.6328125" style="185" customWidth="1"/>
    <col min="6" max="6" width="12.6328125" style="185" customWidth="1"/>
    <col min="7" max="7" width="3.90625" style="185" customWidth="1"/>
    <col min="8" max="37" width="3.90625" style="186" customWidth="1"/>
    <col min="38" max="41" width="7.1796875" style="186" customWidth="1"/>
    <col min="42" max="43" width="2.90625" style="186" customWidth="1"/>
    <col min="44" max="55" width="9.90625" style="186" customWidth="1"/>
    <col min="56" max="67" width="2.6328125" style="186" customWidth="1"/>
    <col min="68" max="16384" width="9" style="186"/>
  </cols>
  <sheetData>
    <row r="1" spans="1:55" s="110" customFormat="1" ht="15" customHeight="1" thickTop="1">
      <c r="A1" s="110" t="s">
        <v>467</v>
      </c>
      <c r="B1" s="887" t="s">
        <v>343</v>
      </c>
      <c r="C1" s="888"/>
      <c r="D1" s="211"/>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763" t="s">
        <v>269</v>
      </c>
      <c r="AO1" s="764"/>
      <c r="AP1" s="213"/>
      <c r="AQ1" s="213"/>
      <c r="AR1" s="214" t="s">
        <v>270</v>
      </c>
      <c r="AS1" s="215" t="s">
        <v>271</v>
      </c>
      <c r="AT1" s="216" t="s">
        <v>272</v>
      </c>
      <c r="AU1" s="216" t="s">
        <v>273</v>
      </c>
      <c r="AV1" s="217" t="s">
        <v>274</v>
      </c>
      <c r="AW1" s="217" t="s">
        <v>344</v>
      </c>
      <c r="AX1" s="217" t="s">
        <v>345</v>
      </c>
      <c r="AY1" s="217" t="s">
        <v>277</v>
      </c>
      <c r="AZ1" s="218" t="s">
        <v>278</v>
      </c>
      <c r="BA1" s="217" t="s">
        <v>273</v>
      </c>
      <c r="BB1" s="217" t="s">
        <v>169</v>
      </c>
      <c r="BC1" s="219" t="s">
        <v>7</v>
      </c>
    </row>
    <row r="2" spans="1:55" s="110" customFormat="1" ht="21" customHeight="1" thickBot="1">
      <c r="A2" s="889" t="s">
        <v>346</v>
      </c>
      <c r="B2" s="889"/>
      <c r="C2" s="889"/>
      <c r="D2" s="889"/>
      <c r="E2" s="889"/>
      <c r="F2" s="889"/>
      <c r="G2" s="889"/>
      <c r="H2" s="889"/>
      <c r="I2" s="889"/>
      <c r="J2" s="889"/>
      <c r="K2" s="889"/>
      <c r="L2" s="889"/>
      <c r="M2" s="889"/>
      <c r="N2" s="889"/>
      <c r="O2" s="889"/>
      <c r="P2" s="889"/>
      <c r="Q2" s="889"/>
      <c r="R2" s="889"/>
      <c r="S2" s="889"/>
      <c r="T2" s="889"/>
      <c r="U2" s="889"/>
      <c r="V2" s="220" t="s">
        <v>347</v>
      </c>
      <c r="W2" s="768">
        <v>2024</v>
      </c>
      <c r="X2" s="768"/>
      <c r="Y2" s="768"/>
      <c r="Z2" s="221" t="s">
        <v>281</v>
      </c>
      <c r="AA2" s="768">
        <v>4</v>
      </c>
      <c r="AB2" s="768"/>
      <c r="AC2" s="221" t="s">
        <v>164</v>
      </c>
      <c r="AD2" s="222" t="s">
        <v>282</v>
      </c>
      <c r="AE2" s="220" t="s">
        <v>348</v>
      </c>
      <c r="AF2" s="222"/>
      <c r="AG2" s="222"/>
      <c r="AH2" s="222"/>
      <c r="AI2" s="222"/>
      <c r="AJ2" s="222"/>
      <c r="AK2" s="222"/>
      <c r="AL2" s="222"/>
      <c r="AM2" s="222"/>
      <c r="AN2" s="765"/>
      <c r="AO2" s="766"/>
      <c r="AP2" s="108"/>
      <c r="AQ2" s="108"/>
      <c r="AR2" s="223" t="s">
        <v>285</v>
      </c>
      <c r="AS2" s="224" t="s">
        <v>286</v>
      </c>
      <c r="AT2" s="224" t="s">
        <v>287</v>
      </c>
      <c r="AU2" s="224"/>
      <c r="AV2" s="224"/>
      <c r="AW2" s="224"/>
      <c r="AX2" s="224"/>
      <c r="AY2" s="225"/>
      <c r="AZ2" s="225"/>
      <c r="BA2" s="226"/>
      <c r="BB2" s="226"/>
      <c r="BC2" s="227"/>
    </row>
    <row r="3" spans="1:55" s="110" customFormat="1" ht="18.75" customHeight="1" thickBot="1">
      <c r="A3" s="751" t="s">
        <v>288</v>
      </c>
      <c r="B3" s="752"/>
      <c r="C3" s="752"/>
      <c r="D3" s="752"/>
      <c r="E3" s="772"/>
      <c r="F3" s="773" t="s">
        <v>349</v>
      </c>
      <c r="G3" s="774"/>
      <c r="H3" s="774"/>
      <c r="I3" s="774"/>
      <c r="J3" s="774"/>
      <c r="K3" s="774"/>
      <c r="L3" s="774"/>
      <c r="M3" s="774"/>
      <c r="N3" s="774"/>
      <c r="O3" s="774"/>
      <c r="P3" s="774"/>
      <c r="Q3" s="774"/>
      <c r="R3" s="774"/>
      <c r="S3" s="774"/>
      <c r="T3" s="774"/>
      <c r="U3" s="751" t="s">
        <v>289</v>
      </c>
      <c r="V3" s="774"/>
      <c r="W3" s="774"/>
      <c r="X3" s="774"/>
      <c r="Y3" s="774"/>
      <c r="Z3" s="774"/>
      <c r="AA3" s="775"/>
      <c r="AB3" s="773" t="s">
        <v>350</v>
      </c>
      <c r="AC3" s="774"/>
      <c r="AD3" s="774"/>
      <c r="AE3" s="774"/>
      <c r="AF3" s="774"/>
      <c r="AG3" s="774"/>
      <c r="AH3" s="774"/>
      <c r="AI3" s="774"/>
      <c r="AJ3" s="774"/>
      <c r="AK3" s="774"/>
      <c r="AL3" s="774"/>
      <c r="AM3" s="774"/>
      <c r="AN3" s="774"/>
      <c r="AO3" s="776"/>
      <c r="AP3" s="228"/>
      <c r="AR3" s="223" t="s">
        <v>290</v>
      </c>
      <c r="AS3" s="224" t="s">
        <v>291</v>
      </c>
      <c r="AT3" s="224" t="s">
        <v>292</v>
      </c>
      <c r="AU3" s="224" t="s">
        <v>3</v>
      </c>
      <c r="AV3" s="224" t="s">
        <v>4</v>
      </c>
      <c r="AW3" s="224" t="s">
        <v>50</v>
      </c>
      <c r="AX3" s="224" t="s">
        <v>5</v>
      </c>
      <c r="AY3" s="226"/>
      <c r="AZ3" s="226"/>
      <c r="BA3" s="226"/>
      <c r="BB3" s="226"/>
      <c r="BC3" s="227"/>
    </row>
    <row r="4" spans="1:55" s="110" customFormat="1" ht="29.25" customHeight="1" thickBot="1">
      <c r="A4" s="751" t="s">
        <v>6</v>
      </c>
      <c r="B4" s="752"/>
      <c r="C4" s="229">
        <v>10</v>
      </c>
      <c r="D4" s="753" t="s">
        <v>293</v>
      </c>
      <c r="E4" s="754"/>
      <c r="F4" s="754"/>
      <c r="G4" s="754"/>
      <c r="H4" s="755">
        <v>2</v>
      </c>
      <c r="I4" s="756"/>
      <c r="J4" s="757"/>
      <c r="K4" s="758" t="s">
        <v>294</v>
      </c>
      <c r="L4" s="759"/>
      <c r="M4" s="759"/>
      <c r="N4" s="759"/>
      <c r="O4" s="760"/>
      <c r="P4" s="726" t="s">
        <v>351</v>
      </c>
      <c r="Q4" s="727"/>
      <c r="R4" s="728"/>
      <c r="S4" s="729" t="s">
        <v>295</v>
      </c>
      <c r="T4" s="727"/>
      <c r="U4" s="727"/>
      <c r="V4" s="727"/>
      <c r="W4" s="730"/>
      <c r="X4" s="726" t="s">
        <v>351</v>
      </c>
      <c r="Y4" s="727"/>
      <c r="Z4" s="728"/>
      <c r="AA4" s="707" t="s">
        <v>296</v>
      </c>
      <c r="AB4" s="708"/>
      <c r="AC4" s="708"/>
      <c r="AD4" s="708"/>
      <c r="AE4" s="708"/>
      <c r="AF4" s="708"/>
      <c r="AG4" s="708"/>
      <c r="AH4" s="708"/>
      <c r="AI4" s="708"/>
      <c r="AJ4" s="708"/>
      <c r="AK4" s="708"/>
      <c r="AL4" s="708"/>
      <c r="AM4" s="708"/>
      <c r="AN4" s="709"/>
      <c r="AO4" s="230">
        <v>1.6666666666666667</v>
      </c>
      <c r="AR4" s="231" t="s">
        <v>297</v>
      </c>
      <c r="AS4" s="232" t="s">
        <v>298</v>
      </c>
      <c r="AT4" s="233"/>
      <c r="AU4" s="233"/>
      <c r="AV4" s="233"/>
      <c r="AW4" s="233"/>
      <c r="AX4" s="233"/>
      <c r="AY4" s="233"/>
      <c r="AZ4" s="233"/>
      <c r="BA4" s="233"/>
      <c r="BB4" s="233"/>
      <c r="BC4" s="234"/>
    </row>
    <row r="5" spans="1:55" s="110" customFormat="1" ht="18.75" customHeight="1" thickBot="1">
      <c r="B5" s="710"/>
      <c r="C5" s="710"/>
      <c r="D5" s="710"/>
      <c r="E5" s="710"/>
      <c r="F5" s="711"/>
      <c r="G5" s="711"/>
      <c r="H5" s="711"/>
      <c r="I5" s="711"/>
      <c r="J5" s="711"/>
      <c r="K5" s="711"/>
      <c r="L5" s="711"/>
      <c r="M5" s="711"/>
      <c r="N5" s="711"/>
      <c r="O5" s="712" t="s">
        <v>352</v>
      </c>
      <c r="P5" s="712"/>
      <c r="Q5" s="712"/>
      <c r="R5" s="712"/>
      <c r="S5" s="713"/>
      <c r="T5" s="713"/>
      <c r="U5" s="713"/>
      <c r="V5" s="713"/>
      <c r="W5" s="713"/>
      <c r="X5" s="713"/>
      <c r="Y5" s="713"/>
      <c r="Z5" s="713"/>
      <c r="AA5" s="713"/>
      <c r="AB5" s="713"/>
      <c r="AC5" s="713"/>
      <c r="AD5" s="713"/>
      <c r="AE5" s="713"/>
      <c r="AF5" s="713"/>
      <c r="AG5" s="713"/>
      <c r="AH5" s="714" t="s">
        <v>353</v>
      </c>
      <c r="AI5" s="714"/>
      <c r="AJ5" s="714"/>
      <c r="AK5" s="714"/>
      <c r="AL5" s="714"/>
      <c r="AM5" s="714"/>
      <c r="AN5" s="714"/>
      <c r="AO5" s="714"/>
    </row>
    <row r="6" spans="1:55" s="110" customFormat="1" ht="21" customHeight="1">
      <c r="A6" s="731" t="s">
        <v>300</v>
      </c>
      <c r="B6" s="732"/>
      <c r="C6" s="737" t="s">
        <v>301</v>
      </c>
      <c r="D6" s="740" t="s">
        <v>302</v>
      </c>
      <c r="E6" s="743" t="s">
        <v>20</v>
      </c>
      <c r="F6" s="746" t="s">
        <v>9</v>
      </c>
      <c r="G6" s="749" t="s">
        <v>21</v>
      </c>
      <c r="H6" s="746"/>
      <c r="I6" s="746"/>
      <c r="J6" s="746"/>
      <c r="K6" s="746"/>
      <c r="L6" s="746"/>
      <c r="M6" s="750"/>
      <c r="N6" s="749" t="s">
        <v>22</v>
      </c>
      <c r="O6" s="746"/>
      <c r="P6" s="746"/>
      <c r="Q6" s="746"/>
      <c r="R6" s="746"/>
      <c r="S6" s="746"/>
      <c r="T6" s="750"/>
      <c r="U6" s="749" t="s">
        <v>23</v>
      </c>
      <c r="V6" s="746"/>
      <c r="W6" s="746"/>
      <c r="X6" s="746"/>
      <c r="Y6" s="746"/>
      <c r="Z6" s="746"/>
      <c r="AA6" s="750"/>
      <c r="AB6" s="799" t="s">
        <v>24</v>
      </c>
      <c r="AC6" s="746"/>
      <c r="AD6" s="746"/>
      <c r="AE6" s="746"/>
      <c r="AF6" s="746"/>
      <c r="AG6" s="746"/>
      <c r="AH6" s="750"/>
      <c r="AI6" s="799" t="s">
        <v>303</v>
      </c>
      <c r="AJ6" s="746"/>
      <c r="AK6" s="746"/>
      <c r="AL6" s="715" t="s">
        <v>304</v>
      </c>
      <c r="AM6" s="718" t="s">
        <v>354</v>
      </c>
      <c r="AN6" s="718"/>
      <c r="AO6" s="719"/>
    </row>
    <row r="7" spans="1:55" s="110" customFormat="1" ht="21" customHeight="1">
      <c r="A7" s="733"/>
      <c r="B7" s="734"/>
      <c r="C7" s="738"/>
      <c r="D7" s="741"/>
      <c r="E7" s="744"/>
      <c r="F7" s="747"/>
      <c r="G7" s="235">
        <f>DATE(W2,AA2,1)</f>
        <v>45383</v>
      </c>
      <c r="H7" s="236">
        <f>DATE(W2,AA2,2)</f>
        <v>45384</v>
      </c>
      <c r="I7" s="236">
        <f>DATE(W2,AA2,3)</f>
        <v>45385</v>
      </c>
      <c r="J7" s="236">
        <f>DATE(W2,AA2,4)</f>
        <v>45386</v>
      </c>
      <c r="K7" s="236">
        <f>DATE(W2,AA2,5)</f>
        <v>45387</v>
      </c>
      <c r="L7" s="236">
        <f>DATE(W2,AA2,6)</f>
        <v>45388</v>
      </c>
      <c r="M7" s="237">
        <f>DATE(W2,AA2,7)</f>
        <v>45389</v>
      </c>
      <c r="N7" s="235">
        <f>DATE(W2,AA2,8)</f>
        <v>45390</v>
      </c>
      <c r="O7" s="236">
        <f>DATE(W2,AA2,9)</f>
        <v>45391</v>
      </c>
      <c r="P7" s="236">
        <f>DATE(W2,AA2,10)</f>
        <v>45392</v>
      </c>
      <c r="Q7" s="236">
        <f>DATE(W2,AA2,11)</f>
        <v>45393</v>
      </c>
      <c r="R7" s="236">
        <f>DATE(W2,AA2,12)</f>
        <v>45394</v>
      </c>
      <c r="S7" s="236">
        <f>DATE(W2,AA2,13)</f>
        <v>45395</v>
      </c>
      <c r="T7" s="237">
        <f>DATE(W2,AA2,14)</f>
        <v>45396</v>
      </c>
      <c r="U7" s="235">
        <f>DATE(W2,AA2,15)</f>
        <v>45397</v>
      </c>
      <c r="V7" s="236">
        <f>DATE(W2,AA2,16)</f>
        <v>45398</v>
      </c>
      <c r="W7" s="236">
        <f>DATE(W2,AA2,17)</f>
        <v>45399</v>
      </c>
      <c r="X7" s="236">
        <f>DATE(W2,AA2,18)</f>
        <v>45400</v>
      </c>
      <c r="Y7" s="236">
        <f>DATE(W2,AA2,19)</f>
        <v>45401</v>
      </c>
      <c r="Z7" s="236">
        <f>DATE(W2,AA2,20)</f>
        <v>45402</v>
      </c>
      <c r="AA7" s="237">
        <f>DATE(W2,AA2,21)</f>
        <v>45403</v>
      </c>
      <c r="AB7" s="238">
        <f>DATE(W2,AA2,22)</f>
        <v>45404</v>
      </c>
      <c r="AC7" s="236">
        <f>DATE(W2,AA2,23)</f>
        <v>45405</v>
      </c>
      <c r="AD7" s="236">
        <f>DATE(W2,AA2,24)</f>
        <v>45406</v>
      </c>
      <c r="AE7" s="236">
        <f>DATE(W2,AA2,25)</f>
        <v>45407</v>
      </c>
      <c r="AF7" s="236">
        <f>DATE(W2,AA2,26)</f>
        <v>45408</v>
      </c>
      <c r="AG7" s="236">
        <f>DATE(W2,AA2,27)</f>
        <v>45409</v>
      </c>
      <c r="AH7" s="237">
        <f>DATE(W2,AA2,28)</f>
        <v>45410</v>
      </c>
      <c r="AI7" s="236">
        <f>DATE(W2,AA2,29)</f>
        <v>45411</v>
      </c>
      <c r="AJ7" s="236">
        <f>DATE(W2,AA2,30)</f>
        <v>45412</v>
      </c>
      <c r="AK7" s="236">
        <f>DATE(W2,AA2,31)</f>
        <v>45413</v>
      </c>
      <c r="AL7" s="716"/>
      <c r="AM7" s="720" t="s">
        <v>355</v>
      </c>
      <c r="AN7" s="722" t="s">
        <v>356</v>
      </c>
      <c r="AO7" s="724" t="s">
        <v>357</v>
      </c>
    </row>
    <row r="8" spans="1:55" s="110" customFormat="1" ht="21" customHeight="1" thickBot="1">
      <c r="A8" s="735"/>
      <c r="B8" s="736"/>
      <c r="C8" s="739"/>
      <c r="D8" s="742"/>
      <c r="E8" s="745"/>
      <c r="F8" s="748"/>
      <c r="G8" s="239" t="str">
        <f t="shared" ref="G8:AK8" si="0">TEXT(G7,"aaa")</f>
        <v>月</v>
      </c>
      <c r="H8" s="240" t="str">
        <f t="shared" si="0"/>
        <v>火</v>
      </c>
      <c r="I8" s="240" t="str">
        <f t="shared" si="0"/>
        <v>水</v>
      </c>
      <c r="J8" s="240" t="str">
        <f t="shared" si="0"/>
        <v>木</v>
      </c>
      <c r="K8" s="240" t="str">
        <f t="shared" si="0"/>
        <v>金</v>
      </c>
      <c r="L8" s="240" t="str">
        <f t="shared" si="0"/>
        <v>土</v>
      </c>
      <c r="M8" s="240" t="str">
        <f t="shared" si="0"/>
        <v>日</v>
      </c>
      <c r="N8" s="239" t="str">
        <f t="shared" si="0"/>
        <v>月</v>
      </c>
      <c r="O8" s="240" t="str">
        <f t="shared" si="0"/>
        <v>火</v>
      </c>
      <c r="P8" s="240" t="str">
        <f t="shared" si="0"/>
        <v>水</v>
      </c>
      <c r="Q8" s="240" t="str">
        <f t="shared" si="0"/>
        <v>木</v>
      </c>
      <c r="R8" s="240" t="str">
        <f t="shared" si="0"/>
        <v>金</v>
      </c>
      <c r="S8" s="240" t="str">
        <f t="shared" si="0"/>
        <v>土</v>
      </c>
      <c r="T8" s="240" t="str">
        <f t="shared" si="0"/>
        <v>日</v>
      </c>
      <c r="U8" s="239" t="str">
        <f t="shared" si="0"/>
        <v>月</v>
      </c>
      <c r="V8" s="240" t="str">
        <f t="shared" si="0"/>
        <v>火</v>
      </c>
      <c r="W8" s="240" t="str">
        <f t="shared" si="0"/>
        <v>水</v>
      </c>
      <c r="X8" s="240" t="str">
        <f t="shared" si="0"/>
        <v>木</v>
      </c>
      <c r="Y8" s="240" t="str">
        <f t="shared" si="0"/>
        <v>金</v>
      </c>
      <c r="Z8" s="240" t="str">
        <f t="shared" si="0"/>
        <v>土</v>
      </c>
      <c r="AA8" s="240" t="str">
        <f t="shared" si="0"/>
        <v>日</v>
      </c>
      <c r="AB8" s="239" t="str">
        <f t="shared" si="0"/>
        <v>月</v>
      </c>
      <c r="AC8" s="240" t="str">
        <f t="shared" si="0"/>
        <v>火</v>
      </c>
      <c r="AD8" s="240" t="str">
        <f t="shared" si="0"/>
        <v>水</v>
      </c>
      <c r="AE8" s="240" t="str">
        <f t="shared" si="0"/>
        <v>木</v>
      </c>
      <c r="AF8" s="240" t="str">
        <f t="shared" si="0"/>
        <v>金</v>
      </c>
      <c r="AG8" s="240" t="str">
        <f t="shared" si="0"/>
        <v>土</v>
      </c>
      <c r="AH8" s="240" t="str">
        <f t="shared" si="0"/>
        <v>日</v>
      </c>
      <c r="AI8" s="239" t="str">
        <f t="shared" si="0"/>
        <v>月</v>
      </c>
      <c r="AJ8" s="240" t="str">
        <f t="shared" si="0"/>
        <v>火</v>
      </c>
      <c r="AK8" s="240" t="str">
        <f t="shared" si="0"/>
        <v>水</v>
      </c>
      <c r="AL8" s="717"/>
      <c r="AM8" s="721"/>
      <c r="AN8" s="723"/>
      <c r="AO8" s="725"/>
    </row>
    <row r="9" spans="1:55" s="110" customFormat="1" ht="17.25" customHeight="1">
      <c r="A9" s="835" t="s">
        <v>309</v>
      </c>
      <c r="B9" s="838" t="s">
        <v>310</v>
      </c>
      <c r="C9" s="793" t="s">
        <v>271</v>
      </c>
      <c r="D9" s="783" t="s">
        <v>358</v>
      </c>
      <c r="E9" s="795" t="s">
        <v>285</v>
      </c>
      <c r="F9" s="796" t="s">
        <v>359</v>
      </c>
      <c r="G9" s="241" t="s">
        <v>360</v>
      </c>
      <c r="H9" s="242" t="s">
        <v>360</v>
      </c>
      <c r="I9" s="242" t="s">
        <v>360</v>
      </c>
      <c r="J9" s="242" t="s">
        <v>360</v>
      </c>
      <c r="K9" s="242" t="s">
        <v>360</v>
      </c>
      <c r="L9" s="242" t="s">
        <v>329</v>
      </c>
      <c r="M9" s="243" t="s">
        <v>329</v>
      </c>
      <c r="N9" s="241" t="s">
        <v>360</v>
      </c>
      <c r="O9" s="242" t="s">
        <v>360</v>
      </c>
      <c r="P9" s="242" t="s">
        <v>360</v>
      </c>
      <c r="Q9" s="242" t="s">
        <v>360</v>
      </c>
      <c r="R9" s="242" t="s">
        <v>329</v>
      </c>
      <c r="S9" s="242" t="s">
        <v>329</v>
      </c>
      <c r="T9" s="243" t="s">
        <v>329</v>
      </c>
      <c r="U9" s="241" t="s">
        <v>360</v>
      </c>
      <c r="V9" s="242" t="s">
        <v>360</v>
      </c>
      <c r="W9" s="242" t="s">
        <v>360</v>
      </c>
      <c r="X9" s="242" t="s">
        <v>360</v>
      </c>
      <c r="Y9" s="242" t="s">
        <v>360</v>
      </c>
      <c r="Z9" s="242" t="s">
        <v>329</v>
      </c>
      <c r="AA9" s="243" t="s">
        <v>329</v>
      </c>
      <c r="AB9" s="241" t="s">
        <v>360</v>
      </c>
      <c r="AC9" s="242" t="s">
        <v>360</v>
      </c>
      <c r="AD9" s="242" t="s">
        <v>360</v>
      </c>
      <c r="AE9" s="242" t="s">
        <v>360</v>
      </c>
      <c r="AF9" s="242" t="s">
        <v>360</v>
      </c>
      <c r="AG9" s="242" t="s">
        <v>329</v>
      </c>
      <c r="AH9" s="243" t="s">
        <v>329</v>
      </c>
      <c r="AI9" s="241" t="s">
        <v>360</v>
      </c>
      <c r="AJ9" s="242" t="s">
        <v>360</v>
      </c>
      <c r="AK9" s="242"/>
      <c r="AL9" s="807">
        <f>SUMIF(G10:AK10,"&gt;0")</f>
        <v>6.9999999999999973</v>
      </c>
      <c r="AM9" s="808">
        <f>SUMIF(G10:AH10,"&gt;0")</f>
        <v>6.3333333333333313</v>
      </c>
      <c r="AN9" s="777">
        <f>AM9/4</f>
        <v>1.5833333333333328</v>
      </c>
      <c r="AO9" s="779">
        <f>ROUNDDOWN(AN9/$AO$4,1)</f>
        <v>0.9</v>
      </c>
    </row>
    <row r="10" spans="1:55" s="110" customFormat="1" ht="17.25" customHeight="1">
      <c r="A10" s="836"/>
      <c r="B10" s="839"/>
      <c r="C10" s="794"/>
      <c r="D10" s="784"/>
      <c r="E10" s="786"/>
      <c r="F10" s="788"/>
      <c r="G10" s="244">
        <f>VLOOKUP(G9,$E$33:F40,2,FALSE)</f>
        <v>0.33333333333333331</v>
      </c>
      <c r="H10" s="245">
        <f>VLOOKUP(H9,$E$33:G40,2,FALSE)</f>
        <v>0.33333333333333331</v>
      </c>
      <c r="I10" s="245">
        <f>VLOOKUP(I9,$E$33:H40,2,FALSE)</f>
        <v>0.33333333333333331</v>
      </c>
      <c r="J10" s="245">
        <f>VLOOKUP(J9,$E$33:I40,2,FALSE)</f>
        <v>0.33333333333333331</v>
      </c>
      <c r="K10" s="245">
        <f>VLOOKUP(K9,$E$33:J40,2,FALSE)</f>
        <v>0.33333333333333331</v>
      </c>
      <c r="L10" s="245">
        <f>VLOOKUP(L9,$E$33:K40,2,FALSE)</f>
        <v>0</v>
      </c>
      <c r="M10" s="246">
        <f>VLOOKUP(M9,$E$33:L40,2,FALSE)</f>
        <v>0</v>
      </c>
      <c r="N10" s="244">
        <f>VLOOKUP(N9,$E$33:M40,2,FALSE)</f>
        <v>0.33333333333333331</v>
      </c>
      <c r="O10" s="245">
        <f>VLOOKUP(O9,$E$33:N40,2,FALSE)</f>
        <v>0.33333333333333331</v>
      </c>
      <c r="P10" s="245">
        <f>VLOOKUP(P9,$E$33:O40,2,FALSE)</f>
        <v>0.33333333333333331</v>
      </c>
      <c r="Q10" s="245">
        <f>VLOOKUP(Q9,$E$33:P40,2,FALSE)</f>
        <v>0.33333333333333331</v>
      </c>
      <c r="R10" s="245">
        <f>VLOOKUP(R9,$E$33:Q40,2,FALSE)</f>
        <v>0</v>
      </c>
      <c r="S10" s="245">
        <f>VLOOKUP(S9,$E$33:R40,2,FALSE)</f>
        <v>0</v>
      </c>
      <c r="T10" s="246">
        <f>VLOOKUP(T9,$E$33:S40,2,FALSE)</f>
        <v>0</v>
      </c>
      <c r="U10" s="244">
        <f>VLOOKUP(U9,$E$33:T40,2,FALSE)</f>
        <v>0.33333333333333331</v>
      </c>
      <c r="V10" s="245">
        <f>VLOOKUP(V9,$E$33:U40,2,FALSE)</f>
        <v>0.33333333333333331</v>
      </c>
      <c r="W10" s="245">
        <f>VLOOKUP(W9,$E$33:V40,2,FALSE)</f>
        <v>0.33333333333333331</v>
      </c>
      <c r="X10" s="245">
        <f>VLOOKUP(X9,$E$33:W40,2,FALSE)</f>
        <v>0.33333333333333331</v>
      </c>
      <c r="Y10" s="245">
        <f>VLOOKUP(Y9,$E$33:X40,2,FALSE)</f>
        <v>0.33333333333333331</v>
      </c>
      <c r="Z10" s="245">
        <f>VLOOKUP(Z9,$E$33:Y40,2,FALSE)</f>
        <v>0</v>
      </c>
      <c r="AA10" s="246">
        <f>VLOOKUP(AA9,$E$33:Z40,2,FALSE)</f>
        <v>0</v>
      </c>
      <c r="AB10" s="244">
        <f>VLOOKUP(AB9,$E$33:AA40,2,FALSE)</f>
        <v>0.33333333333333331</v>
      </c>
      <c r="AC10" s="245">
        <f>VLOOKUP(AC9,$E$33:AB40,2,FALSE)</f>
        <v>0.33333333333333331</v>
      </c>
      <c r="AD10" s="245">
        <f>VLOOKUP(AD9,$E$33:AC40,2,FALSE)</f>
        <v>0.33333333333333331</v>
      </c>
      <c r="AE10" s="245">
        <f>VLOOKUP(AE9,$E$33:AD40,2,FALSE)</f>
        <v>0.33333333333333331</v>
      </c>
      <c r="AF10" s="245">
        <f>VLOOKUP(AF9,$E$33:AE40,2,FALSE)</f>
        <v>0.33333333333333331</v>
      </c>
      <c r="AG10" s="245">
        <f>VLOOKUP(AG9,$E$33:AF40,2,FALSE)</f>
        <v>0</v>
      </c>
      <c r="AH10" s="246">
        <f>VLOOKUP(AH9,$E$33:AG40,2,FALSE)</f>
        <v>0</v>
      </c>
      <c r="AI10" s="244">
        <f>VLOOKUP(AI9,$E$33:AH40,2,FALSE)</f>
        <v>0.33333333333333331</v>
      </c>
      <c r="AJ10" s="245">
        <f>VLOOKUP(AJ9,$E$33:AI40,2,FALSE)</f>
        <v>0.33333333333333331</v>
      </c>
      <c r="AK10" s="245" t="e">
        <f>VLOOKUP(AK9,$E$33:AJ40,2,FALSE)</f>
        <v>#N/A</v>
      </c>
      <c r="AL10" s="790"/>
      <c r="AM10" s="792"/>
      <c r="AN10" s="778" t="e">
        <f>IF(#REF!/4&gt;=1,"1",#REF!)</f>
        <v>#REF!</v>
      </c>
      <c r="AO10" s="780"/>
    </row>
    <row r="11" spans="1:55" s="110" customFormat="1" ht="17.25" customHeight="1">
      <c r="A11" s="836"/>
      <c r="B11" s="839"/>
      <c r="C11" s="781" t="s">
        <v>270</v>
      </c>
      <c r="D11" s="783" t="s">
        <v>358</v>
      </c>
      <c r="E11" s="785" t="s">
        <v>285</v>
      </c>
      <c r="F11" s="787" t="s">
        <v>361</v>
      </c>
      <c r="G11" s="247" t="s">
        <v>360</v>
      </c>
      <c r="H11" s="248" t="s">
        <v>360</v>
      </c>
      <c r="I11" s="248" t="s">
        <v>360</v>
      </c>
      <c r="J11" s="248" t="s">
        <v>360</v>
      </c>
      <c r="K11" s="248" t="s">
        <v>360</v>
      </c>
      <c r="L11" s="248" t="s">
        <v>329</v>
      </c>
      <c r="M11" s="249" t="s">
        <v>329</v>
      </c>
      <c r="N11" s="247" t="s">
        <v>360</v>
      </c>
      <c r="O11" s="248" t="s">
        <v>360</v>
      </c>
      <c r="P11" s="248" t="s">
        <v>360</v>
      </c>
      <c r="Q11" s="248" t="s">
        <v>360</v>
      </c>
      <c r="R11" s="248" t="s">
        <v>360</v>
      </c>
      <c r="S11" s="248" t="s">
        <v>329</v>
      </c>
      <c r="T11" s="249" t="s">
        <v>329</v>
      </c>
      <c r="U11" s="247" t="s">
        <v>360</v>
      </c>
      <c r="V11" s="248" t="s">
        <v>360</v>
      </c>
      <c r="W11" s="248" t="s">
        <v>360</v>
      </c>
      <c r="X11" s="248" t="s">
        <v>360</v>
      </c>
      <c r="Y11" s="248" t="s">
        <v>360</v>
      </c>
      <c r="Z11" s="248" t="s">
        <v>329</v>
      </c>
      <c r="AA11" s="249" t="s">
        <v>329</v>
      </c>
      <c r="AB11" s="247" t="s">
        <v>360</v>
      </c>
      <c r="AC11" s="248" t="s">
        <v>360</v>
      </c>
      <c r="AD11" s="248" t="s">
        <v>329</v>
      </c>
      <c r="AE11" s="248" t="s">
        <v>360</v>
      </c>
      <c r="AF11" s="248" t="s">
        <v>360</v>
      </c>
      <c r="AG11" s="248" t="s">
        <v>329</v>
      </c>
      <c r="AH11" s="249" t="s">
        <v>329</v>
      </c>
      <c r="AI11" s="247" t="s">
        <v>360</v>
      </c>
      <c r="AJ11" s="248" t="s">
        <v>360</v>
      </c>
      <c r="AK11" s="248"/>
      <c r="AL11" s="789">
        <f>SUMIF(G12:AK12,"&gt;0")</f>
        <v>6.9999999999999973</v>
      </c>
      <c r="AM11" s="791">
        <f>SUMIF(G12:AH12,"&gt;0")</f>
        <v>6.3333333333333313</v>
      </c>
      <c r="AN11" s="797">
        <f>AM11/4</f>
        <v>1.5833333333333328</v>
      </c>
      <c r="AO11" s="798">
        <f t="shared" ref="AO11" si="1">ROUNDDOWN(AN11/$AO$4,1)</f>
        <v>0.9</v>
      </c>
    </row>
    <row r="12" spans="1:55" s="110" customFormat="1" ht="17.25" customHeight="1">
      <c r="A12" s="836"/>
      <c r="B12" s="839"/>
      <c r="C12" s="782"/>
      <c r="D12" s="784"/>
      <c r="E12" s="786"/>
      <c r="F12" s="788"/>
      <c r="G12" s="244">
        <f>VLOOKUP(G11,$E$33:F40,2,FALSE)</f>
        <v>0.33333333333333331</v>
      </c>
      <c r="H12" s="245">
        <f>VLOOKUP(H11,$E$33:G40,2,FALSE)</f>
        <v>0.33333333333333331</v>
      </c>
      <c r="I12" s="245">
        <f>VLOOKUP(I11,$E$33:H40,2,FALSE)</f>
        <v>0.33333333333333331</v>
      </c>
      <c r="J12" s="245">
        <f>VLOOKUP(J11,$E$33:I40,2,FALSE)</f>
        <v>0.33333333333333331</v>
      </c>
      <c r="K12" s="245">
        <f>VLOOKUP(K11,$E$33:J40,2,FALSE)</f>
        <v>0.33333333333333331</v>
      </c>
      <c r="L12" s="245">
        <f>VLOOKUP(L11,$E$33:K40,2,FALSE)</f>
        <v>0</v>
      </c>
      <c r="M12" s="246">
        <f>VLOOKUP(M11,$E$33:L40,2,FALSE)</f>
        <v>0</v>
      </c>
      <c r="N12" s="244">
        <f>VLOOKUP(N11,$E$33:M40,2,FALSE)</f>
        <v>0.33333333333333331</v>
      </c>
      <c r="O12" s="245">
        <f>VLOOKUP(O11,$E$33:N40,2,FALSE)</f>
        <v>0.33333333333333331</v>
      </c>
      <c r="P12" s="245">
        <f>VLOOKUP(P11,$E$33:O40,2,FALSE)</f>
        <v>0.33333333333333331</v>
      </c>
      <c r="Q12" s="245">
        <f>VLOOKUP(Q11,$E$33:P40,2,FALSE)</f>
        <v>0.33333333333333331</v>
      </c>
      <c r="R12" s="245">
        <f>VLOOKUP(R11,$E$33:Q40,2,FALSE)</f>
        <v>0.33333333333333331</v>
      </c>
      <c r="S12" s="245">
        <f>VLOOKUP(S11,$E$33:R40,2,FALSE)</f>
        <v>0</v>
      </c>
      <c r="T12" s="246">
        <f>VLOOKUP(T11,$E$33:S40,2,FALSE)</f>
        <v>0</v>
      </c>
      <c r="U12" s="244">
        <f>VLOOKUP(U11,$E$33:T40,2,FALSE)</f>
        <v>0.33333333333333331</v>
      </c>
      <c r="V12" s="245">
        <f>VLOOKUP(V11,$E$33:U40,2,FALSE)</f>
        <v>0.33333333333333331</v>
      </c>
      <c r="W12" s="245">
        <f>VLOOKUP(W11,$E$33:V40,2,FALSE)</f>
        <v>0.33333333333333331</v>
      </c>
      <c r="X12" s="245">
        <f>VLOOKUP(X11,$E$33:W40,2,FALSE)</f>
        <v>0.33333333333333331</v>
      </c>
      <c r="Y12" s="245">
        <f>VLOOKUP(Y11,$E$33:X40,2,FALSE)</f>
        <v>0.33333333333333331</v>
      </c>
      <c r="Z12" s="245">
        <f>VLOOKUP(Z11,$E$33:Y40,2,FALSE)</f>
        <v>0</v>
      </c>
      <c r="AA12" s="246">
        <f>VLOOKUP(AA11,$E$33:Z40,2,FALSE)</f>
        <v>0</v>
      </c>
      <c r="AB12" s="244">
        <f>VLOOKUP(AB11,$E$33:AA40,2,FALSE)</f>
        <v>0.33333333333333331</v>
      </c>
      <c r="AC12" s="245">
        <f>VLOOKUP(AC11,$E$33:AB40,2,FALSE)</f>
        <v>0.33333333333333331</v>
      </c>
      <c r="AD12" s="245">
        <f>VLOOKUP(AD11,$E$33:AC40,2,FALSE)</f>
        <v>0</v>
      </c>
      <c r="AE12" s="245">
        <f>VLOOKUP(AE11,$E$33:AD40,2,FALSE)</f>
        <v>0.33333333333333331</v>
      </c>
      <c r="AF12" s="245">
        <f>VLOOKUP(AF11,$E$33:AE40,2,FALSE)</f>
        <v>0.33333333333333331</v>
      </c>
      <c r="AG12" s="245">
        <f>VLOOKUP(AG11,$E$33:AF40,2,FALSE)</f>
        <v>0</v>
      </c>
      <c r="AH12" s="246">
        <f>VLOOKUP(AH11,$E$33:AG40,2,FALSE)</f>
        <v>0</v>
      </c>
      <c r="AI12" s="244">
        <f>VLOOKUP(AI11,$E$33:AH40,2,FALSE)</f>
        <v>0.33333333333333331</v>
      </c>
      <c r="AJ12" s="245">
        <f>VLOOKUP(AJ11,$E$33:AI40,2,FALSE)</f>
        <v>0.33333333333333331</v>
      </c>
      <c r="AK12" s="245" t="e">
        <f>VLOOKUP(AK11,$E$33:AJ40,2,FALSE)</f>
        <v>#N/A</v>
      </c>
      <c r="AL12" s="790"/>
      <c r="AM12" s="792"/>
      <c r="AN12" s="778" t="e">
        <f>IF(#REF!/4&gt;=1,"1",#REF!)</f>
        <v>#REF!</v>
      </c>
      <c r="AO12" s="780"/>
    </row>
    <row r="13" spans="1:55" s="110" customFormat="1" ht="17.25" customHeight="1">
      <c r="A13" s="836"/>
      <c r="B13" s="839"/>
      <c r="C13" s="781" t="s">
        <v>272</v>
      </c>
      <c r="D13" s="801" t="s">
        <v>311</v>
      </c>
      <c r="E13" s="785" t="s">
        <v>287</v>
      </c>
      <c r="F13" s="787" t="s">
        <v>362</v>
      </c>
      <c r="G13" s="247" t="s">
        <v>329</v>
      </c>
      <c r="H13" s="248" t="s">
        <v>363</v>
      </c>
      <c r="I13" s="248" t="s">
        <v>363</v>
      </c>
      <c r="J13" s="248" t="s">
        <v>363</v>
      </c>
      <c r="K13" s="248" t="s">
        <v>363</v>
      </c>
      <c r="L13" s="248" t="s">
        <v>329</v>
      </c>
      <c r="M13" s="249" t="s">
        <v>329</v>
      </c>
      <c r="N13" s="247" t="s">
        <v>329</v>
      </c>
      <c r="O13" s="248" t="s">
        <v>363</v>
      </c>
      <c r="P13" s="248" t="s">
        <v>363</v>
      </c>
      <c r="Q13" s="248" t="s">
        <v>363</v>
      </c>
      <c r="R13" s="248" t="s">
        <v>363</v>
      </c>
      <c r="S13" s="248" t="s">
        <v>329</v>
      </c>
      <c r="T13" s="249" t="s">
        <v>329</v>
      </c>
      <c r="U13" s="247" t="s">
        <v>329</v>
      </c>
      <c r="V13" s="248" t="s">
        <v>363</v>
      </c>
      <c r="W13" s="248" t="s">
        <v>363</v>
      </c>
      <c r="X13" s="248" t="s">
        <v>363</v>
      </c>
      <c r="Y13" s="248" t="s">
        <v>363</v>
      </c>
      <c r="Z13" s="248" t="s">
        <v>329</v>
      </c>
      <c r="AA13" s="249" t="s">
        <v>329</v>
      </c>
      <c r="AB13" s="247" t="s">
        <v>329</v>
      </c>
      <c r="AC13" s="248" t="s">
        <v>363</v>
      </c>
      <c r="AD13" s="248" t="s">
        <v>363</v>
      </c>
      <c r="AE13" s="248" t="s">
        <v>363</v>
      </c>
      <c r="AF13" s="248" t="s">
        <v>363</v>
      </c>
      <c r="AG13" s="248" t="s">
        <v>329</v>
      </c>
      <c r="AH13" s="249" t="s">
        <v>329</v>
      </c>
      <c r="AI13" s="247" t="s">
        <v>329</v>
      </c>
      <c r="AJ13" s="248" t="s">
        <v>363</v>
      </c>
      <c r="AK13" s="248"/>
      <c r="AL13" s="789">
        <f>SUMIF(G14:AK14,"&gt;0")</f>
        <v>2.1249999999999996</v>
      </c>
      <c r="AM13" s="791">
        <f>SUMIF(G14:AH14,"&gt;0")</f>
        <v>1.9999999999999998</v>
      </c>
      <c r="AN13" s="797">
        <f>AM13/4</f>
        <v>0.49999999999999994</v>
      </c>
      <c r="AO13" s="798">
        <f t="shared" ref="AO13" si="2">ROUNDDOWN(AN13/$AO$4,1)</f>
        <v>0.3</v>
      </c>
    </row>
    <row r="14" spans="1:55" s="110" customFormat="1" ht="17.25" customHeight="1" thickBot="1">
      <c r="A14" s="836"/>
      <c r="B14" s="839"/>
      <c r="C14" s="800"/>
      <c r="D14" s="802"/>
      <c r="E14" s="803"/>
      <c r="F14" s="804"/>
      <c r="G14" s="250">
        <f>VLOOKUP(G13,$E$33:F40,2,FALSE)</f>
        <v>0</v>
      </c>
      <c r="H14" s="251">
        <f>VLOOKUP(H13,$E$33:G40,2,FALSE)</f>
        <v>0.12499999999999994</v>
      </c>
      <c r="I14" s="251">
        <f>VLOOKUP(I13,$E$33:H40,2,FALSE)</f>
        <v>0.12499999999999994</v>
      </c>
      <c r="J14" s="251">
        <f>VLOOKUP(J13,$E$33:I40,2,FALSE)</f>
        <v>0.12499999999999994</v>
      </c>
      <c r="K14" s="251">
        <f>VLOOKUP(K13,$E$33:J40,2,FALSE)</f>
        <v>0.12499999999999994</v>
      </c>
      <c r="L14" s="251">
        <f>VLOOKUP(L13,$E$33:K40,2,FALSE)</f>
        <v>0</v>
      </c>
      <c r="M14" s="252">
        <f>VLOOKUP(M13,$E$33:L40,2,FALSE)</f>
        <v>0</v>
      </c>
      <c r="N14" s="250">
        <f>VLOOKUP(N13,$E$33:M40,2,FALSE)</f>
        <v>0</v>
      </c>
      <c r="O14" s="251">
        <f>VLOOKUP(O13,$E$33:N40,2,FALSE)</f>
        <v>0.12499999999999994</v>
      </c>
      <c r="P14" s="251">
        <f>VLOOKUP(P13,$E$33:O40,2,FALSE)</f>
        <v>0.12499999999999994</v>
      </c>
      <c r="Q14" s="251">
        <f>VLOOKUP(Q13,$E$33:P40,2,FALSE)</f>
        <v>0.12499999999999994</v>
      </c>
      <c r="R14" s="251">
        <f>VLOOKUP(R13,$E$33:Q40,2,FALSE)</f>
        <v>0.12499999999999994</v>
      </c>
      <c r="S14" s="251">
        <f>VLOOKUP(S13,$E$33:R40,2,FALSE)</f>
        <v>0</v>
      </c>
      <c r="T14" s="252">
        <f>VLOOKUP(T13,$E$33:S40,2,FALSE)</f>
        <v>0</v>
      </c>
      <c r="U14" s="250">
        <f>VLOOKUP(U13,$E$33:T40,2,FALSE)</f>
        <v>0</v>
      </c>
      <c r="V14" s="251">
        <f>VLOOKUP(V13,$E$33:U40,2,FALSE)</f>
        <v>0.12499999999999994</v>
      </c>
      <c r="W14" s="251">
        <f>VLOOKUP(W13,$E$33:V40,2,FALSE)</f>
        <v>0.12499999999999994</v>
      </c>
      <c r="X14" s="251">
        <f>VLOOKUP(X13,$E$33:W40,2,FALSE)</f>
        <v>0.12499999999999994</v>
      </c>
      <c r="Y14" s="251">
        <f>VLOOKUP(Y13,$E$33:X40,2,FALSE)</f>
        <v>0.12499999999999994</v>
      </c>
      <c r="Z14" s="251">
        <f>VLOOKUP(Z13,$E$33:Y40,2,FALSE)</f>
        <v>0</v>
      </c>
      <c r="AA14" s="252">
        <f>VLOOKUP(AA13,$E$33:Z40,2,FALSE)</f>
        <v>0</v>
      </c>
      <c r="AB14" s="250">
        <f>VLOOKUP(AB13,$E$33:AA40,2,FALSE)</f>
        <v>0</v>
      </c>
      <c r="AC14" s="251">
        <f>VLOOKUP(AC13,$E$33:AB40,2,FALSE)</f>
        <v>0.12499999999999994</v>
      </c>
      <c r="AD14" s="251">
        <f>VLOOKUP(AD13,$E$33:AC40,2,FALSE)</f>
        <v>0.12499999999999994</v>
      </c>
      <c r="AE14" s="251">
        <f>VLOOKUP(AE13,$E$33:AD40,2,FALSE)</f>
        <v>0.12499999999999994</v>
      </c>
      <c r="AF14" s="251">
        <f>VLOOKUP(AF13,$E$33:AE40,2,FALSE)</f>
        <v>0.12499999999999994</v>
      </c>
      <c r="AG14" s="251">
        <f>VLOOKUP(AG13,$E$33:AF40,2,FALSE)</f>
        <v>0</v>
      </c>
      <c r="AH14" s="252">
        <f>VLOOKUP(AH13,$E$33:AG40,2,FALSE)</f>
        <v>0</v>
      </c>
      <c r="AI14" s="250">
        <f>VLOOKUP(AI13,$E$33:AH40,2,FALSE)</f>
        <v>0</v>
      </c>
      <c r="AJ14" s="251">
        <f>VLOOKUP(AJ13,$E$33:AI40,2,FALSE)</f>
        <v>0.12499999999999994</v>
      </c>
      <c r="AK14" s="251" t="e">
        <f>VLOOKUP(AK13,$E$33:AJ40,2,FALSE)</f>
        <v>#N/A</v>
      </c>
      <c r="AL14" s="805"/>
      <c r="AM14" s="806"/>
      <c r="AN14" s="809" t="e">
        <f>IF(#REF!/4&gt;=1,"1",#REF!)</f>
        <v>#REF!</v>
      </c>
      <c r="AO14" s="810"/>
    </row>
    <row r="15" spans="1:55" s="111" customFormat="1" ht="24.75" customHeight="1" thickBot="1">
      <c r="A15" s="836"/>
      <c r="B15" s="840"/>
      <c r="C15" s="841" t="s">
        <v>312</v>
      </c>
      <c r="D15" s="842"/>
      <c r="E15" s="818" t="s">
        <v>364</v>
      </c>
      <c r="F15" s="819"/>
      <c r="G15" s="253">
        <f>COUNTIF(G9:G14,"①")+COUNTIF(G9:G14,"②")+COUNTIF(G9:G14,"③")+COUNTIF(G9:G14,"④")+COUNTIF(G9:G14,"⑤")+COUNTIF(G9:G14,"⑥")+COUNTIF(G9:G14,"⑦")</f>
        <v>2</v>
      </c>
      <c r="H15" s="254">
        <f t="shared" ref="H15:AK15" si="3">COUNTIF(H9:H14,"①")+COUNTIF(H9:H14,"②")+COUNTIF(H9:H14,"③")+COUNTIF(H9:H14,"④")+COUNTIF(H9:H14,"⑤")+COUNTIF(H9:H14,"⑥")+COUNTIF(H9:H14,"⑦")</f>
        <v>3</v>
      </c>
      <c r="I15" s="254">
        <f t="shared" si="3"/>
        <v>3</v>
      </c>
      <c r="J15" s="254">
        <f t="shared" si="3"/>
        <v>3</v>
      </c>
      <c r="K15" s="254">
        <f t="shared" si="3"/>
        <v>3</v>
      </c>
      <c r="L15" s="254">
        <f t="shared" si="3"/>
        <v>0</v>
      </c>
      <c r="M15" s="255">
        <f t="shared" si="3"/>
        <v>0</v>
      </c>
      <c r="N15" s="256">
        <f t="shared" si="3"/>
        <v>2</v>
      </c>
      <c r="O15" s="254">
        <f t="shared" si="3"/>
        <v>3</v>
      </c>
      <c r="P15" s="254">
        <f t="shared" si="3"/>
        <v>3</v>
      </c>
      <c r="Q15" s="254">
        <f t="shared" si="3"/>
        <v>3</v>
      </c>
      <c r="R15" s="254">
        <f t="shared" si="3"/>
        <v>2</v>
      </c>
      <c r="S15" s="254">
        <f t="shared" si="3"/>
        <v>0</v>
      </c>
      <c r="T15" s="255">
        <f t="shared" si="3"/>
        <v>0</v>
      </c>
      <c r="U15" s="256">
        <f t="shared" si="3"/>
        <v>2</v>
      </c>
      <c r="V15" s="254">
        <f t="shared" si="3"/>
        <v>3</v>
      </c>
      <c r="W15" s="254">
        <f t="shared" si="3"/>
        <v>3</v>
      </c>
      <c r="X15" s="254">
        <f t="shared" si="3"/>
        <v>3</v>
      </c>
      <c r="Y15" s="254">
        <f t="shared" si="3"/>
        <v>3</v>
      </c>
      <c r="Z15" s="254">
        <f t="shared" si="3"/>
        <v>0</v>
      </c>
      <c r="AA15" s="255">
        <f t="shared" si="3"/>
        <v>0</v>
      </c>
      <c r="AB15" s="256">
        <f t="shared" si="3"/>
        <v>2</v>
      </c>
      <c r="AC15" s="254">
        <f t="shared" si="3"/>
        <v>3</v>
      </c>
      <c r="AD15" s="254">
        <f t="shared" si="3"/>
        <v>2</v>
      </c>
      <c r="AE15" s="254">
        <f t="shared" si="3"/>
        <v>3</v>
      </c>
      <c r="AF15" s="254">
        <f t="shared" si="3"/>
        <v>3</v>
      </c>
      <c r="AG15" s="254">
        <f t="shared" si="3"/>
        <v>0</v>
      </c>
      <c r="AH15" s="255">
        <f t="shared" si="3"/>
        <v>0</v>
      </c>
      <c r="AI15" s="256">
        <f t="shared" si="3"/>
        <v>2</v>
      </c>
      <c r="AJ15" s="254">
        <f t="shared" si="3"/>
        <v>3</v>
      </c>
      <c r="AK15" s="254">
        <f t="shared" si="3"/>
        <v>0</v>
      </c>
      <c r="AL15" s="257">
        <f>SUM(AL9:AL14)</f>
        <v>16.124999999999993</v>
      </c>
      <c r="AM15" s="258">
        <f>SUM(AM9:AM14)</f>
        <v>14.666666666666663</v>
      </c>
      <c r="AN15" s="259">
        <f>AM15/4</f>
        <v>3.6666666666666656</v>
      </c>
      <c r="AO15" s="260">
        <f>AN15/$AO$4</f>
        <v>2.1999999999999993</v>
      </c>
    </row>
    <row r="16" spans="1:55" s="110" customFormat="1" ht="17.25" customHeight="1">
      <c r="A16" s="836"/>
      <c r="B16" s="843" t="s">
        <v>314</v>
      </c>
      <c r="C16" s="811" t="s">
        <v>271</v>
      </c>
      <c r="D16" s="801" t="s">
        <v>358</v>
      </c>
      <c r="E16" s="795" t="s">
        <v>285</v>
      </c>
      <c r="F16" s="796" t="s">
        <v>365</v>
      </c>
      <c r="G16" s="241" t="s">
        <v>360</v>
      </c>
      <c r="H16" s="242" t="s">
        <v>360</v>
      </c>
      <c r="I16" s="242" t="s">
        <v>360</v>
      </c>
      <c r="J16" s="242" t="s">
        <v>360</v>
      </c>
      <c r="K16" s="242" t="s">
        <v>360</v>
      </c>
      <c r="L16" s="242" t="s">
        <v>329</v>
      </c>
      <c r="M16" s="243" t="s">
        <v>329</v>
      </c>
      <c r="N16" s="241" t="s">
        <v>360</v>
      </c>
      <c r="O16" s="242" t="s">
        <v>360</v>
      </c>
      <c r="P16" s="242" t="s">
        <v>360</v>
      </c>
      <c r="Q16" s="242" t="s">
        <v>360</v>
      </c>
      <c r="R16" s="242" t="s">
        <v>360</v>
      </c>
      <c r="S16" s="242" t="s">
        <v>329</v>
      </c>
      <c r="T16" s="243" t="s">
        <v>329</v>
      </c>
      <c r="U16" s="241" t="s">
        <v>360</v>
      </c>
      <c r="V16" s="242" t="s">
        <v>360</v>
      </c>
      <c r="W16" s="242" t="s">
        <v>360</v>
      </c>
      <c r="X16" s="242" t="s">
        <v>360</v>
      </c>
      <c r="Y16" s="242" t="s">
        <v>360</v>
      </c>
      <c r="Z16" s="242" t="s">
        <v>329</v>
      </c>
      <c r="AA16" s="243" t="s">
        <v>329</v>
      </c>
      <c r="AB16" s="241" t="s">
        <v>360</v>
      </c>
      <c r="AC16" s="242" t="s">
        <v>360</v>
      </c>
      <c r="AD16" s="242" t="s">
        <v>360</v>
      </c>
      <c r="AE16" s="242" t="s">
        <v>360</v>
      </c>
      <c r="AF16" s="242" t="s">
        <v>360</v>
      </c>
      <c r="AG16" s="242" t="s">
        <v>329</v>
      </c>
      <c r="AH16" s="243" t="s">
        <v>329</v>
      </c>
      <c r="AI16" s="241" t="s">
        <v>360</v>
      </c>
      <c r="AJ16" s="242" t="s">
        <v>360</v>
      </c>
      <c r="AK16" s="242"/>
      <c r="AL16" s="807">
        <f>SUMIF(G17:AK17,"&gt;0")</f>
        <v>7.3333333333333304</v>
      </c>
      <c r="AM16" s="808">
        <f>SUMIF(G17:AH17,"&gt;0")</f>
        <v>6.6666666666666643</v>
      </c>
      <c r="AN16" s="777">
        <f>AM16/4</f>
        <v>1.6666666666666661</v>
      </c>
      <c r="AO16" s="779">
        <f>ROUNDDOWN(AN16/$AO$4,1)</f>
        <v>1</v>
      </c>
    </row>
    <row r="17" spans="1:52" s="110" customFormat="1" ht="17.25" customHeight="1">
      <c r="A17" s="836"/>
      <c r="B17" s="844"/>
      <c r="C17" s="793"/>
      <c r="D17" s="784"/>
      <c r="E17" s="786"/>
      <c r="F17" s="788"/>
      <c r="G17" s="244">
        <f>VLOOKUP(G16,$E$33:F40,2,FALSE)</f>
        <v>0.33333333333333331</v>
      </c>
      <c r="H17" s="245">
        <f>VLOOKUP(H16,$E$33:G40,2,FALSE)</f>
        <v>0.33333333333333331</v>
      </c>
      <c r="I17" s="245">
        <f>VLOOKUP(I16,$E$33:H40,2,FALSE)</f>
        <v>0.33333333333333331</v>
      </c>
      <c r="J17" s="245">
        <f>VLOOKUP(J16,$E$33:I40,2,FALSE)</f>
        <v>0.33333333333333331</v>
      </c>
      <c r="K17" s="245">
        <f>VLOOKUP(K16,$E$33:J40,2,FALSE)</f>
        <v>0.33333333333333331</v>
      </c>
      <c r="L17" s="245">
        <f>VLOOKUP(L16,$E$33:K40,2,FALSE)</f>
        <v>0</v>
      </c>
      <c r="M17" s="246">
        <f>VLOOKUP(M16,$E$33:L40,2,FALSE)</f>
        <v>0</v>
      </c>
      <c r="N17" s="244">
        <f>VLOOKUP(N16,$E$33:M40,2,FALSE)</f>
        <v>0.33333333333333331</v>
      </c>
      <c r="O17" s="245">
        <f>VLOOKUP(O16,$E$33:N40,2,FALSE)</f>
        <v>0.33333333333333331</v>
      </c>
      <c r="P17" s="245">
        <f>VLOOKUP(P16,$E$33:O40,2,FALSE)</f>
        <v>0.33333333333333331</v>
      </c>
      <c r="Q17" s="245">
        <f>VLOOKUP(Q16,$E$33:P40,2,FALSE)</f>
        <v>0.33333333333333331</v>
      </c>
      <c r="R17" s="245">
        <f>VLOOKUP(R16,$E$33:Q40,2,FALSE)</f>
        <v>0.33333333333333331</v>
      </c>
      <c r="S17" s="245">
        <f>VLOOKUP(S16,$E$33:R40,2,FALSE)</f>
        <v>0</v>
      </c>
      <c r="T17" s="246">
        <f>VLOOKUP(T16,$E$33:S40,2,FALSE)</f>
        <v>0</v>
      </c>
      <c r="U17" s="244">
        <f>VLOOKUP(U16,$E$33:T40,2,FALSE)</f>
        <v>0.33333333333333331</v>
      </c>
      <c r="V17" s="245">
        <f>VLOOKUP(V16,$E$33:U40,2,FALSE)</f>
        <v>0.33333333333333331</v>
      </c>
      <c r="W17" s="245">
        <f>VLOOKUP(W16,$E$33:V40,2,FALSE)</f>
        <v>0.33333333333333331</v>
      </c>
      <c r="X17" s="245">
        <f>VLOOKUP(X16,$E$33:W40,2,FALSE)</f>
        <v>0.33333333333333331</v>
      </c>
      <c r="Y17" s="245">
        <f>VLOOKUP(Y16,$E$33:X40,2,FALSE)</f>
        <v>0.33333333333333331</v>
      </c>
      <c r="Z17" s="245">
        <f>VLOOKUP(Z16,$E$33:Y40,2,FALSE)</f>
        <v>0</v>
      </c>
      <c r="AA17" s="246">
        <f>VLOOKUP(AA16,$E$33:Z40,2,FALSE)</f>
        <v>0</v>
      </c>
      <c r="AB17" s="244">
        <f>VLOOKUP(AB16,$E$33:AA40,2,FALSE)</f>
        <v>0.33333333333333331</v>
      </c>
      <c r="AC17" s="245">
        <f>VLOOKUP(AC16,$E$33:AB40,2,FALSE)</f>
        <v>0.33333333333333331</v>
      </c>
      <c r="AD17" s="245">
        <f>VLOOKUP(AD16,$E$33:AC40,2,FALSE)</f>
        <v>0.33333333333333331</v>
      </c>
      <c r="AE17" s="245">
        <f>VLOOKUP(AE16,$E$33:AD40,2,FALSE)</f>
        <v>0.33333333333333331</v>
      </c>
      <c r="AF17" s="245">
        <f>VLOOKUP(AF16,$E$33:AE40,2,FALSE)</f>
        <v>0.33333333333333331</v>
      </c>
      <c r="AG17" s="245">
        <f>VLOOKUP(AG16,$E$33:AF40,2,FALSE)</f>
        <v>0</v>
      </c>
      <c r="AH17" s="246">
        <f>VLOOKUP(AH16,$E$33:AG40,2,FALSE)</f>
        <v>0</v>
      </c>
      <c r="AI17" s="244">
        <f>VLOOKUP(AI16,$E$33:AH40,2,FALSE)</f>
        <v>0.33333333333333331</v>
      </c>
      <c r="AJ17" s="245">
        <f>VLOOKUP(AJ16,$E$33:AI40,2,FALSE)</f>
        <v>0.33333333333333331</v>
      </c>
      <c r="AK17" s="245" t="e">
        <f>VLOOKUP(AK16,$E$33:AJ40,2,FALSE)</f>
        <v>#N/A</v>
      </c>
      <c r="AL17" s="790"/>
      <c r="AM17" s="792"/>
      <c r="AN17" s="778" t="e">
        <f>IF(#REF!/4&gt;=1,"1",#REF!)</f>
        <v>#REF!</v>
      </c>
      <c r="AO17" s="780"/>
    </row>
    <row r="18" spans="1:52" s="110" customFormat="1" ht="17.25" customHeight="1">
      <c r="A18" s="836"/>
      <c r="B18" s="844"/>
      <c r="C18" s="781"/>
      <c r="D18" s="801" t="s">
        <v>311</v>
      </c>
      <c r="E18" s="795"/>
      <c r="F18" s="796"/>
      <c r="G18" s="241"/>
      <c r="H18" s="242"/>
      <c r="I18" s="242"/>
      <c r="J18" s="242"/>
      <c r="K18" s="242"/>
      <c r="L18" s="242"/>
      <c r="M18" s="243"/>
      <c r="N18" s="241"/>
      <c r="O18" s="242"/>
      <c r="P18" s="242"/>
      <c r="Q18" s="242"/>
      <c r="R18" s="242"/>
      <c r="S18" s="242"/>
      <c r="T18" s="243"/>
      <c r="U18" s="241"/>
      <c r="V18" s="242"/>
      <c r="W18" s="242"/>
      <c r="X18" s="242"/>
      <c r="Y18" s="242"/>
      <c r="Z18" s="242"/>
      <c r="AA18" s="243"/>
      <c r="AB18" s="241"/>
      <c r="AC18" s="242"/>
      <c r="AD18" s="242"/>
      <c r="AE18" s="242"/>
      <c r="AF18" s="242"/>
      <c r="AG18" s="242"/>
      <c r="AH18" s="243"/>
      <c r="AI18" s="241"/>
      <c r="AJ18" s="242"/>
      <c r="AK18" s="242"/>
      <c r="AL18" s="807">
        <f>SUMIF(G19:AK19,"&gt;0")</f>
        <v>0</v>
      </c>
      <c r="AM18" s="808">
        <f>SUMIF(G19:AH19,"&gt;0")</f>
        <v>0</v>
      </c>
      <c r="AN18" s="777">
        <f>AM18/4</f>
        <v>0</v>
      </c>
      <c r="AO18" s="779">
        <f t="shared" ref="AO18" si="4">ROUNDDOWN(AN18/$AO$4,1)</f>
        <v>0</v>
      </c>
    </row>
    <row r="19" spans="1:52" s="110" customFormat="1" ht="17.25" customHeight="1">
      <c r="A19" s="836"/>
      <c r="B19" s="844"/>
      <c r="C19" s="782"/>
      <c r="D19" s="784"/>
      <c r="E19" s="786"/>
      <c r="F19" s="788"/>
      <c r="G19" s="244" t="e">
        <f>VLOOKUP(G18,$E$33:F42,2,FALSE)</f>
        <v>#N/A</v>
      </c>
      <c r="H19" s="245" t="e">
        <f>VLOOKUP(H18,$E$33:G42,2,FALSE)</f>
        <v>#N/A</v>
      </c>
      <c r="I19" s="245" t="e">
        <f>VLOOKUP(I18,$E$33:H42,2,FALSE)</f>
        <v>#N/A</v>
      </c>
      <c r="J19" s="245" t="e">
        <f>VLOOKUP(J18,$E$33:I42,2,FALSE)</f>
        <v>#N/A</v>
      </c>
      <c r="K19" s="245" t="e">
        <f>VLOOKUP(K18,$E$33:J42,2,FALSE)</f>
        <v>#N/A</v>
      </c>
      <c r="L19" s="245" t="e">
        <f>VLOOKUP(L18,$E$33:K42,2,FALSE)</f>
        <v>#N/A</v>
      </c>
      <c r="M19" s="246" t="e">
        <f>VLOOKUP(M18,$E$33:L42,2,FALSE)</f>
        <v>#N/A</v>
      </c>
      <c r="N19" s="244" t="e">
        <f>VLOOKUP(N18,$E$33:M42,2,FALSE)</f>
        <v>#N/A</v>
      </c>
      <c r="O19" s="245" t="e">
        <f>VLOOKUP(O18,$E$33:N42,2,FALSE)</f>
        <v>#N/A</v>
      </c>
      <c r="P19" s="245" t="e">
        <f>VLOOKUP(P18,$E$33:O42,2,FALSE)</f>
        <v>#N/A</v>
      </c>
      <c r="Q19" s="245" t="e">
        <f>VLOOKUP(Q18,$E$33:P42,2,FALSE)</f>
        <v>#N/A</v>
      </c>
      <c r="R19" s="245" t="e">
        <f>VLOOKUP(R18,$E$33:Q42,2,FALSE)</f>
        <v>#N/A</v>
      </c>
      <c r="S19" s="245" t="e">
        <f>VLOOKUP(S18,$E$33:R42,2,FALSE)</f>
        <v>#N/A</v>
      </c>
      <c r="T19" s="246" t="e">
        <f>VLOOKUP(T18,$E$33:S42,2,FALSE)</f>
        <v>#N/A</v>
      </c>
      <c r="U19" s="244" t="e">
        <f>VLOOKUP(U18,$E$33:T42,2,FALSE)</f>
        <v>#N/A</v>
      </c>
      <c r="V19" s="245" t="e">
        <f>VLOOKUP(V18,$E$33:U42,2,FALSE)</f>
        <v>#N/A</v>
      </c>
      <c r="W19" s="245" t="e">
        <f>VLOOKUP(W18,$E$33:V42,2,FALSE)</f>
        <v>#N/A</v>
      </c>
      <c r="X19" s="245" t="e">
        <f>VLOOKUP(X18,$E$33:W42,2,FALSE)</f>
        <v>#N/A</v>
      </c>
      <c r="Y19" s="245" t="e">
        <f>VLOOKUP(Y18,$E$33:X42,2,FALSE)</f>
        <v>#N/A</v>
      </c>
      <c r="Z19" s="245" t="e">
        <f>VLOOKUP(Z18,$E$33:Y42,2,FALSE)</f>
        <v>#N/A</v>
      </c>
      <c r="AA19" s="246" t="e">
        <f>VLOOKUP(AA18,$E$33:Z42,2,FALSE)</f>
        <v>#N/A</v>
      </c>
      <c r="AB19" s="244" t="e">
        <f>VLOOKUP(AB18,$E$33:AA42,2,FALSE)</f>
        <v>#N/A</v>
      </c>
      <c r="AC19" s="245" t="e">
        <f>VLOOKUP(AC18,$E$33:AB42,2,FALSE)</f>
        <v>#N/A</v>
      </c>
      <c r="AD19" s="245" t="e">
        <f>VLOOKUP(AD18,$E$33:AC42,2,FALSE)</f>
        <v>#N/A</v>
      </c>
      <c r="AE19" s="245" t="e">
        <f>VLOOKUP(AE18,$E$33:AD42,2,FALSE)</f>
        <v>#N/A</v>
      </c>
      <c r="AF19" s="245" t="e">
        <f>VLOOKUP(AF18,$E$33:AE42,2,FALSE)</f>
        <v>#N/A</v>
      </c>
      <c r="AG19" s="245" t="e">
        <f>VLOOKUP(AG18,$E$33:AF42,2,FALSE)</f>
        <v>#N/A</v>
      </c>
      <c r="AH19" s="246" t="e">
        <f>VLOOKUP(AH18,$E$33:AG42,2,FALSE)</f>
        <v>#N/A</v>
      </c>
      <c r="AI19" s="244" t="e">
        <f>VLOOKUP(AI18,$E$33:AH42,2,FALSE)</f>
        <v>#N/A</v>
      </c>
      <c r="AJ19" s="245" t="e">
        <f>VLOOKUP(AJ18,$E$33:AI42,2,FALSE)</f>
        <v>#N/A</v>
      </c>
      <c r="AK19" s="245" t="e">
        <f>VLOOKUP(AK18,$E$33:AJ42,2,FALSE)</f>
        <v>#N/A</v>
      </c>
      <c r="AL19" s="790"/>
      <c r="AM19" s="792"/>
      <c r="AN19" s="778" t="e">
        <f>IF(#REF!/4&gt;=1,"1",#REF!)</f>
        <v>#REF!</v>
      </c>
      <c r="AO19" s="780"/>
    </row>
    <row r="20" spans="1:52" s="110" customFormat="1" ht="17.25" customHeight="1">
      <c r="A20" s="836"/>
      <c r="B20" s="844"/>
      <c r="C20" s="793"/>
      <c r="D20" s="801" t="s">
        <v>311</v>
      </c>
      <c r="E20" s="785"/>
      <c r="F20" s="787"/>
      <c r="G20" s="247"/>
      <c r="H20" s="248"/>
      <c r="I20" s="248"/>
      <c r="J20" s="248"/>
      <c r="K20" s="248"/>
      <c r="L20" s="248"/>
      <c r="M20" s="249"/>
      <c r="N20" s="247"/>
      <c r="O20" s="248"/>
      <c r="P20" s="248"/>
      <c r="Q20" s="248"/>
      <c r="R20" s="248"/>
      <c r="S20" s="248"/>
      <c r="T20" s="249"/>
      <c r="U20" s="247"/>
      <c r="V20" s="248"/>
      <c r="W20" s="248"/>
      <c r="X20" s="248"/>
      <c r="Y20" s="248"/>
      <c r="Z20" s="248"/>
      <c r="AA20" s="249"/>
      <c r="AB20" s="247"/>
      <c r="AC20" s="248"/>
      <c r="AD20" s="248"/>
      <c r="AE20" s="248"/>
      <c r="AF20" s="248"/>
      <c r="AG20" s="248"/>
      <c r="AH20" s="249"/>
      <c r="AI20" s="247"/>
      <c r="AJ20" s="248"/>
      <c r="AK20" s="248"/>
      <c r="AL20" s="789">
        <f>SUMIF(G21:AK21,"&gt;0")</f>
        <v>0</v>
      </c>
      <c r="AM20" s="791">
        <f>SUMIF(G21:AH21,"&gt;0")</f>
        <v>0</v>
      </c>
      <c r="AN20" s="797">
        <f>AM20/4</f>
        <v>0</v>
      </c>
      <c r="AO20" s="798">
        <f t="shared" ref="AO20" si="5">ROUNDDOWN(AN20/$AO$4,1)</f>
        <v>0</v>
      </c>
    </row>
    <row r="21" spans="1:52" s="110" customFormat="1" ht="17.25" customHeight="1" thickBot="1">
      <c r="A21" s="837"/>
      <c r="B21" s="844"/>
      <c r="C21" s="793"/>
      <c r="D21" s="830"/>
      <c r="E21" s="831"/>
      <c r="F21" s="832"/>
      <c r="G21" s="244" t="e">
        <f>VLOOKUP(G20,$E$33:F40,2,FALSE)</f>
        <v>#N/A</v>
      </c>
      <c r="H21" s="245" t="e">
        <f>VLOOKUP(H20,$E$33:G40,2,FALSE)</f>
        <v>#N/A</v>
      </c>
      <c r="I21" s="245" t="e">
        <f>VLOOKUP(I20,$E$33:H40,2,FALSE)</f>
        <v>#N/A</v>
      </c>
      <c r="J21" s="245" t="e">
        <f>VLOOKUP(J20,$E$33:I40,2,FALSE)</f>
        <v>#N/A</v>
      </c>
      <c r="K21" s="245" t="e">
        <f>VLOOKUP(K20,$E$33:J40,2,FALSE)</f>
        <v>#N/A</v>
      </c>
      <c r="L21" s="245" t="e">
        <f>VLOOKUP(L20,$E$33:K40,2,FALSE)</f>
        <v>#N/A</v>
      </c>
      <c r="M21" s="246" t="e">
        <f>VLOOKUP(M20,$E$33:L40,2,FALSE)</f>
        <v>#N/A</v>
      </c>
      <c r="N21" s="244" t="e">
        <f>VLOOKUP(N20,$E$33:M40,2,FALSE)</f>
        <v>#N/A</v>
      </c>
      <c r="O21" s="245" t="e">
        <f>VLOOKUP(O20,$E$33:N40,2,FALSE)</f>
        <v>#N/A</v>
      </c>
      <c r="P21" s="245" t="e">
        <f>VLOOKUP(P20,$E$33:O40,2,FALSE)</f>
        <v>#N/A</v>
      </c>
      <c r="Q21" s="245" t="e">
        <f>VLOOKUP(Q20,$E$33:P40,2,FALSE)</f>
        <v>#N/A</v>
      </c>
      <c r="R21" s="245" t="e">
        <f>VLOOKUP(R20,$E$33:Q40,2,FALSE)</f>
        <v>#N/A</v>
      </c>
      <c r="S21" s="245" t="e">
        <f>VLOOKUP(S20,$E$33:R40,2,FALSE)</f>
        <v>#N/A</v>
      </c>
      <c r="T21" s="246" t="e">
        <f>VLOOKUP(T20,$E$33:S40,2,FALSE)</f>
        <v>#N/A</v>
      </c>
      <c r="U21" s="244" t="e">
        <f>VLOOKUP(U20,$E$33:T40,2,FALSE)</f>
        <v>#N/A</v>
      </c>
      <c r="V21" s="245" t="e">
        <f>VLOOKUP(V20,$E$33:U40,2,FALSE)</f>
        <v>#N/A</v>
      </c>
      <c r="W21" s="245" t="e">
        <f>VLOOKUP(W20,$E$33:V40,2,FALSE)</f>
        <v>#N/A</v>
      </c>
      <c r="X21" s="245" t="e">
        <f>VLOOKUP(X20,$E$33:W40,2,FALSE)</f>
        <v>#N/A</v>
      </c>
      <c r="Y21" s="245" t="e">
        <f>VLOOKUP(Y20,$E$33:X40,2,FALSE)</f>
        <v>#N/A</v>
      </c>
      <c r="Z21" s="245" t="e">
        <f>VLOOKUP(Z20,$E$33:Y40,2,FALSE)</f>
        <v>#N/A</v>
      </c>
      <c r="AA21" s="246" t="e">
        <f>VLOOKUP(AA20,$E$33:Z40,2,FALSE)</f>
        <v>#N/A</v>
      </c>
      <c r="AB21" s="244" t="e">
        <f>VLOOKUP(AB20,$E$33:AA40,2,FALSE)</f>
        <v>#N/A</v>
      </c>
      <c r="AC21" s="245" t="e">
        <f>VLOOKUP(AC20,$E$33:AB40,2,FALSE)</f>
        <v>#N/A</v>
      </c>
      <c r="AD21" s="245" t="e">
        <f>VLOOKUP(AD20,$E$33:AC40,2,FALSE)</f>
        <v>#N/A</v>
      </c>
      <c r="AE21" s="245" t="e">
        <f>VLOOKUP(AE20,$E$33:AD40,2,FALSE)</f>
        <v>#N/A</v>
      </c>
      <c r="AF21" s="245" t="e">
        <f>VLOOKUP(AF20,$E$33:AE40,2,FALSE)</f>
        <v>#N/A</v>
      </c>
      <c r="AG21" s="245" t="e">
        <f>VLOOKUP(AG20,$E$33:AF40,2,FALSE)</f>
        <v>#N/A</v>
      </c>
      <c r="AH21" s="246" t="e">
        <f>VLOOKUP(AH20,$E$33:AG40,2,FALSE)</f>
        <v>#N/A</v>
      </c>
      <c r="AI21" s="244" t="e">
        <f>VLOOKUP(AI20,$E$33:AH40,2,FALSE)</f>
        <v>#N/A</v>
      </c>
      <c r="AJ21" s="245" t="e">
        <f>VLOOKUP(AJ20,$E$33:AI40,2,FALSE)</f>
        <v>#N/A</v>
      </c>
      <c r="AK21" s="245" t="e">
        <f>VLOOKUP(AK20,$E$33:AJ40,2,FALSE)</f>
        <v>#N/A</v>
      </c>
      <c r="AL21" s="833"/>
      <c r="AM21" s="834"/>
      <c r="AN21" s="812" t="e">
        <f>IF(#REF!/4&gt;=1,"1",#REF!)</f>
        <v>#REF!</v>
      </c>
      <c r="AO21" s="813"/>
    </row>
    <row r="22" spans="1:52" s="110" customFormat="1" ht="17.25" customHeight="1" thickTop="1" thickBot="1">
      <c r="A22" s="814" t="s">
        <v>27</v>
      </c>
      <c r="B22" s="815"/>
      <c r="C22" s="815"/>
      <c r="D22" s="815"/>
      <c r="E22" s="815"/>
      <c r="F22" s="816"/>
      <c r="G22" s="261">
        <f>SUMIF(G9:G14,"&gt;0")+SUMIF(G16:G21,"&gt;0")</f>
        <v>1</v>
      </c>
      <c r="H22" s="262">
        <f t="shared" ref="H22:AK22" si="6">SUMIF(H9:H14,"&gt;0")+SUMIF(H16:H21,"&gt;0")</f>
        <v>1.1249999999999998</v>
      </c>
      <c r="I22" s="262">
        <f t="shared" si="6"/>
        <v>1.1249999999999998</v>
      </c>
      <c r="J22" s="262">
        <f t="shared" si="6"/>
        <v>1.1249999999999998</v>
      </c>
      <c r="K22" s="262">
        <f t="shared" si="6"/>
        <v>1.1249999999999998</v>
      </c>
      <c r="L22" s="262">
        <f t="shared" si="6"/>
        <v>0</v>
      </c>
      <c r="M22" s="263">
        <f t="shared" si="6"/>
        <v>0</v>
      </c>
      <c r="N22" s="264">
        <f t="shared" si="6"/>
        <v>1</v>
      </c>
      <c r="O22" s="262">
        <f t="shared" si="6"/>
        <v>1.1249999999999998</v>
      </c>
      <c r="P22" s="262">
        <f t="shared" si="6"/>
        <v>1.1249999999999998</v>
      </c>
      <c r="Q22" s="262">
        <f t="shared" si="6"/>
        <v>1.1249999999999998</v>
      </c>
      <c r="R22" s="262">
        <f t="shared" si="6"/>
        <v>0.79166666666666652</v>
      </c>
      <c r="S22" s="262">
        <f t="shared" si="6"/>
        <v>0</v>
      </c>
      <c r="T22" s="265">
        <f t="shared" si="6"/>
        <v>0</v>
      </c>
      <c r="U22" s="261">
        <f t="shared" si="6"/>
        <v>1</v>
      </c>
      <c r="V22" s="262">
        <f t="shared" si="6"/>
        <v>1.1249999999999998</v>
      </c>
      <c r="W22" s="262">
        <f t="shared" si="6"/>
        <v>1.1249999999999998</v>
      </c>
      <c r="X22" s="262">
        <f t="shared" si="6"/>
        <v>1.1249999999999998</v>
      </c>
      <c r="Y22" s="262">
        <f t="shared" si="6"/>
        <v>1.1249999999999998</v>
      </c>
      <c r="Z22" s="262">
        <f t="shared" si="6"/>
        <v>0</v>
      </c>
      <c r="AA22" s="263">
        <f t="shared" si="6"/>
        <v>0</v>
      </c>
      <c r="AB22" s="264">
        <f t="shared" si="6"/>
        <v>1</v>
      </c>
      <c r="AC22" s="262">
        <f t="shared" si="6"/>
        <v>1.1249999999999998</v>
      </c>
      <c r="AD22" s="262">
        <f t="shared" si="6"/>
        <v>0.79166666666666652</v>
      </c>
      <c r="AE22" s="262">
        <f t="shared" si="6"/>
        <v>1.1249999999999998</v>
      </c>
      <c r="AF22" s="262">
        <f t="shared" si="6"/>
        <v>1.1249999999999998</v>
      </c>
      <c r="AG22" s="262">
        <f t="shared" si="6"/>
        <v>0</v>
      </c>
      <c r="AH22" s="263">
        <f t="shared" si="6"/>
        <v>0</v>
      </c>
      <c r="AI22" s="264">
        <f t="shared" si="6"/>
        <v>1</v>
      </c>
      <c r="AJ22" s="262">
        <f t="shared" si="6"/>
        <v>1.1249999999999998</v>
      </c>
      <c r="AK22" s="262">
        <f t="shared" si="6"/>
        <v>0</v>
      </c>
      <c r="AL22" s="266">
        <f>SUM(AL9:AL14)+SUM(AL16:AL21)</f>
        <v>23.458333333333321</v>
      </c>
      <c r="AM22" s="267">
        <f>SUM(AM9:AM14)+SUM(AM16:AM21)</f>
        <v>21.333333333333329</v>
      </c>
      <c r="AN22" s="268">
        <f>AM22/4</f>
        <v>5.3333333333333321</v>
      </c>
      <c r="AO22" s="269">
        <f>AN22/$AO$4</f>
        <v>3.1999999999999993</v>
      </c>
    </row>
    <row r="23" spans="1:52" s="111" customFormat="1" ht="24.75" customHeight="1" thickBot="1">
      <c r="A23" s="817" t="s">
        <v>315</v>
      </c>
      <c r="B23" s="752"/>
      <c r="C23" s="752"/>
      <c r="D23" s="772"/>
      <c r="E23" s="818" t="s">
        <v>364</v>
      </c>
      <c r="F23" s="819"/>
      <c r="G23" s="270">
        <f>COUNTIF(G9:G21,"①")+COUNTIF(G9:G21,"②")+COUNTIF(G9:G21,"③")+COUNTIF(G9:G21,"④")+COUNTIF(G9:G21,"⑤")+COUNTIF(G9:G21,"⑥")+COUNTIF(G9:G21,"⑦")</f>
        <v>3</v>
      </c>
      <c r="H23" s="271">
        <f t="shared" ref="H23:AK23" si="7">COUNTIF(H9:H21,"①")+COUNTIF(H9:H21,"②")+COUNTIF(H9:H21,"③")+COUNTIF(H9:H21,"④")+COUNTIF(H9:H21,"⑤")+COUNTIF(H9:H21,"⑥")+COUNTIF(H9:H21,"⑦")</f>
        <v>4</v>
      </c>
      <c r="I23" s="271">
        <f t="shared" si="7"/>
        <v>4</v>
      </c>
      <c r="J23" s="271">
        <f t="shared" si="7"/>
        <v>4</v>
      </c>
      <c r="K23" s="271">
        <f t="shared" si="7"/>
        <v>4</v>
      </c>
      <c r="L23" s="271">
        <f t="shared" si="7"/>
        <v>0</v>
      </c>
      <c r="M23" s="272">
        <f t="shared" si="7"/>
        <v>0</v>
      </c>
      <c r="N23" s="270">
        <f t="shared" si="7"/>
        <v>3</v>
      </c>
      <c r="O23" s="271">
        <f t="shared" si="7"/>
        <v>4</v>
      </c>
      <c r="P23" s="271">
        <f t="shared" si="7"/>
        <v>4</v>
      </c>
      <c r="Q23" s="271">
        <f t="shared" si="7"/>
        <v>4</v>
      </c>
      <c r="R23" s="271">
        <f t="shared" si="7"/>
        <v>3</v>
      </c>
      <c r="S23" s="271">
        <f t="shared" si="7"/>
        <v>0</v>
      </c>
      <c r="T23" s="272">
        <f t="shared" si="7"/>
        <v>0</v>
      </c>
      <c r="U23" s="270">
        <f t="shared" si="7"/>
        <v>3</v>
      </c>
      <c r="V23" s="271">
        <f t="shared" si="7"/>
        <v>4</v>
      </c>
      <c r="W23" s="271">
        <f t="shared" si="7"/>
        <v>4</v>
      </c>
      <c r="X23" s="271">
        <f t="shared" si="7"/>
        <v>4</v>
      </c>
      <c r="Y23" s="271">
        <f t="shared" si="7"/>
        <v>4</v>
      </c>
      <c r="Z23" s="271">
        <f t="shared" si="7"/>
        <v>0</v>
      </c>
      <c r="AA23" s="272">
        <f t="shared" si="7"/>
        <v>0</v>
      </c>
      <c r="AB23" s="270">
        <f t="shared" si="7"/>
        <v>3</v>
      </c>
      <c r="AC23" s="271">
        <f t="shared" si="7"/>
        <v>4</v>
      </c>
      <c r="AD23" s="271">
        <f t="shared" si="7"/>
        <v>3</v>
      </c>
      <c r="AE23" s="271">
        <f t="shared" si="7"/>
        <v>4</v>
      </c>
      <c r="AF23" s="271">
        <f t="shared" si="7"/>
        <v>4</v>
      </c>
      <c r="AG23" s="271">
        <f t="shared" si="7"/>
        <v>0</v>
      </c>
      <c r="AH23" s="272">
        <f t="shared" si="7"/>
        <v>0</v>
      </c>
      <c r="AI23" s="270">
        <f t="shared" si="7"/>
        <v>3</v>
      </c>
      <c r="AJ23" s="271">
        <f t="shared" si="7"/>
        <v>4</v>
      </c>
      <c r="AK23" s="271">
        <f t="shared" si="7"/>
        <v>0</v>
      </c>
      <c r="AL23" s="228"/>
      <c r="AM23" s="273"/>
      <c r="AN23" s="274"/>
      <c r="AO23" s="274"/>
    </row>
    <row r="24" spans="1:52" s="110" customFormat="1" ht="17.25" customHeight="1" thickBot="1">
      <c r="B24" s="275"/>
      <c r="C24" s="276"/>
      <c r="D24" s="276"/>
      <c r="E24" s="276"/>
      <c r="F24" s="276"/>
      <c r="G24" s="277"/>
      <c r="H24" s="277"/>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4"/>
      <c r="AM24" s="274"/>
      <c r="AN24" s="274"/>
      <c r="AO24" s="274"/>
    </row>
    <row r="25" spans="1:52" s="110" customFormat="1" ht="18.75" customHeight="1">
      <c r="A25" s="820" t="s">
        <v>316</v>
      </c>
      <c r="B25" s="732"/>
      <c r="C25" s="821" t="s">
        <v>10</v>
      </c>
      <c r="D25" s="822"/>
      <c r="E25" s="827" t="s">
        <v>20</v>
      </c>
      <c r="F25" s="746" t="s">
        <v>9</v>
      </c>
      <c r="G25" s="749" t="s">
        <v>21</v>
      </c>
      <c r="H25" s="746"/>
      <c r="I25" s="746"/>
      <c r="J25" s="746"/>
      <c r="K25" s="746"/>
      <c r="L25" s="746"/>
      <c r="M25" s="750"/>
      <c r="N25" s="749" t="s">
        <v>22</v>
      </c>
      <c r="O25" s="746"/>
      <c r="P25" s="746"/>
      <c r="Q25" s="746"/>
      <c r="R25" s="746"/>
      <c r="S25" s="746"/>
      <c r="T25" s="750"/>
      <c r="U25" s="749" t="s">
        <v>23</v>
      </c>
      <c r="V25" s="746"/>
      <c r="W25" s="746"/>
      <c r="X25" s="746"/>
      <c r="Y25" s="746"/>
      <c r="Z25" s="746"/>
      <c r="AA25" s="750"/>
      <c r="AB25" s="799" t="s">
        <v>24</v>
      </c>
      <c r="AC25" s="746"/>
      <c r="AD25" s="746"/>
      <c r="AE25" s="746"/>
      <c r="AF25" s="746"/>
      <c r="AG25" s="746"/>
      <c r="AH25" s="750"/>
      <c r="AI25" s="799" t="s">
        <v>303</v>
      </c>
      <c r="AJ25" s="746"/>
      <c r="AK25" s="746"/>
      <c r="AL25" s="715" t="s">
        <v>304</v>
      </c>
      <c r="AM25" s="718" t="s">
        <v>366</v>
      </c>
      <c r="AN25" s="718"/>
      <c r="AO25" s="719"/>
    </row>
    <row r="26" spans="1:52" s="110" customFormat="1" ht="18.75" customHeight="1">
      <c r="A26" s="733"/>
      <c r="B26" s="734"/>
      <c r="C26" s="823"/>
      <c r="D26" s="824"/>
      <c r="E26" s="828"/>
      <c r="F26" s="747"/>
      <c r="G26" s="235">
        <f>DATE(W2,AA2,1)</f>
        <v>45383</v>
      </c>
      <c r="H26" s="236">
        <f>DATE(W2,AA2,2)</f>
        <v>45384</v>
      </c>
      <c r="I26" s="236">
        <f>DATE(W2,AA2,3)</f>
        <v>45385</v>
      </c>
      <c r="J26" s="236">
        <f>DATE(W2,AA2,4)</f>
        <v>45386</v>
      </c>
      <c r="K26" s="236">
        <f>DATE(W2,AA2,5)</f>
        <v>45387</v>
      </c>
      <c r="L26" s="236">
        <f>DATE(W2,AA2,6)</f>
        <v>45388</v>
      </c>
      <c r="M26" s="237">
        <f>DATE(W2,AA2,7)</f>
        <v>45389</v>
      </c>
      <c r="N26" s="235">
        <f>DATE(W2,AA2,8)</f>
        <v>45390</v>
      </c>
      <c r="O26" s="236">
        <f>DATE(W2,AA2,9)</f>
        <v>45391</v>
      </c>
      <c r="P26" s="236">
        <f>DATE(W2,AA2,10)</f>
        <v>45392</v>
      </c>
      <c r="Q26" s="236">
        <f>DATE(W2,AA2,11)</f>
        <v>45393</v>
      </c>
      <c r="R26" s="236">
        <f>DATE(W2,AA2,12)</f>
        <v>45394</v>
      </c>
      <c r="S26" s="236">
        <f>DATE(W2,AA2,13)</f>
        <v>45395</v>
      </c>
      <c r="T26" s="237">
        <f>DATE(W2,AA2,14)</f>
        <v>45396</v>
      </c>
      <c r="U26" s="235">
        <f>DATE(W2,AA2,15)</f>
        <v>45397</v>
      </c>
      <c r="V26" s="236">
        <f>DATE(W2,AA2,16)</f>
        <v>45398</v>
      </c>
      <c r="W26" s="236">
        <f>DATE(W2,AA2,17)</f>
        <v>45399</v>
      </c>
      <c r="X26" s="236">
        <f>DATE(W2,AA2,18)</f>
        <v>45400</v>
      </c>
      <c r="Y26" s="236">
        <f>DATE(W2,AA2,19)</f>
        <v>45401</v>
      </c>
      <c r="Z26" s="236">
        <f>DATE(W2,AA2,20)</f>
        <v>45402</v>
      </c>
      <c r="AA26" s="237">
        <f>DATE(W2,AA2,21)</f>
        <v>45403</v>
      </c>
      <c r="AB26" s="238">
        <f>DATE(W2,AA2,22)</f>
        <v>45404</v>
      </c>
      <c r="AC26" s="236">
        <f>DATE(W2,AA2,23)</f>
        <v>45405</v>
      </c>
      <c r="AD26" s="236">
        <f>DATE(W2,AA2,24)</f>
        <v>45406</v>
      </c>
      <c r="AE26" s="236">
        <f>DATE(W2,AA2,25)</f>
        <v>45407</v>
      </c>
      <c r="AF26" s="236">
        <f>DATE(W2,AA2,26)</f>
        <v>45408</v>
      </c>
      <c r="AG26" s="236">
        <f>DATE(W2,AA2,27)</f>
        <v>45409</v>
      </c>
      <c r="AH26" s="237">
        <f>DATE(W2,AA2,28)</f>
        <v>45410</v>
      </c>
      <c r="AI26" s="236">
        <f>DATE(W2,AA2,29)</f>
        <v>45411</v>
      </c>
      <c r="AJ26" s="236">
        <f>DATE(W2,AA2,30)</f>
        <v>45412</v>
      </c>
      <c r="AK26" s="236">
        <f>DATE(W2,AA2,31)</f>
        <v>45413</v>
      </c>
      <c r="AL26" s="716"/>
      <c r="AM26" s="720" t="s">
        <v>367</v>
      </c>
      <c r="AN26" s="722" t="s">
        <v>368</v>
      </c>
      <c r="AO26" s="724" t="s">
        <v>369</v>
      </c>
    </row>
    <row r="27" spans="1:52" s="110" customFormat="1" ht="18.75" customHeight="1" thickBot="1">
      <c r="A27" s="733"/>
      <c r="B27" s="734"/>
      <c r="C27" s="825"/>
      <c r="D27" s="826"/>
      <c r="E27" s="829"/>
      <c r="F27" s="747"/>
      <c r="G27" s="239" t="str">
        <f t="shared" ref="G27:AK27" si="8">TEXT(G26,"aaa")</f>
        <v>月</v>
      </c>
      <c r="H27" s="240" t="str">
        <f t="shared" si="8"/>
        <v>火</v>
      </c>
      <c r="I27" s="240" t="str">
        <f t="shared" si="8"/>
        <v>水</v>
      </c>
      <c r="J27" s="240" t="str">
        <f t="shared" si="8"/>
        <v>木</v>
      </c>
      <c r="K27" s="240" t="str">
        <f t="shared" si="8"/>
        <v>金</v>
      </c>
      <c r="L27" s="240" t="str">
        <f t="shared" si="8"/>
        <v>土</v>
      </c>
      <c r="M27" s="240" t="str">
        <f t="shared" si="8"/>
        <v>日</v>
      </c>
      <c r="N27" s="239" t="str">
        <f t="shared" si="8"/>
        <v>月</v>
      </c>
      <c r="O27" s="240" t="str">
        <f t="shared" si="8"/>
        <v>火</v>
      </c>
      <c r="P27" s="240" t="str">
        <f t="shared" si="8"/>
        <v>水</v>
      </c>
      <c r="Q27" s="240" t="str">
        <f t="shared" si="8"/>
        <v>木</v>
      </c>
      <c r="R27" s="240" t="str">
        <f t="shared" si="8"/>
        <v>金</v>
      </c>
      <c r="S27" s="240" t="str">
        <f t="shared" si="8"/>
        <v>土</v>
      </c>
      <c r="T27" s="240" t="str">
        <f t="shared" si="8"/>
        <v>日</v>
      </c>
      <c r="U27" s="239" t="str">
        <f t="shared" si="8"/>
        <v>月</v>
      </c>
      <c r="V27" s="240" t="str">
        <f t="shared" si="8"/>
        <v>火</v>
      </c>
      <c r="W27" s="240" t="str">
        <f t="shared" si="8"/>
        <v>水</v>
      </c>
      <c r="X27" s="240" t="str">
        <f t="shared" si="8"/>
        <v>木</v>
      </c>
      <c r="Y27" s="240" t="str">
        <f t="shared" si="8"/>
        <v>金</v>
      </c>
      <c r="Z27" s="240" t="str">
        <f t="shared" si="8"/>
        <v>土</v>
      </c>
      <c r="AA27" s="240" t="str">
        <f t="shared" si="8"/>
        <v>日</v>
      </c>
      <c r="AB27" s="239" t="str">
        <f t="shared" si="8"/>
        <v>月</v>
      </c>
      <c r="AC27" s="240" t="str">
        <f t="shared" si="8"/>
        <v>火</v>
      </c>
      <c r="AD27" s="240" t="str">
        <f t="shared" si="8"/>
        <v>水</v>
      </c>
      <c r="AE27" s="240" t="str">
        <f t="shared" si="8"/>
        <v>木</v>
      </c>
      <c r="AF27" s="240" t="str">
        <f t="shared" si="8"/>
        <v>金</v>
      </c>
      <c r="AG27" s="240" t="str">
        <f t="shared" si="8"/>
        <v>土</v>
      </c>
      <c r="AH27" s="240" t="str">
        <f t="shared" si="8"/>
        <v>日</v>
      </c>
      <c r="AI27" s="239" t="str">
        <f t="shared" si="8"/>
        <v>月</v>
      </c>
      <c r="AJ27" s="240" t="str">
        <f t="shared" si="8"/>
        <v>火</v>
      </c>
      <c r="AK27" s="240" t="str">
        <f t="shared" si="8"/>
        <v>水</v>
      </c>
      <c r="AL27" s="716"/>
      <c r="AM27" s="845"/>
      <c r="AN27" s="846"/>
      <c r="AO27" s="847"/>
    </row>
    <row r="28" spans="1:52" s="110" customFormat="1" ht="17.25" customHeight="1">
      <c r="A28" s="733"/>
      <c r="B28" s="734"/>
      <c r="C28" s="848" t="s">
        <v>370</v>
      </c>
      <c r="D28" s="849"/>
      <c r="E28" s="279" t="s">
        <v>286</v>
      </c>
      <c r="F28" s="280" t="s">
        <v>371</v>
      </c>
      <c r="G28" s="281" t="s">
        <v>360</v>
      </c>
      <c r="H28" s="282" t="s">
        <v>360</v>
      </c>
      <c r="I28" s="280" t="s">
        <v>360</v>
      </c>
      <c r="J28" s="280" t="s">
        <v>360</v>
      </c>
      <c r="K28" s="280" t="s">
        <v>360</v>
      </c>
      <c r="L28" s="280" t="s">
        <v>329</v>
      </c>
      <c r="M28" s="283" t="s">
        <v>329</v>
      </c>
      <c r="N28" s="281" t="s">
        <v>360</v>
      </c>
      <c r="O28" s="282" t="s">
        <v>360</v>
      </c>
      <c r="P28" s="280" t="s">
        <v>360</v>
      </c>
      <c r="Q28" s="280" t="s">
        <v>360</v>
      </c>
      <c r="R28" s="280" t="s">
        <v>360</v>
      </c>
      <c r="S28" s="280" t="s">
        <v>329</v>
      </c>
      <c r="T28" s="283" t="s">
        <v>329</v>
      </c>
      <c r="U28" s="281" t="s">
        <v>360</v>
      </c>
      <c r="V28" s="282" t="s">
        <v>360</v>
      </c>
      <c r="W28" s="280" t="s">
        <v>360</v>
      </c>
      <c r="X28" s="280" t="s">
        <v>360</v>
      </c>
      <c r="Y28" s="280" t="s">
        <v>360</v>
      </c>
      <c r="Z28" s="280" t="s">
        <v>329</v>
      </c>
      <c r="AA28" s="283" t="s">
        <v>329</v>
      </c>
      <c r="AB28" s="281" t="s">
        <v>360</v>
      </c>
      <c r="AC28" s="282" t="s">
        <v>360</v>
      </c>
      <c r="AD28" s="280" t="s">
        <v>360</v>
      </c>
      <c r="AE28" s="280" t="s">
        <v>360</v>
      </c>
      <c r="AF28" s="280" t="s">
        <v>360</v>
      </c>
      <c r="AG28" s="280" t="s">
        <v>329</v>
      </c>
      <c r="AH28" s="283" t="s">
        <v>329</v>
      </c>
      <c r="AI28" s="281" t="s">
        <v>360</v>
      </c>
      <c r="AJ28" s="282" t="s">
        <v>360</v>
      </c>
      <c r="AK28" s="282"/>
      <c r="AL28" s="284">
        <f>(COUNTIF(G28:AK28,"①"))*F34+(COUNTIF(G28:AK28,"②"))*F35+(COUNTIF(G28:AK28,"③"))*F36+(COUNTIF(G28:AK28,"④"))*F37+(COUNTIF(G28:AK28,"⑤"))*F38+(COUNTIF(G28:AK28,"⑥"))*F39+(COUNTIF(G28:AK28,"⑦"))*F40</f>
        <v>7.333333333333333</v>
      </c>
      <c r="AM28" s="285">
        <f>(COUNTIF(G28:AH28,"①"))*F34+(COUNTIF(G28:AH28,"②"))*F35+(COUNTIF(G28:AH28,"③"))*F36+(COUNTIF(G28:AH28,"④"))*F37+(COUNTIF(G28:AH28,"⑤"))*F38+(COUNTIF(G28:AH28,"⑥"))*F39+(COUNTIF(G28:AH28,"⑦"))*F40</f>
        <v>6.6666666666666661</v>
      </c>
      <c r="AN28" s="286">
        <f>AM28/4</f>
        <v>1.6666666666666665</v>
      </c>
      <c r="AO28" s="287">
        <f>ROUNDDOWN(AN28/AO4,1)</f>
        <v>1</v>
      </c>
    </row>
    <row r="29" spans="1:52" s="110" customFormat="1" ht="17.25" customHeight="1">
      <c r="A29" s="733"/>
      <c r="B29" s="734"/>
      <c r="C29" s="850"/>
      <c r="D29" s="851"/>
      <c r="E29" s="288"/>
      <c r="F29" s="289"/>
      <c r="G29" s="290"/>
      <c r="H29" s="291"/>
      <c r="I29" s="289"/>
      <c r="J29" s="289"/>
      <c r="K29" s="289"/>
      <c r="L29" s="289"/>
      <c r="M29" s="292"/>
      <c r="N29" s="290"/>
      <c r="O29" s="291"/>
      <c r="P29" s="289"/>
      <c r="Q29" s="289"/>
      <c r="R29" s="289"/>
      <c r="S29" s="289"/>
      <c r="T29" s="292"/>
      <c r="U29" s="290"/>
      <c r="V29" s="291"/>
      <c r="W29" s="289"/>
      <c r="X29" s="289"/>
      <c r="Y29" s="289"/>
      <c r="Z29" s="289"/>
      <c r="AA29" s="292"/>
      <c r="AB29" s="290"/>
      <c r="AC29" s="291"/>
      <c r="AD29" s="289"/>
      <c r="AE29" s="289"/>
      <c r="AF29" s="289"/>
      <c r="AG29" s="289"/>
      <c r="AH29" s="292"/>
      <c r="AI29" s="290"/>
      <c r="AJ29" s="291"/>
      <c r="AK29" s="291"/>
      <c r="AL29" s="293">
        <f>(COUNTIF(G29:AK29,"①"))*F34+(COUNTIF(G29:AK29,"②"))*F35+(COUNTIF(G29:AK29,"③"))*F36+(COUNTIF(G29:AK29,"④"))*F37+(COUNTIF(G29:AK29,"⑤"))*F38+(COUNTIF(G29:AK29,"⑥"))*F39+(COUNTIF(G29:AK29,"⑦"))*F40</f>
        <v>0</v>
      </c>
      <c r="AM29" s="294">
        <f>(COUNTIF(G29:AH29,"①"))*F34+(COUNTIF(G29:AH29,"②"))*F35+(COUNTIF(G29:AH29,"③"))*F36+(COUNTIF(G29:AH29,"④"))*F37+(COUNTIF(G29:AH29,"⑤"))*F38+(COUNTIF(G29:AH29,"⑥"))*F39+(COUNTIF(G29:AH29,"⑦"))*F40</f>
        <v>0</v>
      </c>
      <c r="AN29" s="295">
        <f>AM29/4</f>
        <v>0</v>
      </c>
      <c r="AO29" s="296">
        <f>ROUNDDOWN(AN29/AO4,1)</f>
        <v>0</v>
      </c>
    </row>
    <row r="30" spans="1:52" s="110" customFormat="1" ht="17.25" customHeight="1" thickBot="1">
      <c r="A30" s="735"/>
      <c r="B30" s="736"/>
      <c r="C30" s="852"/>
      <c r="D30" s="853"/>
      <c r="E30" s="240"/>
      <c r="F30" s="297"/>
      <c r="G30" s="298"/>
      <c r="H30" s="299"/>
      <c r="I30" s="300"/>
      <c r="J30" s="300"/>
      <c r="K30" s="300"/>
      <c r="L30" s="300"/>
      <c r="M30" s="301"/>
      <c r="N30" s="298"/>
      <c r="O30" s="299"/>
      <c r="P30" s="300"/>
      <c r="Q30" s="300"/>
      <c r="R30" s="300"/>
      <c r="S30" s="300"/>
      <c r="T30" s="301"/>
      <c r="U30" s="298"/>
      <c r="V30" s="299"/>
      <c r="W30" s="300"/>
      <c r="X30" s="300"/>
      <c r="Y30" s="300"/>
      <c r="Z30" s="300"/>
      <c r="AA30" s="301"/>
      <c r="AB30" s="298"/>
      <c r="AC30" s="299"/>
      <c r="AD30" s="300"/>
      <c r="AE30" s="300"/>
      <c r="AF30" s="300"/>
      <c r="AG30" s="300"/>
      <c r="AH30" s="301"/>
      <c r="AI30" s="298"/>
      <c r="AJ30" s="299"/>
      <c r="AK30" s="299"/>
      <c r="AL30" s="302">
        <f>(COUNTIF(G30:AK30,"①"))*F34+(COUNTIF(G30:AK30,"②"))*F35+(COUNTIF(G30:AK30,"③"))*F36+(COUNTIF(G30:AK30,"④"))*F37+(COUNTIF(G30:AK30,"⑤"))*F38+(COUNTIF(G30:AK30,"⑥"))*F39+(COUNTIF(G30:AK30,"⑦"))*F40</f>
        <v>0</v>
      </c>
      <c r="AM30" s="303">
        <f>(COUNTIF(G30:AH30,"①"))*F34+(COUNTIF(G30:AH30,"②"))*F35+(COUNTIF(G30:AH30,"③"))*F36+(COUNTIF(G30:AH30,"④"))*F37+(COUNTIF(G30:AH30,"⑤"))*F38+(COUNTIF(G30:AH30,"⑥"))*F39+(COUNTIF(G30:AH30,"⑦"))*F40</f>
        <v>0</v>
      </c>
      <c r="AN30" s="304">
        <f>AM30/4</f>
        <v>0</v>
      </c>
      <c r="AO30" s="305">
        <f>ROUNDDOWN(AN30/AO4,1)</f>
        <v>0</v>
      </c>
    </row>
    <row r="31" spans="1:52" s="110" customFormat="1" ht="17.25" customHeight="1" thickBot="1">
      <c r="B31" s="306"/>
      <c r="C31" s="276"/>
      <c r="D31" s="276"/>
      <c r="E31" s="276"/>
      <c r="F31" s="276"/>
      <c r="G31" s="276"/>
      <c r="H31" s="276"/>
      <c r="I31" s="276"/>
      <c r="J31" s="276"/>
      <c r="K31" s="276"/>
      <c r="L31" s="276"/>
      <c r="M31" s="276"/>
      <c r="N31" s="276"/>
      <c r="O31" s="274"/>
      <c r="P31" s="274"/>
      <c r="Q31" s="274"/>
      <c r="R31" s="274"/>
      <c r="S31" s="274"/>
      <c r="T31" s="274"/>
      <c r="U31" s="274"/>
      <c r="V31" s="307"/>
      <c r="W31" s="307"/>
      <c r="X31" s="307"/>
      <c r="Y31" s="307"/>
      <c r="Z31" s="307"/>
      <c r="AA31" s="307"/>
      <c r="AB31" s="307"/>
      <c r="AC31" s="307"/>
      <c r="AD31" s="307"/>
      <c r="AE31" s="307"/>
      <c r="AF31" s="307"/>
      <c r="AG31" s="307"/>
      <c r="AH31" s="307"/>
      <c r="AI31" s="307"/>
      <c r="AJ31" s="307"/>
      <c r="AK31" s="307"/>
      <c r="AL31" s="307"/>
      <c r="AM31" s="307"/>
      <c r="AN31" s="307"/>
      <c r="AO31" s="307"/>
      <c r="AP31" s="148"/>
      <c r="AQ31" s="148"/>
      <c r="AR31" s="148"/>
      <c r="AS31" s="152"/>
      <c r="AT31" s="152"/>
      <c r="AU31" s="179"/>
      <c r="AV31" s="179"/>
      <c r="AW31" s="179"/>
      <c r="AX31" s="179"/>
      <c r="AY31" s="179"/>
      <c r="AZ31" s="179"/>
    </row>
    <row r="32" spans="1:52" s="110" customFormat="1" ht="18.75" customHeight="1">
      <c r="B32" s="856" t="s">
        <v>372</v>
      </c>
      <c r="C32" s="857"/>
      <c r="D32" s="858"/>
      <c r="E32" s="308" t="s">
        <v>323</v>
      </c>
      <c r="F32" s="309" t="s">
        <v>324</v>
      </c>
      <c r="G32" s="865" t="s">
        <v>325</v>
      </c>
      <c r="H32" s="866"/>
      <c r="I32" s="867" t="s">
        <v>326</v>
      </c>
      <c r="J32" s="868"/>
      <c r="K32" s="867" t="s">
        <v>327</v>
      </c>
      <c r="L32" s="869"/>
      <c r="M32" s="241"/>
      <c r="N32" s="870" t="s">
        <v>328</v>
      </c>
      <c r="O32" s="871"/>
      <c r="P32" s="871"/>
      <c r="Q32" s="871"/>
      <c r="R32" s="871"/>
      <c r="S32" s="871"/>
      <c r="T32" s="871"/>
      <c r="U32" s="871"/>
      <c r="V32" s="310"/>
      <c r="W32" s="310"/>
      <c r="X32" s="310"/>
      <c r="Y32" s="310"/>
      <c r="Z32" s="310"/>
      <c r="AA32" s="310"/>
      <c r="AB32" s="310"/>
      <c r="AC32" s="310"/>
      <c r="AD32" s="310"/>
      <c r="AE32" s="310"/>
      <c r="AF32" s="310"/>
      <c r="AG32" s="310"/>
      <c r="AH32" s="310"/>
      <c r="AI32" s="310"/>
      <c r="AJ32" s="310"/>
      <c r="AK32" s="310"/>
      <c r="AL32" s="310"/>
      <c r="AM32" s="310"/>
      <c r="AN32" s="310"/>
      <c r="AO32" s="310"/>
      <c r="AP32" s="148"/>
      <c r="AQ32" s="148"/>
      <c r="AR32" s="148"/>
      <c r="AS32" s="152"/>
      <c r="AT32" s="152"/>
      <c r="AU32" s="179"/>
      <c r="AV32" s="179"/>
      <c r="AW32" s="179"/>
      <c r="AX32" s="179"/>
      <c r="AY32" s="179"/>
      <c r="AZ32" s="179"/>
    </row>
    <row r="33" spans="2:52" s="110" customFormat="1" ht="17.25" customHeight="1">
      <c r="B33" s="859"/>
      <c r="C33" s="860"/>
      <c r="D33" s="861"/>
      <c r="E33" s="311" t="s">
        <v>329</v>
      </c>
      <c r="F33" s="312">
        <v>0</v>
      </c>
      <c r="G33" s="872"/>
      <c r="H33" s="873"/>
      <c r="I33" s="872"/>
      <c r="J33" s="873"/>
      <c r="K33" s="872"/>
      <c r="L33" s="879"/>
      <c r="M33" s="276"/>
      <c r="N33" s="877" t="s">
        <v>330</v>
      </c>
      <c r="O33" s="880"/>
      <c r="P33" s="880"/>
      <c r="Q33" s="880"/>
      <c r="R33" s="880"/>
      <c r="S33" s="880"/>
      <c r="T33" s="880"/>
      <c r="U33" s="880"/>
      <c r="V33" s="880"/>
      <c r="W33" s="880"/>
      <c r="X33" s="880"/>
      <c r="Y33" s="880"/>
      <c r="Z33" s="880"/>
      <c r="AA33" s="880"/>
      <c r="AB33" s="880"/>
      <c r="AC33" s="880"/>
      <c r="AD33" s="880"/>
      <c r="AE33" s="880"/>
      <c r="AF33" s="880"/>
      <c r="AG33" s="880"/>
      <c r="AH33" s="880"/>
      <c r="AI33" s="880"/>
      <c r="AJ33" s="880"/>
      <c r="AK33" s="880"/>
      <c r="AL33" s="880"/>
      <c r="AM33" s="880"/>
      <c r="AN33" s="880"/>
      <c r="AO33" s="880"/>
      <c r="AP33" s="148"/>
      <c r="AQ33" s="148"/>
      <c r="AR33" s="148"/>
      <c r="AS33" s="152"/>
      <c r="AT33" s="152"/>
      <c r="AU33" s="179"/>
      <c r="AV33" s="179"/>
      <c r="AW33" s="179"/>
      <c r="AX33" s="179"/>
      <c r="AY33" s="179"/>
      <c r="AZ33" s="179"/>
    </row>
    <row r="34" spans="2:52" s="110" customFormat="1" ht="17.25" customHeight="1">
      <c r="B34" s="859"/>
      <c r="C34" s="860"/>
      <c r="D34" s="861"/>
      <c r="E34" s="288" t="s">
        <v>373</v>
      </c>
      <c r="F34" s="313">
        <f>I34-G34-K34</f>
        <v>0.33333333333333331</v>
      </c>
      <c r="G34" s="874">
        <v>0.375</v>
      </c>
      <c r="H34" s="875"/>
      <c r="I34" s="874">
        <v>0.75</v>
      </c>
      <c r="J34" s="875"/>
      <c r="K34" s="874">
        <v>4.1666666666666664E-2</v>
      </c>
      <c r="L34" s="876"/>
      <c r="M34" s="314"/>
      <c r="N34" s="880"/>
      <c r="O34" s="880"/>
      <c r="P34" s="880"/>
      <c r="Q34" s="880"/>
      <c r="R34" s="880"/>
      <c r="S34" s="880"/>
      <c r="T34" s="880"/>
      <c r="U34" s="880"/>
      <c r="V34" s="880"/>
      <c r="W34" s="880"/>
      <c r="X34" s="880"/>
      <c r="Y34" s="880"/>
      <c r="Z34" s="880"/>
      <c r="AA34" s="880"/>
      <c r="AB34" s="880"/>
      <c r="AC34" s="880"/>
      <c r="AD34" s="880"/>
      <c r="AE34" s="880"/>
      <c r="AF34" s="880"/>
      <c r="AG34" s="880"/>
      <c r="AH34" s="880"/>
      <c r="AI34" s="880"/>
      <c r="AJ34" s="880"/>
      <c r="AK34" s="880"/>
      <c r="AL34" s="880"/>
      <c r="AM34" s="880"/>
      <c r="AN34" s="880"/>
      <c r="AO34" s="880"/>
      <c r="AP34" s="148"/>
      <c r="AQ34" s="148"/>
      <c r="AR34" s="148"/>
      <c r="AS34" s="152"/>
      <c r="AT34" s="152"/>
      <c r="AU34" s="179"/>
      <c r="AV34" s="179"/>
      <c r="AW34" s="179"/>
      <c r="AX34" s="179"/>
      <c r="AY34" s="179"/>
      <c r="AZ34" s="179"/>
    </row>
    <row r="35" spans="2:52" s="110" customFormat="1" ht="17.25" customHeight="1">
      <c r="B35" s="859"/>
      <c r="C35" s="860"/>
      <c r="D35" s="861"/>
      <c r="E35" s="288" t="s">
        <v>374</v>
      </c>
      <c r="F35" s="313">
        <f t="shared" ref="F35:F40" si="9">I35-G35-K35</f>
        <v>0.12499999999999994</v>
      </c>
      <c r="G35" s="874">
        <v>0.41666666666666669</v>
      </c>
      <c r="H35" s="875"/>
      <c r="I35" s="874">
        <v>0.54166666666666663</v>
      </c>
      <c r="J35" s="875"/>
      <c r="K35" s="874">
        <v>0</v>
      </c>
      <c r="L35" s="876"/>
      <c r="M35" s="314"/>
      <c r="N35" s="877" t="s">
        <v>333</v>
      </c>
      <c r="O35" s="878"/>
      <c r="P35" s="878"/>
      <c r="Q35" s="878"/>
      <c r="R35" s="878"/>
      <c r="S35" s="878"/>
      <c r="T35" s="878"/>
      <c r="U35" s="878"/>
      <c r="V35" s="878"/>
      <c r="W35" s="878"/>
      <c r="X35" s="878"/>
      <c r="Y35" s="878"/>
      <c r="Z35" s="878"/>
      <c r="AA35" s="878"/>
      <c r="AB35" s="878"/>
      <c r="AC35" s="878"/>
      <c r="AD35" s="878"/>
      <c r="AE35" s="878"/>
      <c r="AF35" s="878"/>
      <c r="AG35" s="878"/>
      <c r="AH35" s="878"/>
      <c r="AI35" s="878"/>
      <c r="AJ35" s="878"/>
      <c r="AK35" s="878"/>
      <c r="AL35" s="878"/>
      <c r="AM35" s="878"/>
      <c r="AN35" s="878"/>
      <c r="AO35" s="878"/>
      <c r="AP35" s="148"/>
      <c r="AQ35" s="148"/>
      <c r="AR35" s="148"/>
      <c r="AS35" s="152"/>
      <c r="AT35" s="152"/>
      <c r="AU35" s="179"/>
      <c r="AV35" s="179"/>
      <c r="AW35" s="179"/>
      <c r="AX35" s="179"/>
      <c r="AY35" s="179"/>
      <c r="AZ35" s="179"/>
    </row>
    <row r="36" spans="2:52" s="110" customFormat="1" ht="17.25" customHeight="1">
      <c r="B36" s="859"/>
      <c r="C36" s="860"/>
      <c r="D36" s="861"/>
      <c r="E36" s="288" t="s">
        <v>375</v>
      </c>
      <c r="F36" s="313">
        <f t="shared" si="9"/>
        <v>0.16666666666666674</v>
      </c>
      <c r="G36" s="874">
        <v>0.54166666666666663</v>
      </c>
      <c r="H36" s="875"/>
      <c r="I36" s="874">
        <v>0.70833333333333337</v>
      </c>
      <c r="J36" s="875"/>
      <c r="K36" s="874">
        <v>0</v>
      </c>
      <c r="L36" s="876"/>
      <c r="M36" s="314"/>
      <c r="N36" s="878"/>
      <c r="O36" s="878"/>
      <c r="P36" s="878"/>
      <c r="Q36" s="878"/>
      <c r="R36" s="878"/>
      <c r="S36" s="878"/>
      <c r="T36" s="878"/>
      <c r="U36" s="878"/>
      <c r="V36" s="878"/>
      <c r="W36" s="878"/>
      <c r="X36" s="878"/>
      <c r="Y36" s="878"/>
      <c r="Z36" s="878"/>
      <c r="AA36" s="878"/>
      <c r="AB36" s="878"/>
      <c r="AC36" s="878"/>
      <c r="AD36" s="878"/>
      <c r="AE36" s="878"/>
      <c r="AF36" s="878"/>
      <c r="AG36" s="878"/>
      <c r="AH36" s="878"/>
      <c r="AI36" s="878"/>
      <c r="AJ36" s="878"/>
      <c r="AK36" s="878"/>
      <c r="AL36" s="878"/>
      <c r="AM36" s="878"/>
      <c r="AN36" s="878"/>
      <c r="AO36" s="878"/>
      <c r="AP36" s="148"/>
      <c r="AQ36" s="148"/>
      <c r="AR36" s="148"/>
      <c r="AS36" s="152"/>
      <c r="AT36" s="152"/>
      <c r="AU36" s="179"/>
      <c r="AV36" s="179"/>
      <c r="AW36" s="179"/>
      <c r="AX36" s="179"/>
      <c r="AY36" s="179"/>
      <c r="AZ36" s="179"/>
    </row>
    <row r="37" spans="2:52" s="110" customFormat="1" ht="17.25" customHeight="1">
      <c r="B37" s="859"/>
      <c r="C37" s="860"/>
      <c r="D37" s="861"/>
      <c r="E37" s="288" t="s">
        <v>376</v>
      </c>
      <c r="F37" s="313">
        <f t="shared" si="9"/>
        <v>0</v>
      </c>
      <c r="G37" s="874"/>
      <c r="H37" s="875"/>
      <c r="I37" s="874"/>
      <c r="J37" s="875"/>
      <c r="K37" s="874"/>
      <c r="L37" s="876"/>
      <c r="M37" s="314"/>
      <c r="N37" s="315" t="s">
        <v>336</v>
      </c>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6"/>
      <c r="AP37" s="148"/>
      <c r="AQ37" s="148"/>
      <c r="AR37" s="148"/>
      <c r="AS37" s="152"/>
      <c r="AT37" s="152"/>
      <c r="AU37" s="179"/>
      <c r="AV37" s="179"/>
      <c r="AW37" s="179"/>
      <c r="AX37" s="179"/>
      <c r="AY37" s="179"/>
      <c r="AZ37" s="179"/>
    </row>
    <row r="38" spans="2:52" s="110" customFormat="1" ht="17.25" customHeight="1">
      <c r="B38" s="859"/>
      <c r="C38" s="860"/>
      <c r="D38" s="861"/>
      <c r="E38" s="288" t="s">
        <v>377</v>
      </c>
      <c r="F38" s="313">
        <f t="shared" si="9"/>
        <v>0</v>
      </c>
      <c r="G38" s="874"/>
      <c r="H38" s="875"/>
      <c r="I38" s="874"/>
      <c r="J38" s="875"/>
      <c r="K38" s="874"/>
      <c r="L38" s="876"/>
      <c r="M38" s="314"/>
      <c r="N38" s="881" t="s">
        <v>338</v>
      </c>
      <c r="O38" s="882"/>
      <c r="P38" s="882"/>
      <c r="Q38" s="882"/>
      <c r="R38" s="882"/>
      <c r="S38" s="882"/>
      <c r="T38" s="882"/>
      <c r="U38" s="882"/>
      <c r="V38" s="882"/>
      <c r="W38" s="882"/>
      <c r="X38" s="882"/>
      <c r="Y38" s="882"/>
      <c r="Z38" s="882"/>
      <c r="AA38" s="882"/>
      <c r="AB38" s="882"/>
      <c r="AC38" s="882"/>
      <c r="AD38" s="882"/>
      <c r="AE38" s="882"/>
      <c r="AF38" s="882"/>
      <c r="AG38" s="882"/>
      <c r="AH38" s="882"/>
      <c r="AI38" s="882"/>
      <c r="AJ38" s="882"/>
      <c r="AK38" s="882"/>
      <c r="AL38" s="882"/>
      <c r="AM38" s="882"/>
      <c r="AN38" s="882"/>
      <c r="AO38" s="882"/>
      <c r="AP38" s="148"/>
      <c r="AQ38" s="148"/>
      <c r="AR38" s="148"/>
      <c r="AS38" s="152"/>
      <c r="AT38" s="152"/>
      <c r="AU38" s="179"/>
      <c r="AV38" s="179"/>
      <c r="AW38" s="179"/>
      <c r="AX38" s="179"/>
      <c r="AY38" s="179"/>
      <c r="AZ38" s="179"/>
    </row>
    <row r="39" spans="2:52" s="110" customFormat="1" ht="17.25" customHeight="1">
      <c r="B39" s="859"/>
      <c r="C39" s="860"/>
      <c r="D39" s="861"/>
      <c r="E39" s="288" t="s">
        <v>378</v>
      </c>
      <c r="F39" s="313">
        <f t="shared" si="9"/>
        <v>0</v>
      </c>
      <c r="G39" s="874"/>
      <c r="H39" s="875"/>
      <c r="I39" s="874"/>
      <c r="J39" s="875"/>
      <c r="K39" s="874"/>
      <c r="L39" s="876"/>
      <c r="M39" s="314"/>
      <c r="N39" s="883" t="s">
        <v>379</v>
      </c>
      <c r="O39" s="890"/>
      <c r="P39" s="890"/>
      <c r="Q39" s="890"/>
      <c r="R39" s="890"/>
      <c r="S39" s="890"/>
      <c r="T39" s="890"/>
      <c r="U39" s="890"/>
      <c r="V39" s="890"/>
      <c r="W39" s="890"/>
      <c r="X39" s="890"/>
      <c r="Y39" s="890"/>
      <c r="Z39" s="890"/>
      <c r="AA39" s="890"/>
      <c r="AB39" s="890"/>
      <c r="AC39" s="890"/>
      <c r="AD39" s="890"/>
      <c r="AE39" s="890"/>
      <c r="AF39" s="890"/>
      <c r="AG39" s="890"/>
      <c r="AH39" s="890"/>
      <c r="AI39" s="890"/>
      <c r="AJ39" s="890"/>
      <c r="AK39" s="890"/>
      <c r="AL39" s="890"/>
      <c r="AM39" s="890"/>
      <c r="AN39" s="890"/>
      <c r="AO39" s="890"/>
      <c r="AP39" s="148"/>
      <c r="AQ39" s="148"/>
      <c r="AR39" s="148"/>
      <c r="AS39" s="152"/>
      <c r="AT39" s="152"/>
      <c r="AU39" s="179"/>
      <c r="AV39" s="179"/>
      <c r="AW39" s="179"/>
      <c r="AX39" s="179"/>
      <c r="AY39" s="179"/>
      <c r="AZ39" s="179"/>
    </row>
    <row r="40" spans="2:52" s="110" customFormat="1" ht="17.25" customHeight="1" thickBot="1">
      <c r="B40" s="862"/>
      <c r="C40" s="863"/>
      <c r="D40" s="864"/>
      <c r="E40" s="240" t="s">
        <v>380</v>
      </c>
      <c r="F40" s="318">
        <f t="shared" si="9"/>
        <v>0</v>
      </c>
      <c r="G40" s="884"/>
      <c r="H40" s="885"/>
      <c r="I40" s="884"/>
      <c r="J40" s="885"/>
      <c r="K40" s="884"/>
      <c r="L40" s="886"/>
      <c r="M40" s="314"/>
      <c r="N40" s="891"/>
      <c r="O40" s="891"/>
      <c r="P40" s="891"/>
      <c r="Q40" s="891"/>
      <c r="R40" s="891"/>
      <c r="S40" s="891"/>
      <c r="T40" s="891"/>
      <c r="U40" s="891"/>
      <c r="V40" s="891"/>
      <c r="W40" s="891"/>
      <c r="X40" s="891"/>
      <c r="Y40" s="891"/>
      <c r="Z40" s="891"/>
      <c r="AA40" s="891"/>
      <c r="AB40" s="891"/>
      <c r="AC40" s="891"/>
      <c r="AD40" s="891"/>
      <c r="AE40" s="891"/>
      <c r="AF40" s="891"/>
      <c r="AG40" s="891"/>
      <c r="AH40" s="891"/>
      <c r="AI40" s="891"/>
      <c r="AJ40" s="891"/>
      <c r="AK40" s="891"/>
      <c r="AL40" s="891"/>
      <c r="AM40" s="891"/>
      <c r="AN40" s="891"/>
      <c r="AO40" s="891"/>
      <c r="AP40" s="148"/>
      <c r="AQ40" s="148"/>
      <c r="AR40" s="148"/>
      <c r="AS40" s="152"/>
      <c r="AT40" s="152"/>
      <c r="AU40" s="179"/>
      <c r="AV40" s="179"/>
      <c r="AW40" s="179"/>
      <c r="AX40" s="179"/>
      <c r="AY40" s="179"/>
      <c r="AZ40" s="179"/>
    </row>
    <row r="41" spans="2:52" s="181" customFormat="1" ht="13.5" customHeight="1">
      <c r="B41" s="320"/>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row>
    <row r="42" spans="2:52" ht="21" customHeight="1">
      <c r="B42" s="321"/>
      <c r="C42" s="322"/>
      <c r="D42" s="322"/>
      <c r="E42" s="322"/>
      <c r="F42" s="323" t="s">
        <v>381</v>
      </c>
      <c r="G42" s="322"/>
      <c r="H42" s="321"/>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c r="AN42" s="321"/>
      <c r="AO42" s="321"/>
      <c r="AP42" s="321"/>
      <c r="AQ42" s="321"/>
      <c r="AR42" s="321"/>
      <c r="AS42" s="321"/>
      <c r="AT42" s="321"/>
      <c r="AU42" s="321"/>
      <c r="AV42" s="321"/>
      <c r="AW42" s="321"/>
      <c r="AX42" s="321"/>
      <c r="AY42" s="321"/>
      <c r="AZ42" s="321"/>
    </row>
    <row r="43" spans="2:52" ht="21" customHeight="1">
      <c r="B43" s="321"/>
      <c r="C43" s="322"/>
      <c r="D43" s="322"/>
      <c r="E43" s="322"/>
      <c r="F43" s="322"/>
      <c r="G43" s="322"/>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1"/>
      <c r="AP43" s="321"/>
      <c r="AQ43" s="321"/>
      <c r="AR43" s="321"/>
      <c r="AS43" s="321"/>
      <c r="AT43" s="321"/>
      <c r="AU43" s="321"/>
      <c r="AV43" s="321"/>
      <c r="AW43" s="321"/>
      <c r="AX43" s="321"/>
      <c r="AY43" s="321"/>
      <c r="AZ43" s="321"/>
    </row>
    <row r="44" spans="2:52" ht="21" customHeight="1">
      <c r="B44" s="321"/>
      <c r="C44" s="322"/>
      <c r="D44" s="322"/>
      <c r="E44" s="322"/>
      <c r="F44" s="322"/>
      <c r="G44" s="322"/>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1"/>
      <c r="AP44" s="321"/>
      <c r="AQ44" s="321"/>
      <c r="AR44" s="321"/>
      <c r="AS44" s="321"/>
      <c r="AT44" s="321"/>
      <c r="AU44" s="321"/>
      <c r="AV44" s="321"/>
      <c r="AW44" s="321"/>
      <c r="AX44" s="321"/>
      <c r="AY44" s="321"/>
      <c r="AZ44" s="321"/>
    </row>
    <row r="45" spans="2:52" ht="21" customHeight="1">
      <c r="B45" s="321"/>
      <c r="C45" s="322"/>
      <c r="D45" s="322"/>
      <c r="E45" s="322"/>
      <c r="F45" s="322"/>
      <c r="G45" s="322"/>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21"/>
      <c r="AN45" s="321"/>
      <c r="AO45" s="321"/>
      <c r="AP45" s="321"/>
      <c r="AQ45" s="321"/>
      <c r="AR45" s="321"/>
      <c r="AS45" s="321"/>
      <c r="AT45" s="321"/>
      <c r="AU45" s="321"/>
      <c r="AV45" s="321"/>
      <c r="AW45" s="321"/>
      <c r="AX45" s="321"/>
      <c r="AY45" s="321"/>
      <c r="AZ45" s="321"/>
    </row>
    <row r="46" spans="2:52" ht="21" customHeight="1">
      <c r="B46" s="321"/>
      <c r="C46" s="322"/>
      <c r="D46" s="322"/>
      <c r="E46" s="322"/>
      <c r="F46" s="322"/>
      <c r="G46" s="322"/>
      <c r="H46" s="321"/>
      <c r="I46" s="321"/>
      <c r="J46" s="321"/>
      <c r="K46" s="321"/>
      <c r="L46" s="321"/>
      <c r="M46" s="321"/>
      <c r="N46" s="321"/>
      <c r="O46" s="321"/>
      <c r="P46" s="321"/>
      <c r="Q46" s="321"/>
      <c r="R46" s="321"/>
      <c r="S46" s="321"/>
      <c r="T46" s="321"/>
      <c r="U46" s="321"/>
      <c r="V46" s="321"/>
      <c r="W46" s="321"/>
      <c r="X46" s="321"/>
      <c r="Y46" s="321"/>
      <c r="Z46" s="321"/>
      <c r="AA46" s="321"/>
      <c r="AB46" s="321"/>
      <c r="AC46" s="321"/>
      <c r="AD46" s="321"/>
      <c r="AE46" s="321"/>
      <c r="AF46" s="321"/>
      <c r="AG46" s="321"/>
      <c r="AH46" s="321"/>
      <c r="AI46" s="321"/>
      <c r="AJ46" s="321"/>
      <c r="AK46" s="321"/>
      <c r="AL46" s="321"/>
      <c r="AM46" s="321"/>
      <c r="AN46" s="321"/>
      <c r="AO46" s="321"/>
      <c r="AP46" s="321"/>
      <c r="AQ46" s="321"/>
      <c r="AR46" s="321"/>
      <c r="AS46" s="321"/>
      <c r="AT46" s="321"/>
      <c r="AU46" s="321"/>
      <c r="AV46" s="321"/>
      <c r="AW46" s="321"/>
      <c r="AX46" s="321"/>
      <c r="AY46" s="321"/>
      <c r="AZ46" s="321"/>
    </row>
  </sheetData>
  <mergeCells count="142">
    <mergeCell ref="K38:L38"/>
    <mergeCell ref="N38:AO38"/>
    <mergeCell ref="G39:H39"/>
    <mergeCell ref="I39:J39"/>
    <mergeCell ref="K39:L39"/>
    <mergeCell ref="N39:AO40"/>
    <mergeCell ref="G40:H40"/>
    <mergeCell ref="I40:J40"/>
    <mergeCell ref="K40:L40"/>
    <mergeCell ref="B32:D40"/>
    <mergeCell ref="G32:H32"/>
    <mergeCell ref="I32:J32"/>
    <mergeCell ref="G35:H35"/>
    <mergeCell ref="I35:J35"/>
    <mergeCell ref="G38:H38"/>
    <mergeCell ref="I38:J38"/>
    <mergeCell ref="K35:L35"/>
    <mergeCell ref="N35:AO36"/>
    <mergeCell ref="G36:H36"/>
    <mergeCell ref="I36:J36"/>
    <mergeCell ref="K36:L36"/>
    <mergeCell ref="G37:H37"/>
    <mergeCell ref="I37:J37"/>
    <mergeCell ref="K37:L37"/>
    <mergeCell ref="K32:L32"/>
    <mergeCell ref="N32:U32"/>
    <mergeCell ref="G33:H33"/>
    <mergeCell ref="I33:J33"/>
    <mergeCell ref="K33:L33"/>
    <mergeCell ref="N33:AO34"/>
    <mergeCell ref="G34:H34"/>
    <mergeCell ref="I34:J34"/>
    <mergeCell ref="K34:L34"/>
    <mergeCell ref="AI25:AK25"/>
    <mergeCell ref="AL25:AL27"/>
    <mergeCell ref="AM25:AO25"/>
    <mergeCell ref="AM26:AM27"/>
    <mergeCell ref="AN26:AN27"/>
    <mergeCell ref="AO26:AO27"/>
    <mergeCell ref="C28:D28"/>
    <mergeCell ref="C29:D29"/>
    <mergeCell ref="C30:D30"/>
    <mergeCell ref="AN20:AN21"/>
    <mergeCell ref="AO20:AO21"/>
    <mergeCell ref="A22:F22"/>
    <mergeCell ref="A23:D23"/>
    <mergeCell ref="E23:F23"/>
    <mergeCell ref="A25:B30"/>
    <mergeCell ref="C25:D27"/>
    <mergeCell ref="E25:E27"/>
    <mergeCell ref="F25:F27"/>
    <mergeCell ref="G25:M25"/>
    <mergeCell ref="C20:C21"/>
    <mergeCell ref="D20:D21"/>
    <mergeCell ref="E20:E21"/>
    <mergeCell ref="F20:F21"/>
    <mergeCell ref="AL20:AL21"/>
    <mergeCell ref="AM20:AM21"/>
    <mergeCell ref="A9:A21"/>
    <mergeCell ref="B9:B15"/>
    <mergeCell ref="C15:D15"/>
    <mergeCell ref="E15:F15"/>
    <mergeCell ref="B16:B21"/>
    <mergeCell ref="N25:T25"/>
    <mergeCell ref="U25:AA25"/>
    <mergeCell ref="AB25:AH25"/>
    <mergeCell ref="C18:C19"/>
    <mergeCell ref="D18:D19"/>
    <mergeCell ref="E18:E19"/>
    <mergeCell ref="F18:F19"/>
    <mergeCell ref="AL18:AL19"/>
    <mergeCell ref="AM18:AM19"/>
    <mergeCell ref="AN18:AN19"/>
    <mergeCell ref="AO18:AO19"/>
    <mergeCell ref="D16:D17"/>
    <mergeCell ref="E16:E17"/>
    <mergeCell ref="F16:F17"/>
    <mergeCell ref="AL16:AL17"/>
    <mergeCell ref="AM16:AM17"/>
    <mergeCell ref="AN16:AN17"/>
    <mergeCell ref="C16:C17"/>
    <mergeCell ref="C13:C14"/>
    <mergeCell ref="D13:D14"/>
    <mergeCell ref="E13:E14"/>
    <mergeCell ref="F13:F14"/>
    <mergeCell ref="AL13:AL14"/>
    <mergeCell ref="AM13:AM14"/>
    <mergeCell ref="AN13:AN14"/>
    <mergeCell ref="AO13:AO14"/>
    <mergeCell ref="AO16:AO17"/>
    <mergeCell ref="AM7:AM8"/>
    <mergeCell ref="AN7:AN8"/>
    <mergeCell ref="AO7:AO8"/>
    <mergeCell ref="AL9:AL10"/>
    <mergeCell ref="AM9:AM10"/>
    <mergeCell ref="AN9:AN10"/>
    <mergeCell ref="AO9:AO10"/>
    <mergeCell ref="C11:C12"/>
    <mergeCell ref="D11:D12"/>
    <mergeCell ref="E11:E12"/>
    <mergeCell ref="F11:F12"/>
    <mergeCell ref="AL11:AL12"/>
    <mergeCell ref="AM11:AM12"/>
    <mergeCell ref="C9:C10"/>
    <mergeCell ref="D9:D10"/>
    <mergeCell ref="E9:E10"/>
    <mergeCell ref="F9:F10"/>
    <mergeCell ref="AN11:AN12"/>
    <mergeCell ref="AO11:AO12"/>
    <mergeCell ref="A6:B8"/>
    <mergeCell ref="C6:C8"/>
    <mergeCell ref="D6:D8"/>
    <mergeCell ref="E6:E8"/>
    <mergeCell ref="F6:F8"/>
    <mergeCell ref="G6:M6"/>
    <mergeCell ref="X4:Z4"/>
    <mergeCell ref="AA4:AN4"/>
    <mergeCell ref="B5:N5"/>
    <mergeCell ref="O5:X5"/>
    <mergeCell ref="Y5:AG5"/>
    <mergeCell ref="AH5:AO5"/>
    <mergeCell ref="A4:B4"/>
    <mergeCell ref="D4:G4"/>
    <mergeCell ref="H4:J4"/>
    <mergeCell ref="K4:O4"/>
    <mergeCell ref="P4:R4"/>
    <mergeCell ref="S4:W4"/>
    <mergeCell ref="N6:T6"/>
    <mergeCell ref="U6:AA6"/>
    <mergeCell ref="AB6:AH6"/>
    <mergeCell ref="AI6:AK6"/>
    <mergeCell ref="AL6:AL8"/>
    <mergeCell ref="AM6:AO6"/>
    <mergeCell ref="B1:C1"/>
    <mergeCell ref="AN1:AO2"/>
    <mergeCell ref="A2:U2"/>
    <mergeCell ref="W2:Y2"/>
    <mergeCell ref="AA2:AB2"/>
    <mergeCell ref="A3:E3"/>
    <mergeCell ref="F3:T3"/>
    <mergeCell ref="U3:AA3"/>
    <mergeCell ref="AB3:AO3"/>
  </mergeCells>
  <phoneticPr fontId="6"/>
  <dataValidations count="9">
    <dataValidation type="list" allowBlank="1" showInputMessage="1" showErrorMessage="1" sqref="P4:R4 X4:Z4">
      <formula1>"あり,なし"</formula1>
    </dataValidation>
    <dataValidation type="list" allowBlank="1" showInputMessage="1" showErrorMessage="1" sqref="C16:C21">
      <formula1>$AR$1:$BC$1</formula1>
    </dataValidation>
    <dataValidation type="list" allowBlank="1" showInputMessage="1" showErrorMessage="1" sqref="C9:C14">
      <formula1>$AR$1:$AT$1</formula1>
    </dataValidation>
    <dataValidation type="list" allowBlank="1" showInputMessage="1" showErrorMessage="1" sqref="G16:AK16 G11:AK11 G20:AK20 G9:AK9 G13:AK13 G18:AK18 G28:AK30">
      <formula1>$E$33:$E$40</formula1>
    </dataValidation>
    <dataValidation type="list" allowBlank="1" showInputMessage="1" showErrorMessage="1" sqref="E9:E14 E28:E30 E16:E21">
      <formula1>$AR$2:$AU$2</formula1>
    </dataValidation>
    <dataValidation type="list" allowBlank="1" showInputMessage="1" showErrorMessage="1" sqref="G27:T27 AB27:AK27">
      <formula1>$AR$3:$AX$3</formula1>
    </dataValidation>
    <dataValidation type="list" allowBlank="1" showInputMessage="1" showErrorMessage="1" sqref="U27:AA27">
      <formula1>$AS$9:$AS$14</formula1>
    </dataValidation>
    <dataValidation type="list" allowBlank="1" showInputMessage="1" showErrorMessage="1" sqref="AN1:AO2">
      <formula1>"予定or実績,予定,実績"</formula1>
    </dataValidation>
    <dataValidation type="list" allowBlank="1" showInputMessage="1" showErrorMessage="1" sqref="D9:D14 D16:D21">
      <formula1>"□,■"</formula1>
    </dataValidation>
  </dataValidations>
  <pageMargins left="0.19685039370078741" right="0" top="0.39370078740157483" bottom="0.19685039370078741" header="0.51181102362204722" footer="0.51181102362204722"/>
  <pageSetup paperSize="9"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45"/>
  <sheetViews>
    <sheetView view="pageBreakPreview" zoomScaleNormal="115" zoomScaleSheetLayoutView="100" workbookViewId="0">
      <selection activeCell="O12" sqref="D12:O12"/>
    </sheetView>
  </sheetViews>
  <sheetFormatPr defaultRowHeight="13"/>
  <cols>
    <col min="1" max="1" width="6.6328125" customWidth="1"/>
    <col min="2" max="2" width="5.6328125" style="8" customWidth="1"/>
    <col min="3" max="3" width="12.1796875" style="8" customWidth="1"/>
    <col min="4" max="15" width="6.6328125" customWidth="1"/>
    <col min="16" max="16" width="7.6328125" style="9" customWidth="1"/>
    <col min="257" max="257" width="6.6328125" customWidth="1"/>
    <col min="258" max="258" width="5.6328125" customWidth="1"/>
    <col min="259" max="259" width="12.1796875" customWidth="1"/>
    <col min="260" max="271" width="6.6328125" customWidth="1"/>
    <col min="272" max="272" width="7.6328125" customWidth="1"/>
    <col min="513" max="513" width="6.6328125" customWidth="1"/>
    <col min="514" max="514" width="5.6328125" customWidth="1"/>
    <col min="515" max="515" width="12.1796875" customWidth="1"/>
    <col min="516" max="527" width="6.6328125" customWidth="1"/>
    <col min="528" max="528" width="7.6328125" customWidth="1"/>
    <col min="769" max="769" width="6.6328125" customWidth="1"/>
    <col min="770" max="770" width="5.6328125" customWidth="1"/>
    <col min="771" max="771" width="12.1796875" customWidth="1"/>
    <col min="772" max="783" width="6.6328125" customWidth="1"/>
    <col min="784" max="784" width="7.6328125" customWidth="1"/>
    <col min="1025" max="1025" width="6.6328125" customWidth="1"/>
    <col min="1026" max="1026" width="5.6328125" customWidth="1"/>
    <col min="1027" max="1027" width="12.1796875" customWidth="1"/>
    <col min="1028" max="1039" width="6.6328125" customWidth="1"/>
    <col min="1040" max="1040" width="7.6328125" customWidth="1"/>
    <col min="1281" max="1281" width="6.6328125" customWidth="1"/>
    <col min="1282" max="1282" width="5.6328125" customWidth="1"/>
    <col min="1283" max="1283" width="12.1796875" customWidth="1"/>
    <col min="1284" max="1295" width="6.6328125" customWidth="1"/>
    <col min="1296" max="1296" width="7.6328125" customWidth="1"/>
    <col min="1537" max="1537" width="6.6328125" customWidth="1"/>
    <col min="1538" max="1538" width="5.6328125" customWidth="1"/>
    <col min="1539" max="1539" width="12.1796875" customWidth="1"/>
    <col min="1540" max="1551" width="6.6328125" customWidth="1"/>
    <col min="1552" max="1552" width="7.6328125" customWidth="1"/>
    <col min="1793" max="1793" width="6.6328125" customWidth="1"/>
    <col min="1794" max="1794" width="5.6328125" customWidth="1"/>
    <col min="1795" max="1795" width="12.1796875" customWidth="1"/>
    <col min="1796" max="1807" width="6.6328125" customWidth="1"/>
    <col min="1808" max="1808" width="7.6328125" customWidth="1"/>
    <col min="2049" max="2049" width="6.6328125" customWidth="1"/>
    <col min="2050" max="2050" width="5.6328125" customWidth="1"/>
    <col min="2051" max="2051" width="12.1796875" customWidth="1"/>
    <col min="2052" max="2063" width="6.6328125" customWidth="1"/>
    <col min="2064" max="2064" width="7.6328125" customWidth="1"/>
    <col min="2305" max="2305" width="6.6328125" customWidth="1"/>
    <col min="2306" max="2306" width="5.6328125" customWidth="1"/>
    <col min="2307" max="2307" width="12.1796875" customWidth="1"/>
    <col min="2308" max="2319" width="6.6328125" customWidth="1"/>
    <col min="2320" max="2320" width="7.6328125" customWidth="1"/>
    <col min="2561" max="2561" width="6.6328125" customWidth="1"/>
    <col min="2562" max="2562" width="5.6328125" customWidth="1"/>
    <col min="2563" max="2563" width="12.1796875" customWidth="1"/>
    <col min="2564" max="2575" width="6.6328125" customWidth="1"/>
    <col min="2576" max="2576" width="7.6328125" customWidth="1"/>
    <col min="2817" max="2817" width="6.6328125" customWidth="1"/>
    <col min="2818" max="2818" width="5.6328125" customWidth="1"/>
    <col min="2819" max="2819" width="12.1796875" customWidth="1"/>
    <col min="2820" max="2831" width="6.6328125" customWidth="1"/>
    <col min="2832" max="2832" width="7.6328125" customWidth="1"/>
    <col min="3073" max="3073" width="6.6328125" customWidth="1"/>
    <col min="3074" max="3074" width="5.6328125" customWidth="1"/>
    <col min="3075" max="3075" width="12.1796875" customWidth="1"/>
    <col min="3076" max="3087" width="6.6328125" customWidth="1"/>
    <col min="3088" max="3088" width="7.6328125" customWidth="1"/>
    <col min="3329" max="3329" width="6.6328125" customWidth="1"/>
    <col min="3330" max="3330" width="5.6328125" customWidth="1"/>
    <col min="3331" max="3331" width="12.1796875" customWidth="1"/>
    <col min="3332" max="3343" width="6.6328125" customWidth="1"/>
    <col min="3344" max="3344" width="7.6328125" customWidth="1"/>
    <col min="3585" max="3585" width="6.6328125" customWidth="1"/>
    <col min="3586" max="3586" width="5.6328125" customWidth="1"/>
    <col min="3587" max="3587" width="12.1796875" customWidth="1"/>
    <col min="3588" max="3599" width="6.6328125" customWidth="1"/>
    <col min="3600" max="3600" width="7.6328125" customWidth="1"/>
    <col min="3841" max="3841" width="6.6328125" customWidth="1"/>
    <col min="3842" max="3842" width="5.6328125" customWidth="1"/>
    <col min="3843" max="3843" width="12.1796875" customWidth="1"/>
    <col min="3844" max="3855" width="6.6328125" customWidth="1"/>
    <col min="3856" max="3856" width="7.6328125" customWidth="1"/>
    <col min="4097" max="4097" width="6.6328125" customWidth="1"/>
    <col min="4098" max="4098" width="5.6328125" customWidth="1"/>
    <col min="4099" max="4099" width="12.1796875" customWidth="1"/>
    <col min="4100" max="4111" width="6.6328125" customWidth="1"/>
    <col min="4112" max="4112" width="7.6328125" customWidth="1"/>
    <col min="4353" max="4353" width="6.6328125" customWidth="1"/>
    <col min="4354" max="4354" width="5.6328125" customWidth="1"/>
    <col min="4355" max="4355" width="12.1796875" customWidth="1"/>
    <col min="4356" max="4367" width="6.6328125" customWidth="1"/>
    <col min="4368" max="4368" width="7.6328125" customWidth="1"/>
    <col min="4609" max="4609" width="6.6328125" customWidth="1"/>
    <col min="4610" max="4610" width="5.6328125" customWidth="1"/>
    <col min="4611" max="4611" width="12.1796875" customWidth="1"/>
    <col min="4612" max="4623" width="6.6328125" customWidth="1"/>
    <col min="4624" max="4624" width="7.6328125" customWidth="1"/>
    <col min="4865" max="4865" width="6.6328125" customWidth="1"/>
    <col min="4866" max="4866" width="5.6328125" customWidth="1"/>
    <col min="4867" max="4867" width="12.1796875" customWidth="1"/>
    <col min="4868" max="4879" width="6.6328125" customWidth="1"/>
    <col min="4880" max="4880" width="7.6328125" customWidth="1"/>
    <col min="5121" max="5121" width="6.6328125" customWidth="1"/>
    <col min="5122" max="5122" width="5.6328125" customWidth="1"/>
    <col min="5123" max="5123" width="12.1796875" customWidth="1"/>
    <col min="5124" max="5135" width="6.6328125" customWidth="1"/>
    <col min="5136" max="5136" width="7.6328125" customWidth="1"/>
    <col min="5377" max="5377" width="6.6328125" customWidth="1"/>
    <col min="5378" max="5378" width="5.6328125" customWidth="1"/>
    <col min="5379" max="5379" width="12.1796875" customWidth="1"/>
    <col min="5380" max="5391" width="6.6328125" customWidth="1"/>
    <col min="5392" max="5392" width="7.6328125" customWidth="1"/>
    <col min="5633" max="5633" width="6.6328125" customWidth="1"/>
    <col min="5634" max="5634" width="5.6328125" customWidth="1"/>
    <col min="5635" max="5635" width="12.1796875" customWidth="1"/>
    <col min="5636" max="5647" width="6.6328125" customWidth="1"/>
    <col min="5648" max="5648" width="7.6328125" customWidth="1"/>
    <col min="5889" max="5889" width="6.6328125" customWidth="1"/>
    <col min="5890" max="5890" width="5.6328125" customWidth="1"/>
    <col min="5891" max="5891" width="12.1796875" customWidth="1"/>
    <col min="5892" max="5903" width="6.6328125" customWidth="1"/>
    <col min="5904" max="5904" width="7.6328125" customWidth="1"/>
    <col min="6145" max="6145" width="6.6328125" customWidth="1"/>
    <col min="6146" max="6146" width="5.6328125" customWidth="1"/>
    <col min="6147" max="6147" width="12.1796875" customWidth="1"/>
    <col min="6148" max="6159" width="6.6328125" customWidth="1"/>
    <col min="6160" max="6160" width="7.6328125" customWidth="1"/>
    <col min="6401" max="6401" width="6.6328125" customWidth="1"/>
    <col min="6402" max="6402" width="5.6328125" customWidth="1"/>
    <col min="6403" max="6403" width="12.1796875" customWidth="1"/>
    <col min="6404" max="6415" width="6.6328125" customWidth="1"/>
    <col min="6416" max="6416" width="7.6328125" customWidth="1"/>
    <col min="6657" max="6657" width="6.6328125" customWidth="1"/>
    <col min="6658" max="6658" width="5.6328125" customWidth="1"/>
    <col min="6659" max="6659" width="12.1796875" customWidth="1"/>
    <col min="6660" max="6671" width="6.6328125" customWidth="1"/>
    <col min="6672" max="6672" width="7.6328125" customWidth="1"/>
    <col min="6913" max="6913" width="6.6328125" customWidth="1"/>
    <col min="6914" max="6914" width="5.6328125" customWidth="1"/>
    <col min="6915" max="6915" width="12.1796875" customWidth="1"/>
    <col min="6916" max="6927" width="6.6328125" customWidth="1"/>
    <col min="6928" max="6928" width="7.6328125" customWidth="1"/>
    <col min="7169" max="7169" width="6.6328125" customWidth="1"/>
    <col min="7170" max="7170" width="5.6328125" customWidth="1"/>
    <col min="7171" max="7171" width="12.1796875" customWidth="1"/>
    <col min="7172" max="7183" width="6.6328125" customWidth="1"/>
    <col min="7184" max="7184" width="7.6328125" customWidth="1"/>
    <col min="7425" max="7425" width="6.6328125" customWidth="1"/>
    <col min="7426" max="7426" width="5.6328125" customWidth="1"/>
    <col min="7427" max="7427" width="12.1796875" customWidth="1"/>
    <col min="7428" max="7439" width="6.6328125" customWidth="1"/>
    <col min="7440" max="7440" width="7.6328125" customWidth="1"/>
    <col min="7681" max="7681" width="6.6328125" customWidth="1"/>
    <col min="7682" max="7682" width="5.6328125" customWidth="1"/>
    <col min="7683" max="7683" width="12.1796875" customWidth="1"/>
    <col min="7684" max="7695" width="6.6328125" customWidth="1"/>
    <col min="7696" max="7696" width="7.6328125" customWidth="1"/>
    <col min="7937" max="7937" width="6.6328125" customWidth="1"/>
    <col min="7938" max="7938" width="5.6328125" customWidth="1"/>
    <col min="7939" max="7939" width="12.1796875" customWidth="1"/>
    <col min="7940" max="7951" width="6.6328125" customWidth="1"/>
    <col min="7952" max="7952" width="7.6328125" customWidth="1"/>
    <col min="8193" max="8193" width="6.6328125" customWidth="1"/>
    <col min="8194" max="8194" width="5.6328125" customWidth="1"/>
    <col min="8195" max="8195" width="12.1796875" customWidth="1"/>
    <col min="8196" max="8207" width="6.6328125" customWidth="1"/>
    <col min="8208" max="8208" width="7.6328125" customWidth="1"/>
    <col min="8449" max="8449" width="6.6328125" customWidth="1"/>
    <col min="8450" max="8450" width="5.6328125" customWidth="1"/>
    <col min="8451" max="8451" width="12.1796875" customWidth="1"/>
    <col min="8452" max="8463" width="6.6328125" customWidth="1"/>
    <col min="8464" max="8464" width="7.6328125" customWidth="1"/>
    <col min="8705" max="8705" width="6.6328125" customWidth="1"/>
    <col min="8706" max="8706" width="5.6328125" customWidth="1"/>
    <col min="8707" max="8707" width="12.1796875" customWidth="1"/>
    <col min="8708" max="8719" width="6.6328125" customWidth="1"/>
    <col min="8720" max="8720" width="7.6328125" customWidth="1"/>
    <col min="8961" max="8961" width="6.6328125" customWidth="1"/>
    <col min="8962" max="8962" width="5.6328125" customWidth="1"/>
    <col min="8963" max="8963" width="12.1796875" customWidth="1"/>
    <col min="8964" max="8975" width="6.6328125" customWidth="1"/>
    <col min="8976" max="8976" width="7.6328125" customWidth="1"/>
    <col min="9217" max="9217" width="6.6328125" customWidth="1"/>
    <col min="9218" max="9218" width="5.6328125" customWidth="1"/>
    <col min="9219" max="9219" width="12.1796875" customWidth="1"/>
    <col min="9220" max="9231" width="6.6328125" customWidth="1"/>
    <col min="9232" max="9232" width="7.6328125" customWidth="1"/>
    <col min="9473" max="9473" width="6.6328125" customWidth="1"/>
    <col min="9474" max="9474" width="5.6328125" customWidth="1"/>
    <col min="9475" max="9475" width="12.1796875" customWidth="1"/>
    <col min="9476" max="9487" width="6.6328125" customWidth="1"/>
    <col min="9488" max="9488" width="7.6328125" customWidth="1"/>
    <col min="9729" max="9729" width="6.6328125" customWidth="1"/>
    <col min="9730" max="9730" width="5.6328125" customWidth="1"/>
    <col min="9731" max="9731" width="12.1796875" customWidth="1"/>
    <col min="9732" max="9743" width="6.6328125" customWidth="1"/>
    <col min="9744" max="9744" width="7.6328125" customWidth="1"/>
    <col min="9985" max="9985" width="6.6328125" customWidth="1"/>
    <col min="9986" max="9986" width="5.6328125" customWidth="1"/>
    <col min="9987" max="9987" width="12.1796875" customWidth="1"/>
    <col min="9988" max="9999" width="6.6328125" customWidth="1"/>
    <col min="10000" max="10000" width="7.6328125" customWidth="1"/>
    <col min="10241" max="10241" width="6.6328125" customWidth="1"/>
    <col min="10242" max="10242" width="5.6328125" customWidth="1"/>
    <col min="10243" max="10243" width="12.1796875" customWidth="1"/>
    <col min="10244" max="10255" width="6.6328125" customWidth="1"/>
    <col min="10256" max="10256" width="7.6328125" customWidth="1"/>
    <col min="10497" max="10497" width="6.6328125" customWidth="1"/>
    <col min="10498" max="10498" width="5.6328125" customWidth="1"/>
    <col min="10499" max="10499" width="12.1796875" customWidth="1"/>
    <col min="10500" max="10511" width="6.6328125" customWidth="1"/>
    <col min="10512" max="10512" width="7.6328125" customWidth="1"/>
    <col min="10753" max="10753" width="6.6328125" customWidth="1"/>
    <col min="10754" max="10754" width="5.6328125" customWidth="1"/>
    <col min="10755" max="10755" width="12.1796875" customWidth="1"/>
    <col min="10756" max="10767" width="6.6328125" customWidth="1"/>
    <col min="10768" max="10768" width="7.6328125" customWidth="1"/>
    <col min="11009" max="11009" width="6.6328125" customWidth="1"/>
    <col min="11010" max="11010" width="5.6328125" customWidth="1"/>
    <col min="11011" max="11011" width="12.1796875" customWidth="1"/>
    <col min="11012" max="11023" width="6.6328125" customWidth="1"/>
    <col min="11024" max="11024" width="7.6328125" customWidth="1"/>
    <col min="11265" max="11265" width="6.6328125" customWidth="1"/>
    <col min="11266" max="11266" width="5.6328125" customWidth="1"/>
    <col min="11267" max="11267" width="12.1796875" customWidth="1"/>
    <col min="11268" max="11279" width="6.6328125" customWidth="1"/>
    <col min="11280" max="11280" width="7.6328125" customWidth="1"/>
    <col min="11521" max="11521" width="6.6328125" customWidth="1"/>
    <col min="11522" max="11522" width="5.6328125" customWidth="1"/>
    <col min="11523" max="11523" width="12.1796875" customWidth="1"/>
    <col min="11524" max="11535" width="6.6328125" customWidth="1"/>
    <col min="11536" max="11536" width="7.6328125" customWidth="1"/>
    <col min="11777" max="11777" width="6.6328125" customWidth="1"/>
    <col min="11778" max="11778" width="5.6328125" customWidth="1"/>
    <col min="11779" max="11779" width="12.1796875" customWidth="1"/>
    <col min="11780" max="11791" width="6.6328125" customWidth="1"/>
    <col min="11792" max="11792" width="7.6328125" customWidth="1"/>
    <col min="12033" max="12033" width="6.6328125" customWidth="1"/>
    <col min="12034" max="12034" width="5.6328125" customWidth="1"/>
    <col min="12035" max="12035" width="12.1796875" customWidth="1"/>
    <col min="12036" max="12047" width="6.6328125" customWidth="1"/>
    <col min="12048" max="12048" width="7.6328125" customWidth="1"/>
    <col min="12289" max="12289" width="6.6328125" customWidth="1"/>
    <col min="12290" max="12290" width="5.6328125" customWidth="1"/>
    <col min="12291" max="12291" width="12.1796875" customWidth="1"/>
    <col min="12292" max="12303" width="6.6328125" customWidth="1"/>
    <col min="12304" max="12304" width="7.6328125" customWidth="1"/>
    <col min="12545" max="12545" width="6.6328125" customWidth="1"/>
    <col min="12546" max="12546" width="5.6328125" customWidth="1"/>
    <col min="12547" max="12547" width="12.1796875" customWidth="1"/>
    <col min="12548" max="12559" width="6.6328125" customWidth="1"/>
    <col min="12560" max="12560" width="7.6328125" customWidth="1"/>
    <col min="12801" max="12801" width="6.6328125" customWidth="1"/>
    <col min="12802" max="12802" width="5.6328125" customWidth="1"/>
    <col min="12803" max="12803" width="12.1796875" customWidth="1"/>
    <col min="12804" max="12815" width="6.6328125" customWidth="1"/>
    <col min="12816" max="12816" width="7.6328125" customWidth="1"/>
    <col min="13057" max="13057" width="6.6328125" customWidth="1"/>
    <col min="13058" max="13058" width="5.6328125" customWidth="1"/>
    <col min="13059" max="13059" width="12.1796875" customWidth="1"/>
    <col min="13060" max="13071" width="6.6328125" customWidth="1"/>
    <col min="13072" max="13072" width="7.6328125" customWidth="1"/>
    <col min="13313" max="13313" width="6.6328125" customWidth="1"/>
    <col min="13314" max="13314" width="5.6328125" customWidth="1"/>
    <col min="13315" max="13315" width="12.1796875" customWidth="1"/>
    <col min="13316" max="13327" width="6.6328125" customWidth="1"/>
    <col min="13328" max="13328" width="7.6328125" customWidth="1"/>
    <col min="13569" max="13569" width="6.6328125" customWidth="1"/>
    <col min="13570" max="13570" width="5.6328125" customWidth="1"/>
    <col min="13571" max="13571" width="12.1796875" customWidth="1"/>
    <col min="13572" max="13583" width="6.6328125" customWidth="1"/>
    <col min="13584" max="13584" width="7.6328125" customWidth="1"/>
    <col min="13825" max="13825" width="6.6328125" customWidth="1"/>
    <col min="13826" max="13826" width="5.6328125" customWidth="1"/>
    <col min="13827" max="13827" width="12.1796875" customWidth="1"/>
    <col min="13828" max="13839" width="6.6328125" customWidth="1"/>
    <col min="13840" max="13840" width="7.6328125" customWidth="1"/>
    <col min="14081" max="14081" width="6.6328125" customWidth="1"/>
    <col min="14082" max="14082" width="5.6328125" customWidth="1"/>
    <col min="14083" max="14083" width="12.1796875" customWidth="1"/>
    <col min="14084" max="14095" width="6.6328125" customWidth="1"/>
    <col min="14096" max="14096" width="7.6328125" customWidth="1"/>
    <col min="14337" max="14337" width="6.6328125" customWidth="1"/>
    <col min="14338" max="14338" width="5.6328125" customWidth="1"/>
    <col min="14339" max="14339" width="12.1796875" customWidth="1"/>
    <col min="14340" max="14351" width="6.6328125" customWidth="1"/>
    <col min="14352" max="14352" width="7.6328125" customWidth="1"/>
    <col min="14593" max="14593" width="6.6328125" customWidth="1"/>
    <col min="14594" max="14594" width="5.6328125" customWidth="1"/>
    <col min="14595" max="14595" width="12.1796875" customWidth="1"/>
    <col min="14596" max="14607" width="6.6328125" customWidth="1"/>
    <col min="14608" max="14608" width="7.6328125" customWidth="1"/>
    <col min="14849" max="14849" width="6.6328125" customWidth="1"/>
    <col min="14850" max="14850" width="5.6328125" customWidth="1"/>
    <col min="14851" max="14851" width="12.1796875" customWidth="1"/>
    <col min="14852" max="14863" width="6.6328125" customWidth="1"/>
    <col min="14864" max="14864" width="7.6328125" customWidth="1"/>
    <col min="15105" max="15105" width="6.6328125" customWidth="1"/>
    <col min="15106" max="15106" width="5.6328125" customWidth="1"/>
    <col min="15107" max="15107" width="12.1796875" customWidth="1"/>
    <col min="15108" max="15119" width="6.6328125" customWidth="1"/>
    <col min="15120" max="15120" width="7.6328125" customWidth="1"/>
    <col min="15361" max="15361" width="6.6328125" customWidth="1"/>
    <col min="15362" max="15362" width="5.6328125" customWidth="1"/>
    <col min="15363" max="15363" width="12.1796875" customWidth="1"/>
    <col min="15364" max="15375" width="6.6328125" customWidth="1"/>
    <col min="15376" max="15376" width="7.6328125" customWidth="1"/>
    <col min="15617" max="15617" width="6.6328125" customWidth="1"/>
    <col min="15618" max="15618" width="5.6328125" customWidth="1"/>
    <col min="15619" max="15619" width="12.1796875" customWidth="1"/>
    <col min="15620" max="15631" width="6.6328125" customWidth="1"/>
    <col min="15632" max="15632" width="7.6328125" customWidth="1"/>
    <col min="15873" max="15873" width="6.6328125" customWidth="1"/>
    <col min="15874" max="15874" width="5.6328125" customWidth="1"/>
    <col min="15875" max="15875" width="12.1796875" customWidth="1"/>
    <col min="15876" max="15887" width="6.6328125" customWidth="1"/>
    <col min="15888" max="15888" width="7.6328125" customWidth="1"/>
    <col min="16129" max="16129" width="6.6328125" customWidth="1"/>
    <col min="16130" max="16130" width="5.6328125" customWidth="1"/>
    <col min="16131" max="16131" width="12.1796875" customWidth="1"/>
    <col min="16132" max="16143" width="6.6328125" customWidth="1"/>
    <col min="16144" max="16144" width="7.6328125" customWidth="1"/>
  </cols>
  <sheetData>
    <row r="1" spans="1:16" ht="21">
      <c r="A1" s="7" t="s">
        <v>257</v>
      </c>
      <c r="P1" s="9" t="s">
        <v>218</v>
      </c>
    </row>
    <row r="2" spans="1:16" ht="14">
      <c r="A2" s="1" t="s">
        <v>466</v>
      </c>
    </row>
    <row r="3" spans="1:16" ht="14">
      <c r="A3" s="10" t="s">
        <v>259</v>
      </c>
    </row>
    <row r="4" spans="1:16" ht="14">
      <c r="A4" s="10"/>
    </row>
    <row r="5" spans="1:16" ht="14">
      <c r="A5" s="10" t="s">
        <v>57</v>
      </c>
      <c r="J5" s="11"/>
      <c r="P5" s="12"/>
    </row>
    <row r="6" spans="1:16" s="6" customFormat="1" ht="16.5">
      <c r="A6" s="898" t="s">
        <v>58</v>
      </c>
      <c r="B6" s="899"/>
      <c r="C6" s="900"/>
      <c r="D6" s="901"/>
      <c r="E6" s="901"/>
      <c r="F6" s="901"/>
      <c r="G6" s="901"/>
      <c r="H6" s="901"/>
      <c r="J6" s="13"/>
      <c r="K6" s="13"/>
      <c r="L6" s="13"/>
      <c r="M6" s="13"/>
      <c r="N6" s="13"/>
      <c r="O6" s="14"/>
      <c r="P6" s="14"/>
    </row>
    <row r="7" spans="1:16" s="15" customFormat="1" ht="16.5">
      <c r="A7" s="902" t="s">
        <v>59</v>
      </c>
      <c r="B7" s="902"/>
      <c r="C7" s="902"/>
      <c r="D7" s="902"/>
      <c r="E7" s="902"/>
      <c r="F7" s="903"/>
      <c r="G7" s="903"/>
      <c r="H7" s="903"/>
      <c r="J7" s="13"/>
      <c r="K7" s="13"/>
      <c r="L7" s="13"/>
      <c r="M7" s="13"/>
      <c r="N7" s="13"/>
      <c r="O7" s="16"/>
      <c r="P7" s="16"/>
    </row>
    <row r="8" spans="1:16" s="15" customFormat="1" ht="16.5">
      <c r="A8" s="902" t="s">
        <v>60</v>
      </c>
      <c r="B8" s="902"/>
      <c r="C8" s="902"/>
      <c r="D8" s="902"/>
      <c r="E8" s="902"/>
      <c r="F8" s="904" t="str">
        <f>IF(P42=0,"",ROUNDUP(P40/P42,2))</f>
        <v/>
      </c>
      <c r="G8" s="905"/>
      <c r="H8" s="906"/>
      <c r="J8" s="13"/>
      <c r="K8" s="13"/>
      <c r="L8" s="13"/>
      <c r="M8" s="13"/>
      <c r="N8" s="13"/>
      <c r="O8" s="16"/>
      <c r="P8" s="12"/>
    </row>
    <row r="9" spans="1:16" s="15" customFormat="1" ht="39" customHeight="1">
      <c r="A9" s="17"/>
      <c r="B9" s="17"/>
      <c r="C9" s="17"/>
      <c r="D9" s="17"/>
      <c r="E9" s="17"/>
      <c r="F9" s="18"/>
      <c r="G9" s="18"/>
      <c r="H9" s="18"/>
      <c r="J9" s="13"/>
      <c r="K9" s="13"/>
      <c r="L9" s="13"/>
      <c r="M9" s="13"/>
      <c r="N9" s="13"/>
      <c r="O9" s="16"/>
      <c r="P9" s="12"/>
    </row>
    <row r="10" spans="1:16" ht="13.5" customHeight="1">
      <c r="P10" s="12"/>
    </row>
    <row r="11" spans="1:16" s="22" customFormat="1" ht="22.5" customHeight="1">
      <c r="A11" s="19"/>
      <c r="B11" s="20"/>
      <c r="C11" s="21"/>
      <c r="D11" s="892" t="s">
        <v>61</v>
      </c>
      <c r="E11" s="893"/>
      <c r="F11" s="893"/>
      <c r="G11" s="893"/>
      <c r="H11" s="893"/>
      <c r="I11" s="893"/>
      <c r="J11" s="893"/>
      <c r="K11" s="893"/>
      <c r="L11" s="893"/>
      <c r="M11" s="893"/>
      <c r="N11" s="893"/>
      <c r="O11" s="893"/>
      <c r="P11" s="894"/>
    </row>
    <row r="12" spans="1:16" s="27" customFormat="1" ht="29.25" customHeight="1">
      <c r="A12" s="23"/>
      <c r="B12" s="24" t="s">
        <v>62</v>
      </c>
      <c r="C12" s="24" t="s">
        <v>63</v>
      </c>
      <c r="D12" s="25" t="s">
        <v>552</v>
      </c>
      <c r="E12" s="25" t="s">
        <v>553</v>
      </c>
      <c r="F12" s="25" t="s">
        <v>554</v>
      </c>
      <c r="G12" s="25" t="s">
        <v>555</v>
      </c>
      <c r="H12" s="25" t="s">
        <v>556</v>
      </c>
      <c r="I12" s="25" t="s">
        <v>557</v>
      </c>
      <c r="J12" s="25" t="s">
        <v>558</v>
      </c>
      <c r="K12" s="25" t="s">
        <v>559</v>
      </c>
      <c r="L12" s="25" t="s">
        <v>560</v>
      </c>
      <c r="M12" s="25" t="s">
        <v>561</v>
      </c>
      <c r="N12" s="25" t="s">
        <v>562</v>
      </c>
      <c r="O12" s="25" t="s">
        <v>563</v>
      </c>
      <c r="P12" s="26" t="s">
        <v>64</v>
      </c>
    </row>
    <row r="13" spans="1:16" s="22" customFormat="1" ht="17.25" customHeight="1">
      <c r="A13" s="28"/>
      <c r="B13" s="29">
        <v>1</v>
      </c>
      <c r="C13" s="30"/>
      <c r="D13" s="31"/>
      <c r="E13" s="31"/>
      <c r="F13" s="31"/>
      <c r="G13" s="31"/>
      <c r="H13" s="31"/>
      <c r="I13" s="31"/>
      <c r="J13" s="31"/>
      <c r="K13" s="31"/>
      <c r="L13" s="31"/>
      <c r="M13" s="31"/>
      <c r="N13" s="31"/>
      <c r="O13" s="31"/>
      <c r="P13" s="32">
        <f t="shared" ref="P13:P37" si="0">SUM(D13:O13)</f>
        <v>0</v>
      </c>
    </row>
    <row r="14" spans="1:16" s="22" customFormat="1" ht="17.25" customHeight="1">
      <c r="A14" s="33"/>
      <c r="B14" s="29">
        <v>2</v>
      </c>
      <c r="C14" s="30"/>
      <c r="D14" s="31"/>
      <c r="E14" s="31"/>
      <c r="F14" s="31"/>
      <c r="G14" s="31"/>
      <c r="H14" s="31"/>
      <c r="I14" s="31"/>
      <c r="J14" s="31"/>
      <c r="K14" s="31"/>
      <c r="L14" s="31"/>
      <c r="M14" s="31"/>
      <c r="N14" s="31"/>
      <c r="O14" s="31"/>
      <c r="P14" s="32">
        <f t="shared" si="0"/>
        <v>0</v>
      </c>
    </row>
    <row r="15" spans="1:16" s="22" customFormat="1" ht="17.25" customHeight="1">
      <c r="A15" s="33"/>
      <c r="B15" s="29">
        <v>3</v>
      </c>
      <c r="C15" s="30"/>
      <c r="D15" s="31"/>
      <c r="E15" s="31"/>
      <c r="F15" s="31"/>
      <c r="G15" s="31"/>
      <c r="H15" s="31"/>
      <c r="I15" s="31"/>
      <c r="J15" s="31"/>
      <c r="K15" s="31"/>
      <c r="L15" s="31"/>
      <c r="M15" s="31"/>
      <c r="N15" s="31"/>
      <c r="O15" s="31"/>
      <c r="P15" s="32">
        <f t="shared" si="0"/>
        <v>0</v>
      </c>
    </row>
    <row r="16" spans="1:16" s="22" customFormat="1" ht="17.25" customHeight="1">
      <c r="A16" s="33"/>
      <c r="B16" s="29">
        <v>4</v>
      </c>
      <c r="C16" s="30"/>
      <c r="D16" s="31"/>
      <c r="E16" s="31"/>
      <c r="F16" s="31"/>
      <c r="G16" s="31"/>
      <c r="H16" s="31"/>
      <c r="I16" s="31"/>
      <c r="J16" s="31"/>
      <c r="K16" s="31"/>
      <c r="L16" s="31"/>
      <c r="M16" s="31"/>
      <c r="N16" s="31"/>
      <c r="O16" s="31"/>
      <c r="P16" s="32">
        <f t="shared" si="0"/>
        <v>0</v>
      </c>
    </row>
    <row r="17" spans="1:16" s="22" customFormat="1" ht="17.25" customHeight="1">
      <c r="A17" s="33"/>
      <c r="B17" s="29">
        <v>5</v>
      </c>
      <c r="C17" s="30"/>
      <c r="D17" s="31"/>
      <c r="E17" s="31"/>
      <c r="F17" s="31"/>
      <c r="G17" s="31"/>
      <c r="H17" s="31"/>
      <c r="I17" s="31"/>
      <c r="J17" s="31"/>
      <c r="K17" s="31"/>
      <c r="L17" s="31"/>
      <c r="M17" s="31"/>
      <c r="N17" s="31"/>
      <c r="O17" s="31"/>
      <c r="P17" s="32">
        <f t="shared" si="0"/>
        <v>0</v>
      </c>
    </row>
    <row r="18" spans="1:16" s="22" customFormat="1" ht="17.25" customHeight="1">
      <c r="A18" s="33"/>
      <c r="B18" s="29">
        <v>6</v>
      </c>
      <c r="C18" s="30"/>
      <c r="D18" s="31"/>
      <c r="E18" s="31"/>
      <c r="F18" s="31"/>
      <c r="G18" s="31"/>
      <c r="H18" s="31"/>
      <c r="I18" s="31"/>
      <c r="J18" s="31"/>
      <c r="K18" s="31"/>
      <c r="L18" s="31"/>
      <c r="M18" s="31"/>
      <c r="N18" s="31"/>
      <c r="O18" s="31"/>
      <c r="P18" s="32">
        <f t="shared" si="0"/>
        <v>0</v>
      </c>
    </row>
    <row r="19" spans="1:16" s="22" customFormat="1" ht="17.25" customHeight="1">
      <c r="A19" s="33"/>
      <c r="B19" s="29">
        <v>7</v>
      </c>
      <c r="C19" s="30"/>
      <c r="D19" s="31"/>
      <c r="E19" s="31"/>
      <c r="F19" s="31"/>
      <c r="G19" s="31"/>
      <c r="H19" s="31"/>
      <c r="I19" s="31"/>
      <c r="J19" s="31"/>
      <c r="K19" s="31"/>
      <c r="L19" s="31"/>
      <c r="M19" s="31"/>
      <c r="N19" s="31"/>
      <c r="O19" s="31"/>
      <c r="P19" s="32">
        <f t="shared" si="0"/>
        <v>0</v>
      </c>
    </row>
    <row r="20" spans="1:16" s="22" customFormat="1" ht="17.25" customHeight="1">
      <c r="A20" s="33"/>
      <c r="B20" s="29">
        <v>8</v>
      </c>
      <c r="C20" s="30"/>
      <c r="D20" s="31"/>
      <c r="E20" s="31"/>
      <c r="F20" s="31"/>
      <c r="G20" s="31"/>
      <c r="H20" s="31"/>
      <c r="I20" s="31"/>
      <c r="J20" s="31"/>
      <c r="K20" s="31"/>
      <c r="L20" s="31"/>
      <c r="M20" s="31"/>
      <c r="N20" s="31"/>
      <c r="O20" s="31"/>
      <c r="P20" s="32">
        <f t="shared" si="0"/>
        <v>0</v>
      </c>
    </row>
    <row r="21" spans="1:16" s="22" customFormat="1" ht="17.25" customHeight="1">
      <c r="A21" s="33"/>
      <c r="B21" s="29">
        <v>9</v>
      </c>
      <c r="C21" s="30"/>
      <c r="D21" s="31"/>
      <c r="E21" s="31"/>
      <c r="F21" s="31"/>
      <c r="G21" s="31"/>
      <c r="H21" s="31"/>
      <c r="I21" s="31"/>
      <c r="J21" s="31"/>
      <c r="K21" s="31"/>
      <c r="L21" s="31"/>
      <c r="M21" s="31"/>
      <c r="N21" s="31"/>
      <c r="O21" s="31"/>
      <c r="P21" s="32">
        <f t="shared" si="0"/>
        <v>0</v>
      </c>
    </row>
    <row r="22" spans="1:16" s="22" customFormat="1" ht="17.25" customHeight="1">
      <c r="A22" s="33"/>
      <c r="B22" s="29">
        <v>10</v>
      </c>
      <c r="C22" s="30"/>
      <c r="D22" s="31"/>
      <c r="E22" s="31"/>
      <c r="F22" s="31"/>
      <c r="G22" s="31"/>
      <c r="H22" s="31"/>
      <c r="I22" s="31"/>
      <c r="J22" s="31"/>
      <c r="K22" s="31"/>
      <c r="L22" s="31"/>
      <c r="M22" s="31"/>
      <c r="N22" s="31"/>
      <c r="O22" s="31"/>
      <c r="P22" s="32">
        <f t="shared" si="0"/>
        <v>0</v>
      </c>
    </row>
    <row r="23" spans="1:16" s="22" customFormat="1" ht="17.25" customHeight="1">
      <c r="A23" s="33"/>
      <c r="B23" s="29">
        <v>11</v>
      </c>
      <c r="C23" s="30"/>
      <c r="D23" s="31"/>
      <c r="E23" s="31"/>
      <c r="F23" s="31"/>
      <c r="G23" s="31"/>
      <c r="H23" s="31"/>
      <c r="I23" s="31"/>
      <c r="J23" s="31"/>
      <c r="K23" s="31"/>
      <c r="L23" s="31"/>
      <c r="M23" s="31"/>
      <c r="N23" s="31"/>
      <c r="O23" s="31"/>
      <c r="P23" s="32">
        <f t="shared" si="0"/>
        <v>0</v>
      </c>
    </row>
    <row r="24" spans="1:16" s="22" customFormat="1" ht="17.25" customHeight="1">
      <c r="A24" s="33"/>
      <c r="B24" s="29">
        <v>12</v>
      </c>
      <c r="C24" s="30"/>
      <c r="D24" s="31"/>
      <c r="E24" s="31"/>
      <c r="F24" s="31"/>
      <c r="G24" s="31"/>
      <c r="H24" s="31"/>
      <c r="I24" s="31"/>
      <c r="J24" s="31"/>
      <c r="K24" s="31"/>
      <c r="L24" s="31"/>
      <c r="M24" s="31"/>
      <c r="N24" s="31"/>
      <c r="O24" s="31"/>
      <c r="P24" s="32">
        <f t="shared" si="0"/>
        <v>0</v>
      </c>
    </row>
    <row r="25" spans="1:16" s="22" customFormat="1" ht="17.25" customHeight="1">
      <c r="A25" s="33"/>
      <c r="B25" s="29">
        <v>13</v>
      </c>
      <c r="C25" s="30"/>
      <c r="D25" s="31"/>
      <c r="E25" s="31"/>
      <c r="F25" s="31"/>
      <c r="G25" s="31"/>
      <c r="H25" s="31"/>
      <c r="I25" s="31"/>
      <c r="J25" s="31"/>
      <c r="K25" s="31"/>
      <c r="L25" s="31"/>
      <c r="M25" s="31"/>
      <c r="N25" s="31"/>
      <c r="O25" s="31"/>
      <c r="P25" s="32">
        <f t="shared" si="0"/>
        <v>0</v>
      </c>
    </row>
    <row r="26" spans="1:16" s="22" customFormat="1" ht="17.25" customHeight="1">
      <c r="A26" s="33"/>
      <c r="B26" s="29">
        <v>14</v>
      </c>
      <c r="C26" s="30"/>
      <c r="D26" s="31"/>
      <c r="E26" s="31"/>
      <c r="F26" s="31"/>
      <c r="G26" s="31"/>
      <c r="H26" s="31"/>
      <c r="I26" s="31"/>
      <c r="J26" s="31"/>
      <c r="K26" s="31"/>
      <c r="L26" s="31"/>
      <c r="M26" s="31"/>
      <c r="N26" s="31"/>
      <c r="O26" s="31"/>
      <c r="P26" s="32">
        <f t="shared" si="0"/>
        <v>0</v>
      </c>
    </row>
    <row r="27" spans="1:16" s="22" customFormat="1" ht="17.25" customHeight="1">
      <c r="A27" s="33"/>
      <c r="B27" s="29">
        <v>15</v>
      </c>
      <c r="C27" s="30"/>
      <c r="D27" s="31"/>
      <c r="E27" s="31"/>
      <c r="F27" s="31"/>
      <c r="G27" s="31"/>
      <c r="H27" s="31"/>
      <c r="I27" s="31"/>
      <c r="J27" s="31"/>
      <c r="K27" s="31"/>
      <c r="L27" s="31"/>
      <c r="M27" s="31"/>
      <c r="N27" s="31"/>
      <c r="O27" s="31"/>
      <c r="P27" s="32">
        <f t="shared" si="0"/>
        <v>0</v>
      </c>
    </row>
    <row r="28" spans="1:16" s="22" customFormat="1" ht="17.25" customHeight="1">
      <c r="A28" s="33"/>
      <c r="B28" s="29">
        <v>16</v>
      </c>
      <c r="C28" s="30"/>
      <c r="D28" s="31"/>
      <c r="E28" s="31"/>
      <c r="F28" s="31"/>
      <c r="G28" s="31"/>
      <c r="H28" s="31"/>
      <c r="I28" s="31"/>
      <c r="J28" s="31"/>
      <c r="K28" s="31"/>
      <c r="L28" s="31"/>
      <c r="M28" s="31"/>
      <c r="N28" s="31"/>
      <c r="O28" s="31"/>
      <c r="P28" s="32">
        <f t="shared" si="0"/>
        <v>0</v>
      </c>
    </row>
    <row r="29" spans="1:16" s="22" customFormat="1" ht="17.25" customHeight="1">
      <c r="A29" s="33"/>
      <c r="B29" s="29">
        <v>17</v>
      </c>
      <c r="C29" s="30"/>
      <c r="D29" s="31"/>
      <c r="E29" s="31"/>
      <c r="F29" s="31"/>
      <c r="G29" s="31"/>
      <c r="H29" s="31"/>
      <c r="I29" s="31"/>
      <c r="J29" s="31"/>
      <c r="K29" s="31"/>
      <c r="L29" s="31"/>
      <c r="M29" s="31"/>
      <c r="N29" s="31"/>
      <c r="O29" s="31"/>
      <c r="P29" s="32">
        <f t="shared" si="0"/>
        <v>0</v>
      </c>
    </row>
    <row r="30" spans="1:16" s="22" customFormat="1" ht="17.25" customHeight="1">
      <c r="A30" s="33"/>
      <c r="B30" s="29">
        <v>18</v>
      </c>
      <c r="C30" s="30"/>
      <c r="D30" s="31"/>
      <c r="E30" s="31"/>
      <c r="F30" s="31"/>
      <c r="G30" s="31"/>
      <c r="H30" s="31"/>
      <c r="I30" s="31"/>
      <c r="J30" s="31"/>
      <c r="K30" s="31"/>
      <c r="L30" s="31"/>
      <c r="M30" s="31"/>
      <c r="N30" s="31"/>
      <c r="O30" s="31"/>
      <c r="P30" s="32">
        <f t="shared" si="0"/>
        <v>0</v>
      </c>
    </row>
    <row r="31" spans="1:16" s="22" customFormat="1" ht="17.25" customHeight="1">
      <c r="A31" s="33"/>
      <c r="B31" s="29">
        <v>19</v>
      </c>
      <c r="C31" s="30"/>
      <c r="D31" s="31"/>
      <c r="E31" s="31"/>
      <c r="F31" s="31"/>
      <c r="G31" s="31"/>
      <c r="H31" s="31"/>
      <c r="I31" s="31"/>
      <c r="J31" s="31"/>
      <c r="K31" s="31"/>
      <c r="L31" s="31"/>
      <c r="M31" s="31"/>
      <c r="N31" s="31"/>
      <c r="O31" s="31"/>
      <c r="P31" s="32">
        <f t="shared" si="0"/>
        <v>0</v>
      </c>
    </row>
    <row r="32" spans="1:16" s="22" customFormat="1" ht="17.25" customHeight="1">
      <c r="A32" s="33"/>
      <c r="B32" s="29">
        <v>20</v>
      </c>
      <c r="C32" s="30"/>
      <c r="D32" s="31"/>
      <c r="E32" s="31"/>
      <c r="F32" s="31"/>
      <c r="G32" s="31"/>
      <c r="H32" s="31"/>
      <c r="I32" s="31"/>
      <c r="J32" s="31"/>
      <c r="K32" s="31"/>
      <c r="L32" s="31"/>
      <c r="M32" s="31"/>
      <c r="N32" s="31"/>
      <c r="O32" s="31"/>
      <c r="P32" s="32">
        <f t="shared" si="0"/>
        <v>0</v>
      </c>
    </row>
    <row r="33" spans="1:17" s="22" customFormat="1" ht="17.25" customHeight="1">
      <c r="A33" s="33"/>
      <c r="B33" s="29">
        <v>21</v>
      </c>
      <c r="C33" s="30"/>
      <c r="D33" s="31"/>
      <c r="E33" s="31"/>
      <c r="F33" s="31"/>
      <c r="G33" s="31"/>
      <c r="H33" s="31"/>
      <c r="I33" s="31"/>
      <c r="J33" s="31"/>
      <c r="K33" s="31"/>
      <c r="L33" s="31"/>
      <c r="M33" s="31"/>
      <c r="N33" s="31"/>
      <c r="O33" s="31"/>
      <c r="P33" s="32">
        <f t="shared" si="0"/>
        <v>0</v>
      </c>
    </row>
    <row r="34" spans="1:17" s="22" customFormat="1" ht="17.25" customHeight="1">
      <c r="A34" s="33"/>
      <c r="B34" s="29">
        <v>22</v>
      </c>
      <c r="C34" s="30"/>
      <c r="D34" s="31"/>
      <c r="E34" s="31"/>
      <c r="F34" s="31"/>
      <c r="G34" s="31"/>
      <c r="H34" s="31"/>
      <c r="I34" s="31"/>
      <c r="J34" s="31"/>
      <c r="K34" s="31"/>
      <c r="L34" s="31"/>
      <c r="M34" s="31"/>
      <c r="N34" s="31"/>
      <c r="O34" s="31"/>
      <c r="P34" s="32">
        <f>SUM(D34:O34)</f>
        <v>0</v>
      </c>
    </row>
    <row r="35" spans="1:17" s="22" customFormat="1" ht="17.25" customHeight="1">
      <c r="A35" s="33"/>
      <c r="B35" s="29">
        <v>23</v>
      </c>
      <c r="C35" s="30"/>
      <c r="D35" s="31"/>
      <c r="E35" s="31"/>
      <c r="F35" s="31"/>
      <c r="G35" s="31"/>
      <c r="H35" s="31"/>
      <c r="I35" s="31"/>
      <c r="J35" s="31"/>
      <c r="K35" s="31"/>
      <c r="L35" s="31"/>
      <c r="M35" s="31"/>
      <c r="N35" s="31"/>
      <c r="O35" s="31"/>
      <c r="P35" s="32">
        <f>SUM(D35:O35)</f>
        <v>0</v>
      </c>
    </row>
    <row r="36" spans="1:17" s="22" customFormat="1" ht="17.25" customHeight="1">
      <c r="A36" s="33"/>
      <c r="B36" s="29">
        <v>24</v>
      </c>
      <c r="C36" s="30"/>
      <c r="D36" s="31"/>
      <c r="E36" s="31"/>
      <c r="F36" s="31"/>
      <c r="G36" s="31"/>
      <c r="H36" s="31"/>
      <c r="I36" s="31"/>
      <c r="J36" s="31"/>
      <c r="K36" s="31"/>
      <c r="L36" s="31"/>
      <c r="M36" s="31"/>
      <c r="N36" s="31"/>
      <c r="O36" s="31"/>
      <c r="P36" s="32">
        <f t="shared" si="0"/>
        <v>0</v>
      </c>
    </row>
    <row r="37" spans="1:17" s="22" customFormat="1" ht="17.25" customHeight="1">
      <c r="A37" s="34"/>
      <c r="B37" s="29">
        <v>25</v>
      </c>
      <c r="C37" s="30"/>
      <c r="D37" s="31"/>
      <c r="E37" s="31"/>
      <c r="F37" s="31"/>
      <c r="G37" s="31"/>
      <c r="H37" s="31"/>
      <c r="I37" s="31"/>
      <c r="J37" s="31"/>
      <c r="K37" s="31"/>
      <c r="L37" s="31"/>
      <c r="M37" s="31"/>
      <c r="N37" s="31"/>
      <c r="O37" s="31"/>
      <c r="P37" s="32">
        <f t="shared" si="0"/>
        <v>0</v>
      </c>
    </row>
    <row r="38" spans="1:17" s="22" customFormat="1">
      <c r="B38" s="35"/>
      <c r="C38" s="35"/>
      <c r="P38" s="36"/>
    </row>
    <row r="39" spans="1:17" s="22" customFormat="1">
      <c r="B39" s="35"/>
      <c r="C39" s="35"/>
      <c r="P39" s="37"/>
    </row>
    <row r="40" spans="1:17" s="22" customFormat="1" ht="18.75" customHeight="1">
      <c r="A40" s="892" t="s">
        <v>27</v>
      </c>
      <c r="B40" s="893"/>
      <c r="C40" s="894"/>
      <c r="D40" s="38">
        <f t="shared" ref="D40:P40" si="1">SUM(D13:D37)</f>
        <v>0</v>
      </c>
      <c r="E40" s="38">
        <f t="shared" si="1"/>
        <v>0</v>
      </c>
      <c r="F40" s="38">
        <f t="shared" si="1"/>
        <v>0</v>
      </c>
      <c r="G40" s="38">
        <f t="shared" si="1"/>
        <v>0</v>
      </c>
      <c r="H40" s="38">
        <f t="shared" si="1"/>
        <v>0</v>
      </c>
      <c r="I40" s="38">
        <f t="shared" si="1"/>
        <v>0</v>
      </c>
      <c r="J40" s="38">
        <f t="shared" si="1"/>
        <v>0</v>
      </c>
      <c r="K40" s="38">
        <f t="shared" si="1"/>
        <v>0</v>
      </c>
      <c r="L40" s="38">
        <f t="shared" si="1"/>
        <v>0</v>
      </c>
      <c r="M40" s="38">
        <f t="shared" si="1"/>
        <v>0</v>
      </c>
      <c r="N40" s="38">
        <f t="shared" si="1"/>
        <v>0</v>
      </c>
      <c r="O40" s="38">
        <f t="shared" si="1"/>
        <v>0</v>
      </c>
      <c r="P40" s="39">
        <f t="shared" si="1"/>
        <v>0</v>
      </c>
    </row>
    <row r="41" spans="1:17" s="22" customFormat="1" ht="7.5" customHeight="1">
      <c r="A41" s="40"/>
      <c r="B41" s="40"/>
      <c r="C41" s="40"/>
      <c r="D41" s="41"/>
      <c r="E41" s="41"/>
      <c r="F41" s="41"/>
      <c r="G41" s="41"/>
      <c r="H41" s="41"/>
      <c r="I41" s="41"/>
      <c r="J41" s="41"/>
      <c r="K41" s="41"/>
      <c r="L41" s="42"/>
      <c r="M41" s="42"/>
      <c r="N41" s="42"/>
      <c r="O41" s="42"/>
      <c r="P41" s="43"/>
      <c r="Q41" s="44"/>
    </row>
    <row r="42" spans="1:17" s="22" customFormat="1" ht="18.75" customHeight="1">
      <c r="A42" s="895" t="s">
        <v>65</v>
      </c>
      <c r="B42" s="896"/>
      <c r="C42" s="897"/>
      <c r="D42" s="31"/>
      <c r="E42" s="31"/>
      <c r="F42" s="31"/>
      <c r="G42" s="31"/>
      <c r="H42" s="31"/>
      <c r="I42" s="31"/>
      <c r="J42" s="31"/>
      <c r="K42" s="31"/>
      <c r="L42" s="31"/>
      <c r="M42" s="31"/>
      <c r="N42" s="31"/>
      <c r="O42" s="31"/>
      <c r="P42" s="38">
        <f>SUM(D42:O42)</f>
        <v>0</v>
      </c>
    </row>
    <row r="43" spans="1:17" s="22" customFormat="1">
      <c r="A43" s="45"/>
      <c r="B43" s="45"/>
      <c r="C43" s="45"/>
      <c r="D43" s="46"/>
      <c r="E43" s="46"/>
      <c r="F43" s="46"/>
      <c r="G43" s="46"/>
      <c r="H43" s="46"/>
      <c r="I43" s="46"/>
      <c r="J43" s="46"/>
      <c r="K43" s="46"/>
      <c r="L43" s="46"/>
      <c r="M43" s="46"/>
      <c r="N43" s="46"/>
      <c r="O43" s="46"/>
      <c r="P43" s="46"/>
    </row>
    <row r="44" spans="1:17" ht="13.5" customHeight="1">
      <c r="A44" s="2" t="s">
        <v>66</v>
      </c>
      <c r="B44" s="47"/>
      <c r="C44" s="47"/>
      <c r="D44" s="47"/>
      <c r="E44" s="47"/>
      <c r="F44" s="47"/>
      <c r="G44" s="47"/>
      <c r="H44" s="47"/>
      <c r="I44" s="47"/>
      <c r="J44" s="47"/>
      <c r="K44" s="47"/>
      <c r="L44" s="47"/>
      <c r="M44" s="47"/>
      <c r="N44" s="47"/>
      <c r="O44" s="47"/>
      <c r="P44" s="47"/>
    </row>
    <row r="45" spans="1:17">
      <c r="A45" s="2" t="s">
        <v>67</v>
      </c>
      <c r="B45" s="47"/>
      <c r="C45" s="47"/>
      <c r="D45" s="47"/>
      <c r="E45" s="47"/>
      <c r="F45" s="47"/>
      <c r="G45" s="47"/>
      <c r="H45" s="47"/>
      <c r="I45" s="47"/>
      <c r="J45" s="47"/>
      <c r="K45" s="47"/>
      <c r="L45" s="47"/>
      <c r="M45" s="47"/>
      <c r="N45" s="47"/>
      <c r="O45" s="47"/>
      <c r="P45" s="47"/>
    </row>
  </sheetData>
  <mergeCells count="9">
    <mergeCell ref="D11:P11"/>
    <mergeCell ref="A40:C40"/>
    <mergeCell ref="A42:C42"/>
    <mergeCell ref="A6:C6"/>
    <mergeCell ref="D6:H6"/>
    <mergeCell ref="A7:E7"/>
    <mergeCell ref="F7:H7"/>
    <mergeCell ref="A8:E8"/>
    <mergeCell ref="F8:H8"/>
  </mergeCells>
  <phoneticPr fontId="6"/>
  <dataValidations count="1">
    <dataValidation type="whole" operator="lessThanOrEqual" allowBlank="1" showInputMessage="1" showErrorMessage="1" errorTitle="利用日数の入力に誤りがあります。" error="当該月の日数より大きい数値は入力できません。" sqref="N42 JJ42 TF42 ADB42 AMX42 AWT42 BGP42 BQL42 CAH42 CKD42 CTZ42 DDV42 DNR42 DXN42 EHJ42 ERF42 FBB42 FKX42 FUT42 GEP42 GOL42 GYH42 HID42 HRZ42 IBV42 ILR42 IVN42 JFJ42 JPF42 JZB42 KIX42 KST42 LCP42 LML42 LWH42 MGD42 MPZ42 MZV42 NJR42 NTN42 ODJ42 ONF42 OXB42 PGX42 PQT42 QAP42 QKL42 QUH42 RED42 RNZ42 RXV42 SHR42 SRN42 TBJ42 TLF42 TVB42 UEX42 UOT42 UYP42 VIL42 VSH42 WCD42 WLZ42 WVV42 N65578 JJ65578 TF65578 ADB65578 AMX65578 AWT65578 BGP65578 BQL65578 CAH65578 CKD65578 CTZ65578 DDV65578 DNR65578 DXN65578 EHJ65578 ERF65578 FBB65578 FKX65578 FUT65578 GEP65578 GOL65578 GYH65578 HID65578 HRZ65578 IBV65578 ILR65578 IVN65578 JFJ65578 JPF65578 JZB65578 KIX65578 KST65578 LCP65578 LML65578 LWH65578 MGD65578 MPZ65578 MZV65578 NJR65578 NTN65578 ODJ65578 ONF65578 OXB65578 PGX65578 PQT65578 QAP65578 QKL65578 QUH65578 RED65578 RNZ65578 RXV65578 SHR65578 SRN65578 TBJ65578 TLF65578 TVB65578 UEX65578 UOT65578 UYP65578 VIL65578 VSH65578 WCD65578 WLZ65578 WVV65578 N131114 JJ131114 TF131114 ADB131114 AMX131114 AWT131114 BGP131114 BQL131114 CAH131114 CKD131114 CTZ131114 DDV131114 DNR131114 DXN131114 EHJ131114 ERF131114 FBB131114 FKX131114 FUT131114 GEP131114 GOL131114 GYH131114 HID131114 HRZ131114 IBV131114 ILR131114 IVN131114 JFJ131114 JPF131114 JZB131114 KIX131114 KST131114 LCP131114 LML131114 LWH131114 MGD131114 MPZ131114 MZV131114 NJR131114 NTN131114 ODJ131114 ONF131114 OXB131114 PGX131114 PQT131114 QAP131114 QKL131114 QUH131114 RED131114 RNZ131114 RXV131114 SHR131114 SRN131114 TBJ131114 TLF131114 TVB131114 UEX131114 UOT131114 UYP131114 VIL131114 VSH131114 WCD131114 WLZ131114 WVV131114 N196650 JJ196650 TF196650 ADB196650 AMX196650 AWT196650 BGP196650 BQL196650 CAH196650 CKD196650 CTZ196650 DDV196650 DNR196650 DXN196650 EHJ196650 ERF196650 FBB196650 FKX196650 FUT196650 GEP196650 GOL196650 GYH196650 HID196650 HRZ196650 IBV196650 ILR196650 IVN196650 JFJ196650 JPF196650 JZB196650 KIX196650 KST196650 LCP196650 LML196650 LWH196650 MGD196650 MPZ196650 MZV196650 NJR196650 NTN196650 ODJ196650 ONF196650 OXB196650 PGX196650 PQT196650 QAP196650 QKL196650 QUH196650 RED196650 RNZ196650 RXV196650 SHR196650 SRN196650 TBJ196650 TLF196650 TVB196650 UEX196650 UOT196650 UYP196650 VIL196650 VSH196650 WCD196650 WLZ196650 WVV196650 N262186 JJ262186 TF262186 ADB262186 AMX262186 AWT262186 BGP262186 BQL262186 CAH262186 CKD262186 CTZ262186 DDV262186 DNR262186 DXN262186 EHJ262186 ERF262186 FBB262186 FKX262186 FUT262186 GEP262186 GOL262186 GYH262186 HID262186 HRZ262186 IBV262186 ILR262186 IVN262186 JFJ262186 JPF262186 JZB262186 KIX262186 KST262186 LCP262186 LML262186 LWH262186 MGD262186 MPZ262186 MZV262186 NJR262186 NTN262186 ODJ262186 ONF262186 OXB262186 PGX262186 PQT262186 QAP262186 QKL262186 QUH262186 RED262186 RNZ262186 RXV262186 SHR262186 SRN262186 TBJ262186 TLF262186 TVB262186 UEX262186 UOT262186 UYP262186 VIL262186 VSH262186 WCD262186 WLZ262186 WVV262186 N327722 JJ327722 TF327722 ADB327722 AMX327722 AWT327722 BGP327722 BQL327722 CAH327722 CKD327722 CTZ327722 DDV327722 DNR327722 DXN327722 EHJ327722 ERF327722 FBB327722 FKX327722 FUT327722 GEP327722 GOL327722 GYH327722 HID327722 HRZ327722 IBV327722 ILR327722 IVN327722 JFJ327722 JPF327722 JZB327722 KIX327722 KST327722 LCP327722 LML327722 LWH327722 MGD327722 MPZ327722 MZV327722 NJR327722 NTN327722 ODJ327722 ONF327722 OXB327722 PGX327722 PQT327722 QAP327722 QKL327722 QUH327722 RED327722 RNZ327722 RXV327722 SHR327722 SRN327722 TBJ327722 TLF327722 TVB327722 UEX327722 UOT327722 UYP327722 VIL327722 VSH327722 WCD327722 WLZ327722 WVV327722 N393258 JJ393258 TF393258 ADB393258 AMX393258 AWT393258 BGP393258 BQL393258 CAH393258 CKD393258 CTZ393258 DDV393258 DNR393258 DXN393258 EHJ393258 ERF393258 FBB393258 FKX393258 FUT393258 GEP393258 GOL393258 GYH393258 HID393258 HRZ393258 IBV393258 ILR393258 IVN393258 JFJ393258 JPF393258 JZB393258 KIX393258 KST393258 LCP393258 LML393258 LWH393258 MGD393258 MPZ393258 MZV393258 NJR393258 NTN393258 ODJ393258 ONF393258 OXB393258 PGX393258 PQT393258 QAP393258 QKL393258 QUH393258 RED393258 RNZ393258 RXV393258 SHR393258 SRN393258 TBJ393258 TLF393258 TVB393258 UEX393258 UOT393258 UYP393258 VIL393258 VSH393258 WCD393258 WLZ393258 WVV393258 N458794 JJ458794 TF458794 ADB458794 AMX458794 AWT458794 BGP458794 BQL458794 CAH458794 CKD458794 CTZ458794 DDV458794 DNR458794 DXN458794 EHJ458794 ERF458794 FBB458794 FKX458794 FUT458794 GEP458794 GOL458794 GYH458794 HID458794 HRZ458794 IBV458794 ILR458794 IVN458794 JFJ458794 JPF458794 JZB458794 KIX458794 KST458794 LCP458794 LML458794 LWH458794 MGD458794 MPZ458794 MZV458794 NJR458794 NTN458794 ODJ458794 ONF458794 OXB458794 PGX458794 PQT458794 QAP458794 QKL458794 QUH458794 RED458794 RNZ458794 RXV458794 SHR458794 SRN458794 TBJ458794 TLF458794 TVB458794 UEX458794 UOT458794 UYP458794 VIL458794 VSH458794 WCD458794 WLZ458794 WVV458794 N524330 JJ524330 TF524330 ADB524330 AMX524330 AWT524330 BGP524330 BQL524330 CAH524330 CKD524330 CTZ524330 DDV524330 DNR524330 DXN524330 EHJ524330 ERF524330 FBB524330 FKX524330 FUT524330 GEP524330 GOL524330 GYH524330 HID524330 HRZ524330 IBV524330 ILR524330 IVN524330 JFJ524330 JPF524330 JZB524330 KIX524330 KST524330 LCP524330 LML524330 LWH524330 MGD524330 MPZ524330 MZV524330 NJR524330 NTN524330 ODJ524330 ONF524330 OXB524330 PGX524330 PQT524330 QAP524330 QKL524330 QUH524330 RED524330 RNZ524330 RXV524330 SHR524330 SRN524330 TBJ524330 TLF524330 TVB524330 UEX524330 UOT524330 UYP524330 VIL524330 VSH524330 WCD524330 WLZ524330 WVV524330 N589866 JJ589866 TF589866 ADB589866 AMX589866 AWT589866 BGP589866 BQL589866 CAH589866 CKD589866 CTZ589866 DDV589866 DNR589866 DXN589866 EHJ589866 ERF589866 FBB589866 FKX589866 FUT589866 GEP589866 GOL589866 GYH589866 HID589866 HRZ589866 IBV589866 ILR589866 IVN589866 JFJ589866 JPF589866 JZB589866 KIX589866 KST589866 LCP589866 LML589866 LWH589866 MGD589866 MPZ589866 MZV589866 NJR589866 NTN589866 ODJ589866 ONF589866 OXB589866 PGX589866 PQT589866 QAP589866 QKL589866 QUH589866 RED589866 RNZ589866 RXV589866 SHR589866 SRN589866 TBJ589866 TLF589866 TVB589866 UEX589866 UOT589866 UYP589866 VIL589866 VSH589866 WCD589866 WLZ589866 WVV589866 N655402 JJ655402 TF655402 ADB655402 AMX655402 AWT655402 BGP655402 BQL655402 CAH655402 CKD655402 CTZ655402 DDV655402 DNR655402 DXN655402 EHJ655402 ERF655402 FBB655402 FKX655402 FUT655402 GEP655402 GOL655402 GYH655402 HID655402 HRZ655402 IBV655402 ILR655402 IVN655402 JFJ655402 JPF655402 JZB655402 KIX655402 KST655402 LCP655402 LML655402 LWH655402 MGD655402 MPZ655402 MZV655402 NJR655402 NTN655402 ODJ655402 ONF655402 OXB655402 PGX655402 PQT655402 QAP655402 QKL655402 QUH655402 RED655402 RNZ655402 RXV655402 SHR655402 SRN655402 TBJ655402 TLF655402 TVB655402 UEX655402 UOT655402 UYP655402 VIL655402 VSH655402 WCD655402 WLZ655402 WVV655402 N720938 JJ720938 TF720938 ADB720938 AMX720938 AWT720938 BGP720938 BQL720938 CAH720938 CKD720938 CTZ720938 DDV720938 DNR720938 DXN720938 EHJ720938 ERF720938 FBB720938 FKX720938 FUT720938 GEP720938 GOL720938 GYH720938 HID720938 HRZ720938 IBV720938 ILR720938 IVN720938 JFJ720938 JPF720938 JZB720938 KIX720938 KST720938 LCP720938 LML720938 LWH720938 MGD720938 MPZ720938 MZV720938 NJR720938 NTN720938 ODJ720938 ONF720938 OXB720938 PGX720938 PQT720938 QAP720938 QKL720938 QUH720938 RED720938 RNZ720938 RXV720938 SHR720938 SRN720938 TBJ720938 TLF720938 TVB720938 UEX720938 UOT720938 UYP720938 VIL720938 VSH720938 WCD720938 WLZ720938 WVV720938 N786474 JJ786474 TF786474 ADB786474 AMX786474 AWT786474 BGP786474 BQL786474 CAH786474 CKD786474 CTZ786474 DDV786474 DNR786474 DXN786474 EHJ786474 ERF786474 FBB786474 FKX786474 FUT786474 GEP786474 GOL786474 GYH786474 HID786474 HRZ786474 IBV786474 ILR786474 IVN786474 JFJ786474 JPF786474 JZB786474 KIX786474 KST786474 LCP786474 LML786474 LWH786474 MGD786474 MPZ786474 MZV786474 NJR786474 NTN786474 ODJ786474 ONF786474 OXB786474 PGX786474 PQT786474 QAP786474 QKL786474 QUH786474 RED786474 RNZ786474 RXV786474 SHR786474 SRN786474 TBJ786474 TLF786474 TVB786474 UEX786474 UOT786474 UYP786474 VIL786474 VSH786474 WCD786474 WLZ786474 WVV786474 N852010 JJ852010 TF852010 ADB852010 AMX852010 AWT852010 BGP852010 BQL852010 CAH852010 CKD852010 CTZ852010 DDV852010 DNR852010 DXN852010 EHJ852010 ERF852010 FBB852010 FKX852010 FUT852010 GEP852010 GOL852010 GYH852010 HID852010 HRZ852010 IBV852010 ILR852010 IVN852010 JFJ852010 JPF852010 JZB852010 KIX852010 KST852010 LCP852010 LML852010 LWH852010 MGD852010 MPZ852010 MZV852010 NJR852010 NTN852010 ODJ852010 ONF852010 OXB852010 PGX852010 PQT852010 QAP852010 QKL852010 QUH852010 RED852010 RNZ852010 RXV852010 SHR852010 SRN852010 TBJ852010 TLF852010 TVB852010 UEX852010 UOT852010 UYP852010 VIL852010 VSH852010 WCD852010 WLZ852010 WVV852010 N917546 JJ917546 TF917546 ADB917546 AMX917546 AWT917546 BGP917546 BQL917546 CAH917546 CKD917546 CTZ917546 DDV917546 DNR917546 DXN917546 EHJ917546 ERF917546 FBB917546 FKX917546 FUT917546 GEP917546 GOL917546 GYH917546 HID917546 HRZ917546 IBV917546 ILR917546 IVN917546 JFJ917546 JPF917546 JZB917546 KIX917546 KST917546 LCP917546 LML917546 LWH917546 MGD917546 MPZ917546 MZV917546 NJR917546 NTN917546 ODJ917546 ONF917546 OXB917546 PGX917546 PQT917546 QAP917546 QKL917546 QUH917546 RED917546 RNZ917546 RXV917546 SHR917546 SRN917546 TBJ917546 TLF917546 TVB917546 UEX917546 UOT917546 UYP917546 VIL917546 VSH917546 WCD917546 WLZ917546 WVV917546 N983082 JJ983082 TF983082 ADB983082 AMX983082 AWT983082 BGP983082 BQL983082 CAH983082 CKD983082 CTZ983082 DDV983082 DNR983082 DXN983082 EHJ983082 ERF983082 FBB983082 FKX983082 FUT983082 GEP983082 GOL983082 GYH983082 HID983082 HRZ983082 IBV983082 ILR983082 IVN983082 JFJ983082 JPF983082 JZB983082 KIX983082 KST983082 LCP983082 LML983082 LWH983082 MGD983082 MPZ983082 MZV983082 NJR983082 NTN983082 ODJ983082 ONF983082 OXB983082 PGX983082 PQT983082 QAP983082 QKL983082 QUH983082 RED983082 RNZ983082 RXV983082 SHR983082 SRN983082 TBJ983082 TLF983082 TVB983082 UEX983082 UOT983082 UYP983082 VIL983082 VSH983082 WCD983082 WLZ983082 WVV983082">
      <formula1>29</formula1>
    </dataValidation>
  </dataValidations>
  <printOptions horizontalCentered="1"/>
  <pageMargins left="0.78740157480314965" right="0.78740157480314965" top="0.98425196850393704" bottom="0.98425196850393704" header="0.51181102362204722" footer="0.51181102362204722"/>
  <pageSetup paperSize="9" scale="76" firstPageNumber="10"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96"/>
  <sheetViews>
    <sheetView view="pageBreakPreview" zoomScale="82" zoomScaleNormal="115" zoomScaleSheetLayoutView="82" workbookViewId="0">
      <selection activeCell="D15" sqref="D15:O15"/>
    </sheetView>
  </sheetViews>
  <sheetFormatPr defaultRowHeight="13"/>
  <cols>
    <col min="1" max="1" width="6.6328125" customWidth="1"/>
    <col min="2" max="2" width="5.6328125" style="8" customWidth="1"/>
    <col min="3" max="3" width="12.1796875" style="8" customWidth="1"/>
    <col min="4" max="15" width="6.6328125" customWidth="1"/>
    <col min="16" max="16" width="7.6328125" style="9" customWidth="1"/>
    <col min="17" max="17" width="10.1796875" customWidth="1"/>
    <col min="257" max="257" width="6.6328125" customWidth="1"/>
    <col min="258" max="258" width="5.6328125" customWidth="1"/>
    <col min="259" max="259" width="12.1796875" customWidth="1"/>
    <col min="260" max="271" width="6.6328125" customWidth="1"/>
    <col min="272" max="272" width="7.6328125" customWidth="1"/>
    <col min="513" max="513" width="6.6328125" customWidth="1"/>
    <col min="514" max="514" width="5.6328125" customWidth="1"/>
    <col min="515" max="515" width="12.1796875" customWidth="1"/>
    <col min="516" max="527" width="6.6328125" customWidth="1"/>
    <col min="528" max="528" width="7.6328125" customWidth="1"/>
    <col min="769" max="769" width="6.6328125" customWidth="1"/>
    <col min="770" max="770" width="5.6328125" customWidth="1"/>
    <col min="771" max="771" width="12.1796875" customWidth="1"/>
    <col min="772" max="783" width="6.6328125" customWidth="1"/>
    <col min="784" max="784" width="7.6328125" customWidth="1"/>
    <col min="1025" max="1025" width="6.6328125" customWidth="1"/>
    <col min="1026" max="1026" width="5.6328125" customWidth="1"/>
    <col min="1027" max="1027" width="12.1796875" customWidth="1"/>
    <col min="1028" max="1039" width="6.6328125" customWidth="1"/>
    <col min="1040" max="1040" width="7.6328125" customWidth="1"/>
    <col min="1281" max="1281" width="6.6328125" customWidth="1"/>
    <col min="1282" max="1282" width="5.6328125" customWidth="1"/>
    <col min="1283" max="1283" width="12.1796875" customWidth="1"/>
    <col min="1284" max="1295" width="6.6328125" customWidth="1"/>
    <col min="1296" max="1296" width="7.6328125" customWidth="1"/>
    <col min="1537" max="1537" width="6.6328125" customWidth="1"/>
    <col min="1538" max="1538" width="5.6328125" customWidth="1"/>
    <col min="1539" max="1539" width="12.1796875" customWidth="1"/>
    <col min="1540" max="1551" width="6.6328125" customWidth="1"/>
    <col min="1552" max="1552" width="7.6328125" customWidth="1"/>
    <col min="1793" max="1793" width="6.6328125" customWidth="1"/>
    <col min="1794" max="1794" width="5.6328125" customWidth="1"/>
    <col min="1795" max="1795" width="12.1796875" customWidth="1"/>
    <col min="1796" max="1807" width="6.6328125" customWidth="1"/>
    <col min="1808" max="1808" width="7.6328125" customWidth="1"/>
    <col min="2049" max="2049" width="6.6328125" customWidth="1"/>
    <col min="2050" max="2050" width="5.6328125" customWidth="1"/>
    <col min="2051" max="2051" width="12.1796875" customWidth="1"/>
    <col min="2052" max="2063" width="6.6328125" customWidth="1"/>
    <col min="2064" max="2064" width="7.6328125" customWidth="1"/>
    <col min="2305" max="2305" width="6.6328125" customWidth="1"/>
    <col min="2306" max="2306" width="5.6328125" customWidth="1"/>
    <col min="2307" max="2307" width="12.1796875" customWidth="1"/>
    <col min="2308" max="2319" width="6.6328125" customWidth="1"/>
    <col min="2320" max="2320" width="7.6328125" customWidth="1"/>
    <col min="2561" max="2561" width="6.6328125" customWidth="1"/>
    <col min="2562" max="2562" width="5.6328125" customWidth="1"/>
    <col min="2563" max="2563" width="12.1796875" customWidth="1"/>
    <col min="2564" max="2575" width="6.6328125" customWidth="1"/>
    <col min="2576" max="2576" width="7.6328125" customWidth="1"/>
    <col min="2817" max="2817" width="6.6328125" customWidth="1"/>
    <col min="2818" max="2818" width="5.6328125" customWidth="1"/>
    <col min="2819" max="2819" width="12.1796875" customWidth="1"/>
    <col min="2820" max="2831" width="6.6328125" customWidth="1"/>
    <col min="2832" max="2832" width="7.6328125" customWidth="1"/>
    <col min="3073" max="3073" width="6.6328125" customWidth="1"/>
    <col min="3074" max="3074" width="5.6328125" customWidth="1"/>
    <col min="3075" max="3075" width="12.1796875" customWidth="1"/>
    <col min="3076" max="3087" width="6.6328125" customWidth="1"/>
    <col min="3088" max="3088" width="7.6328125" customWidth="1"/>
    <col min="3329" max="3329" width="6.6328125" customWidth="1"/>
    <col min="3330" max="3330" width="5.6328125" customWidth="1"/>
    <col min="3331" max="3331" width="12.1796875" customWidth="1"/>
    <col min="3332" max="3343" width="6.6328125" customWidth="1"/>
    <col min="3344" max="3344" width="7.6328125" customWidth="1"/>
    <col min="3585" max="3585" width="6.6328125" customWidth="1"/>
    <col min="3586" max="3586" width="5.6328125" customWidth="1"/>
    <col min="3587" max="3587" width="12.1796875" customWidth="1"/>
    <col min="3588" max="3599" width="6.6328125" customWidth="1"/>
    <col min="3600" max="3600" width="7.6328125" customWidth="1"/>
    <col min="3841" max="3841" width="6.6328125" customWidth="1"/>
    <col min="3842" max="3842" width="5.6328125" customWidth="1"/>
    <col min="3843" max="3843" width="12.1796875" customWidth="1"/>
    <col min="3844" max="3855" width="6.6328125" customWidth="1"/>
    <col min="3856" max="3856" width="7.6328125" customWidth="1"/>
    <col min="4097" max="4097" width="6.6328125" customWidth="1"/>
    <col min="4098" max="4098" width="5.6328125" customWidth="1"/>
    <col min="4099" max="4099" width="12.1796875" customWidth="1"/>
    <col min="4100" max="4111" width="6.6328125" customWidth="1"/>
    <col min="4112" max="4112" width="7.6328125" customWidth="1"/>
    <col min="4353" max="4353" width="6.6328125" customWidth="1"/>
    <col min="4354" max="4354" width="5.6328125" customWidth="1"/>
    <col min="4355" max="4355" width="12.1796875" customWidth="1"/>
    <col min="4356" max="4367" width="6.6328125" customWidth="1"/>
    <col min="4368" max="4368" width="7.6328125" customWidth="1"/>
    <col min="4609" max="4609" width="6.6328125" customWidth="1"/>
    <col min="4610" max="4610" width="5.6328125" customWidth="1"/>
    <col min="4611" max="4611" width="12.1796875" customWidth="1"/>
    <col min="4612" max="4623" width="6.6328125" customWidth="1"/>
    <col min="4624" max="4624" width="7.6328125" customWidth="1"/>
    <col min="4865" max="4865" width="6.6328125" customWidth="1"/>
    <col min="4866" max="4866" width="5.6328125" customWidth="1"/>
    <col min="4867" max="4867" width="12.1796875" customWidth="1"/>
    <col min="4868" max="4879" width="6.6328125" customWidth="1"/>
    <col min="4880" max="4880" width="7.6328125" customWidth="1"/>
    <col min="5121" max="5121" width="6.6328125" customWidth="1"/>
    <col min="5122" max="5122" width="5.6328125" customWidth="1"/>
    <col min="5123" max="5123" width="12.1796875" customWidth="1"/>
    <col min="5124" max="5135" width="6.6328125" customWidth="1"/>
    <col min="5136" max="5136" width="7.6328125" customWidth="1"/>
    <col min="5377" max="5377" width="6.6328125" customWidth="1"/>
    <col min="5378" max="5378" width="5.6328125" customWidth="1"/>
    <col min="5379" max="5379" width="12.1796875" customWidth="1"/>
    <col min="5380" max="5391" width="6.6328125" customWidth="1"/>
    <col min="5392" max="5392" width="7.6328125" customWidth="1"/>
    <col min="5633" max="5633" width="6.6328125" customWidth="1"/>
    <col min="5634" max="5634" width="5.6328125" customWidth="1"/>
    <col min="5635" max="5635" width="12.1796875" customWidth="1"/>
    <col min="5636" max="5647" width="6.6328125" customWidth="1"/>
    <col min="5648" max="5648" width="7.6328125" customWidth="1"/>
    <col min="5889" max="5889" width="6.6328125" customWidth="1"/>
    <col min="5890" max="5890" width="5.6328125" customWidth="1"/>
    <col min="5891" max="5891" width="12.1796875" customWidth="1"/>
    <col min="5892" max="5903" width="6.6328125" customWidth="1"/>
    <col min="5904" max="5904" width="7.6328125" customWidth="1"/>
    <col min="6145" max="6145" width="6.6328125" customWidth="1"/>
    <col min="6146" max="6146" width="5.6328125" customWidth="1"/>
    <col min="6147" max="6147" width="12.1796875" customWidth="1"/>
    <col min="6148" max="6159" width="6.6328125" customWidth="1"/>
    <col min="6160" max="6160" width="7.6328125" customWidth="1"/>
    <col min="6401" max="6401" width="6.6328125" customWidth="1"/>
    <col min="6402" max="6402" width="5.6328125" customWidth="1"/>
    <col min="6403" max="6403" width="12.1796875" customWidth="1"/>
    <col min="6404" max="6415" width="6.6328125" customWidth="1"/>
    <col min="6416" max="6416" width="7.6328125" customWidth="1"/>
    <col min="6657" max="6657" width="6.6328125" customWidth="1"/>
    <col min="6658" max="6658" width="5.6328125" customWidth="1"/>
    <col min="6659" max="6659" width="12.1796875" customWidth="1"/>
    <col min="6660" max="6671" width="6.6328125" customWidth="1"/>
    <col min="6672" max="6672" width="7.6328125" customWidth="1"/>
    <col min="6913" max="6913" width="6.6328125" customWidth="1"/>
    <col min="6914" max="6914" width="5.6328125" customWidth="1"/>
    <col min="6915" max="6915" width="12.1796875" customWidth="1"/>
    <col min="6916" max="6927" width="6.6328125" customWidth="1"/>
    <col min="6928" max="6928" width="7.6328125" customWidth="1"/>
    <col min="7169" max="7169" width="6.6328125" customWidth="1"/>
    <col min="7170" max="7170" width="5.6328125" customWidth="1"/>
    <col min="7171" max="7171" width="12.1796875" customWidth="1"/>
    <col min="7172" max="7183" width="6.6328125" customWidth="1"/>
    <col min="7184" max="7184" width="7.6328125" customWidth="1"/>
    <col min="7425" max="7425" width="6.6328125" customWidth="1"/>
    <col min="7426" max="7426" width="5.6328125" customWidth="1"/>
    <col min="7427" max="7427" width="12.1796875" customWidth="1"/>
    <col min="7428" max="7439" width="6.6328125" customWidth="1"/>
    <col min="7440" max="7440" width="7.6328125" customWidth="1"/>
    <col min="7681" max="7681" width="6.6328125" customWidth="1"/>
    <col min="7682" max="7682" width="5.6328125" customWidth="1"/>
    <col min="7683" max="7683" width="12.1796875" customWidth="1"/>
    <col min="7684" max="7695" width="6.6328125" customWidth="1"/>
    <col min="7696" max="7696" width="7.6328125" customWidth="1"/>
    <col min="7937" max="7937" width="6.6328125" customWidth="1"/>
    <col min="7938" max="7938" width="5.6328125" customWidth="1"/>
    <col min="7939" max="7939" width="12.1796875" customWidth="1"/>
    <col min="7940" max="7951" width="6.6328125" customWidth="1"/>
    <col min="7952" max="7952" width="7.6328125" customWidth="1"/>
    <col min="8193" max="8193" width="6.6328125" customWidth="1"/>
    <col min="8194" max="8194" width="5.6328125" customWidth="1"/>
    <col min="8195" max="8195" width="12.1796875" customWidth="1"/>
    <col min="8196" max="8207" width="6.6328125" customWidth="1"/>
    <col min="8208" max="8208" width="7.6328125" customWidth="1"/>
    <col min="8449" max="8449" width="6.6328125" customWidth="1"/>
    <col min="8450" max="8450" width="5.6328125" customWidth="1"/>
    <col min="8451" max="8451" width="12.1796875" customWidth="1"/>
    <col min="8452" max="8463" width="6.6328125" customWidth="1"/>
    <col min="8464" max="8464" width="7.6328125" customWidth="1"/>
    <col min="8705" max="8705" width="6.6328125" customWidth="1"/>
    <col min="8706" max="8706" width="5.6328125" customWidth="1"/>
    <col min="8707" max="8707" width="12.1796875" customWidth="1"/>
    <col min="8708" max="8719" width="6.6328125" customWidth="1"/>
    <col min="8720" max="8720" width="7.6328125" customWidth="1"/>
    <col min="8961" max="8961" width="6.6328125" customWidth="1"/>
    <col min="8962" max="8962" width="5.6328125" customWidth="1"/>
    <col min="8963" max="8963" width="12.1796875" customWidth="1"/>
    <col min="8964" max="8975" width="6.6328125" customWidth="1"/>
    <col min="8976" max="8976" width="7.6328125" customWidth="1"/>
    <col min="9217" max="9217" width="6.6328125" customWidth="1"/>
    <col min="9218" max="9218" width="5.6328125" customWidth="1"/>
    <col min="9219" max="9219" width="12.1796875" customWidth="1"/>
    <col min="9220" max="9231" width="6.6328125" customWidth="1"/>
    <col min="9232" max="9232" width="7.6328125" customWidth="1"/>
    <col min="9473" max="9473" width="6.6328125" customWidth="1"/>
    <col min="9474" max="9474" width="5.6328125" customWidth="1"/>
    <col min="9475" max="9475" width="12.1796875" customWidth="1"/>
    <col min="9476" max="9487" width="6.6328125" customWidth="1"/>
    <col min="9488" max="9488" width="7.6328125" customWidth="1"/>
    <col min="9729" max="9729" width="6.6328125" customWidth="1"/>
    <col min="9730" max="9730" width="5.6328125" customWidth="1"/>
    <col min="9731" max="9731" width="12.1796875" customWidth="1"/>
    <col min="9732" max="9743" width="6.6328125" customWidth="1"/>
    <col min="9744" max="9744" width="7.6328125" customWidth="1"/>
    <col min="9985" max="9985" width="6.6328125" customWidth="1"/>
    <col min="9986" max="9986" width="5.6328125" customWidth="1"/>
    <col min="9987" max="9987" width="12.1796875" customWidth="1"/>
    <col min="9988" max="9999" width="6.6328125" customWidth="1"/>
    <col min="10000" max="10000" width="7.6328125" customWidth="1"/>
    <col min="10241" max="10241" width="6.6328125" customWidth="1"/>
    <col min="10242" max="10242" width="5.6328125" customWidth="1"/>
    <col min="10243" max="10243" width="12.1796875" customWidth="1"/>
    <col min="10244" max="10255" width="6.6328125" customWidth="1"/>
    <col min="10256" max="10256" width="7.6328125" customWidth="1"/>
    <col min="10497" max="10497" width="6.6328125" customWidth="1"/>
    <col min="10498" max="10498" width="5.6328125" customWidth="1"/>
    <col min="10499" max="10499" width="12.1796875" customWidth="1"/>
    <col min="10500" max="10511" width="6.6328125" customWidth="1"/>
    <col min="10512" max="10512" width="7.6328125" customWidth="1"/>
    <col min="10753" max="10753" width="6.6328125" customWidth="1"/>
    <col min="10754" max="10754" width="5.6328125" customWidth="1"/>
    <col min="10755" max="10755" width="12.1796875" customWidth="1"/>
    <col min="10756" max="10767" width="6.6328125" customWidth="1"/>
    <col min="10768" max="10768" width="7.6328125" customWidth="1"/>
    <col min="11009" max="11009" width="6.6328125" customWidth="1"/>
    <col min="11010" max="11010" width="5.6328125" customWidth="1"/>
    <col min="11011" max="11011" width="12.1796875" customWidth="1"/>
    <col min="11012" max="11023" width="6.6328125" customWidth="1"/>
    <col min="11024" max="11024" width="7.6328125" customWidth="1"/>
    <col min="11265" max="11265" width="6.6328125" customWidth="1"/>
    <col min="11266" max="11266" width="5.6328125" customWidth="1"/>
    <col min="11267" max="11267" width="12.1796875" customWidth="1"/>
    <col min="11268" max="11279" width="6.6328125" customWidth="1"/>
    <col min="11280" max="11280" width="7.6328125" customWidth="1"/>
    <col min="11521" max="11521" width="6.6328125" customWidth="1"/>
    <col min="11522" max="11522" width="5.6328125" customWidth="1"/>
    <col min="11523" max="11523" width="12.1796875" customWidth="1"/>
    <col min="11524" max="11535" width="6.6328125" customWidth="1"/>
    <col min="11536" max="11536" width="7.6328125" customWidth="1"/>
    <col min="11777" max="11777" width="6.6328125" customWidth="1"/>
    <col min="11778" max="11778" width="5.6328125" customWidth="1"/>
    <col min="11779" max="11779" width="12.1796875" customWidth="1"/>
    <col min="11780" max="11791" width="6.6328125" customWidth="1"/>
    <col min="11792" max="11792" width="7.6328125" customWidth="1"/>
    <col min="12033" max="12033" width="6.6328125" customWidth="1"/>
    <col min="12034" max="12034" width="5.6328125" customWidth="1"/>
    <col min="12035" max="12035" width="12.1796875" customWidth="1"/>
    <col min="12036" max="12047" width="6.6328125" customWidth="1"/>
    <col min="12048" max="12048" width="7.6328125" customWidth="1"/>
    <col min="12289" max="12289" width="6.6328125" customWidth="1"/>
    <col min="12290" max="12290" width="5.6328125" customWidth="1"/>
    <col min="12291" max="12291" width="12.1796875" customWidth="1"/>
    <col min="12292" max="12303" width="6.6328125" customWidth="1"/>
    <col min="12304" max="12304" width="7.6328125" customWidth="1"/>
    <col min="12545" max="12545" width="6.6328125" customWidth="1"/>
    <col min="12546" max="12546" width="5.6328125" customWidth="1"/>
    <col min="12547" max="12547" width="12.1796875" customWidth="1"/>
    <col min="12548" max="12559" width="6.6328125" customWidth="1"/>
    <col min="12560" max="12560" width="7.6328125" customWidth="1"/>
    <col min="12801" max="12801" width="6.6328125" customWidth="1"/>
    <col min="12802" max="12802" width="5.6328125" customWidth="1"/>
    <col min="12803" max="12803" width="12.1796875" customWidth="1"/>
    <col min="12804" max="12815" width="6.6328125" customWidth="1"/>
    <col min="12816" max="12816" width="7.6328125" customWidth="1"/>
    <col min="13057" max="13057" width="6.6328125" customWidth="1"/>
    <col min="13058" max="13058" width="5.6328125" customWidth="1"/>
    <col min="13059" max="13059" width="12.1796875" customWidth="1"/>
    <col min="13060" max="13071" width="6.6328125" customWidth="1"/>
    <col min="13072" max="13072" width="7.6328125" customWidth="1"/>
    <col min="13313" max="13313" width="6.6328125" customWidth="1"/>
    <col min="13314" max="13314" width="5.6328125" customWidth="1"/>
    <col min="13315" max="13315" width="12.1796875" customWidth="1"/>
    <col min="13316" max="13327" width="6.6328125" customWidth="1"/>
    <col min="13328" max="13328" width="7.6328125" customWidth="1"/>
    <col min="13569" max="13569" width="6.6328125" customWidth="1"/>
    <col min="13570" max="13570" width="5.6328125" customWidth="1"/>
    <col min="13571" max="13571" width="12.1796875" customWidth="1"/>
    <col min="13572" max="13583" width="6.6328125" customWidth="1"/>
    <col min="13584" max="13584" width="7.6328125" customWidth="1"/>
    <col min="13825" max="13825" width="6.6328125" customWidth="1"/>
    <col min="13826" max="13826" width="5.6328125" customWidth="1"/>
    <col min="13827" max="13827" width="12.1796875" customWidth="1"/>
    <col min="13828" max="13839" width="6.6328125" customWidth="1"/>
    <col min="13840" max="13840" width="7.6328125" customWidth="1"/>
    <col min="14081" max="14081" width="6.6328125" customWidth="1"/>
    <col min="14082" max="14082" width="5.6328125" customWidth="1"/>
    <col min="14083" max="14083" width="12.1796875" customWidth="1"/>
    <col min="14084" max="14095" width="6.6328125" customWidth="1"/>
    <col min="14096" max="14096" width="7.6328125" customWidth="1"/>
    <col min="14337" max="14337" width="6.6328125" customWidth="1"/>
    <col min="14338" max="14338" width="5.6328125" customWidth="1"/>
    <col min="14339" max="14339" width="12.1796875" customWidth="1"/>
    <col min="14340" max="14351" width="6.6328125" customWidth="1"/>
    <col min="14352" max="14352" width="7.6328125" customWidth="1"/>
    <col min="14593" max="14593" width="6.6328125" customWidth="1"/>
    <col min="14594" max="14594" width="5.6328125" customWidth="1"/>
    <col min="14595" max="14595" width="12.1796875" customWidth="1"/>
    <col min="14596" max="14607" width="6.6328125" customWidth="1"/>
    <col min="14608" max="14608" width="7.6328125" customWidth="1"/>
    <col min="14849" max="14849" width="6.6328125" customWidth="1"/>
    <col min="14850" max="14850" width="5.6328125" customWidth="1"/>
    <col min="14851" max="14851" width="12.1796875" customWidth="1"/>
    <col min="14852" max="14863" width="6.6328125" customWidth="1"/>
    <col min="14864" max="14864" width="7.6328125" customWidth="1"/>
    <col min="15105" max="15105" width="6.6328125" customWidth="1"/>
    <col min="15106" max="15106" width="5.6328125" customWidth="1"/>
    <col min="15107" max="15107" width="12.1796875" customWidth="1"/>
    <col min="15108" max="15119" width="6.6328125" customWidth="1"/>
    <col min="15120" max="15120" width="7.6328125" customWidth="1"/>
    <col min="15361" max="15361" width="6.6328125" customWidth="1"/>
    <col min="15362" max="15362" width="5.6328125" customWidth="1"/>
    <col min="15363" max="15363" width="12.1796875" customWidth="1"/>
    <col min="15364" max="15375" width="6.6328125" customWidth="1"/>
    <col min="15376" max="15376" width="7.6328125" customWidth="1"/>
    <col min="15617" max="15617" width="6.6328125" customWidth="1"/>
    <col min="15618" max="15618" width="5.6328125" customWidth="1"/>
    <col min="15619" max="15619" width="12.1796875" customWidth="1"/>
    <col min="15620" max="15631" width="6.6328125" customWidth="1"/>
    <col min="15632" max="15632" width="7.6328125" customWidth="1"/>
    <col min="15873" max="15873" width="6.6328125" customWidth="1"/>
    <col min="15874" max="15874" width="5.6328125" customWidth="1"/>
    <col min="15875" max="15875" width="12.1796875" customWidth="1"/>
    <col min="15876" max="15887" width="6.6328125" customWidth="1"/>
    <col min="15888" max="15888" width="7.6328125" customWidth="1"/>
    <col min="16129" max="16129" width="6.6328125" customWidth="1"/>
    <col min="16130" max="16130" width="5.6328125" customWidth="1"/>
    <col min="16131" max="16131" width="12.1796875" customWidth="1"/>
    <col min="16132" max="16143" width="6.6328125" customWidth="1"/>
    <col min="16144" max="16144" width="7.6328125" customWidth="1"/>
  </cols>
  <sheetData>
    <row r="1" spans="1:17" ht="18" customHeight="1">
      <c r="A1" t="s">
        <v>466</v>
      </c>
      <c r="Q1" s="201" t="s">
        <v>222</v>
      </c>
    </row>
    <row r="2" spans="1:17" ht="6.75" customHeight="1" thickBot="1"/>
    <row r="3" spans="1:17" ht="27" customHeight="1" thickTop="1">
      <c r="A3" s="197" t="s">
        <v>215</v>
      </c>
      <c r="B3" s="196"/>
      <c r="C3" s="196"/>
      <c r="D3" s="197"/>
      <c r="E3" s="196"/>
      <c r="F3" s="196"/>
      <c r="G3" s="197"/>
      <c r="H3" s="196"/>
      <c r="J3" s="914" t="s">
        <v>224</v>
      </c>
      <c r="K3" s="915"/>
      <c r="L3" s="915"/>
      <c r="M3" s="915"/>
      <c r="N3" s="916"/>
      <c r="P3" s="910" t="s">
        <v>205</v>
      </c>
      <c r="Q3" s="911"/>
    </row>
    <row r="4" spans="1:17" ht="15" customHeight="1" thickBot="1">
      <c r="A4" s="1"/>
      <c r="J4" s="917"/>
      <c r="K4" s="918"/>
      <c r="L4" s="918"/>
      <c r="M4" s="918"/>
      <c r="N4" s="919"/>
      <c r="P4" s="912"/>
      <c r="Q4" s="913"/>
    </row>
    <row r="5" spans="1:17" ht="27.75" customHeight="1" thickTop="1">
      <c r="A5" s="1"/>
      <c r="J5" s="202"/>
      <c r="K5" s="202"/>
      <c r="L5" s="202"/>
      <c r="M5" s="202"/>
      <c r="N5" s="202"/>
      <c r="P5" s="203"/>
      <c r="Q5" s="203"/>
    </row>
    <row r="6" spans="1:17" ht="14">
      <c r="A6" s="10" t="s">
        <v>55</v>
      </c>
    </row>
    <row r="7" spans="1:17" ht="14">
      <c r="A7" s="10"/>
    </row>
    <row r="8" spans="1:17" ht="14">
      <c r="A8" s="10" t="s">
        <v>56</v>
      </c>
      <c r="J8" s="11"/>
      <c r="P8" s="12"/>
    </row>
    <row r="9" spans="1:17" s="6" customFormat="1" ht="16.5">
      <c r="A9" s="898" t="s">
        <v>58</v>
      </c>
      <c r="B9" s="899"/>
      <c r="C9" s="900"/>
      <c r="D9" s="901"/>
      <c r="E9" s="901"/>
      <c r="F9" s="901"/>
      <c r="G9" s="901"/>
      <c r="H9" s="901"/>
      <c r="J9" s="194" t="s">
        <v>206</v>
      </c>
      <c r="K9" s="194"/>
      <c r="L9" s="194"/>
      <c r="M9" s="194"/>
      <c r="N9" s="194"/>
      <c r="O9" s="14"/>
      <c r="P9" s="14"/>
    </row>
    <row r="10" spans="1:17" s="15" customFormat="1" ht="16.5">
      <c r="A10" s="902" t="s">
        <v>59</v>
      </c>
      <c r="B10" s="902"/>
      <c r="C10" s="902"/>
      <c r="D10" s="902"/>
      <c r="E10" s="902"/>
      <c r="F10" s="903"/>
      <c r="G10" s="903"/>
      <c r="H10" s="903"/>
      <c r="J10" s="194" t="s">
        <v>207</v>
      </c>
      <c r="K10" s="194"/>
      <c r="L10" s="194"/>
      <c r="M10" s="194"/>
      <c r="N10" s="194"/>
      <c r="O10" s="16"/>
      <c r="P10" s="16"/>
    </row>
    <row r="11" spans="1:17" s="15" customFormat="1" ht="16.5">
      <c r="A11" s="902" t="s">
        <v>60</v>
      </c>
      <c r="B11" s="902"/>
      <c r="C11" s="902"/>
      <c r="D11" s="902"/>
      <c r="E11" s="902"/>
      <c r="F11" s="904" t="str">
        <f>IF(P45=0,"",ROUNDUP(P43/P45,2))</f>
        <v/>
      </c>
      <c r="G11" s="905"/>
      <c r="H11" s="906"/>
      <c r="J11" s="13"/>
      <c r="K11" s="13"/>
      <c r="L11" s="13"/>
      <c r="M11" s="13"/>
      <c r="N11" s="13"/>
      <c r="O11" s="16"/>
      <c r="P11" s="12"/>
    </row>
    <row r="12" spans="1:17" s="15" customFormat="1" ht="12.75" customHeight="1">
      <c r="A12" s="17"/>
      <c r="B12" s="17"/>
      <c r="C12" s="17"/>
      <c r="D12" s="17"/>
      <c r="E12" s="17"/>
      <c r="F12" s="18"/>
      <c r="G12" s="18"/>
      <c r="H12" s="18"/>
      <c r="J12" s="13"/>
      <c r="K12" s="13"/>
      <c r="L12" s="13"/>
      <c r="M12" s="13"/>
      <c r="N12" s="13"/>
      <c r="O12" s="16"/>
      <c r="P12" s="12"/>
    </row>
    <row r="13" spans="1:17" ht="13.5" customHeight="1">
      <c r="P13" s="12"/>
    </row>
    <row r="14" spans="1:17" s="22" customFormat="1" ht="22.5" customHeight="1">
      <c r="A14" s="19"/>
      <c r="B14" s="20"/>
      <c r="C14" s="87"/>
      <c r="D14" s="907" t="s">
        <v>61</v>
      </c>
      <c r="E14" s="908"/>
      <c r="F14" s="908"/>
      <c r="G14" s="908"/>
      <c r="H14" s="908"/>
      <c r="I14" s="908"/>
      <c r="J14" s="908"/>
      <c r="K14" s="908"/>
      <c r="L14" s="908"/>
      <c r="M14" s="908"/>
      <c r="N14" s="908"/>
      <c r="O14" s="908"/>
      <c r="P14" s="909"/>
    </row>
    <row r="15" spans="1:17" s="27" customFormat="1" ht="29.25" customHeight="1">
      <c r="A15" s="88"/>
      <c r="B15" s="24" t="s">
        <v>62</v>
      </c>
      <c r="C15" s="24" t="s">
        <v>63</v>
      </c>
      <c r="D15" s="25" t="s">
        <v>552</v>
      </c>
      <c r="E15" s="25" t="s">
        <v>553</v>
      </c>
      <c r="F15" s="25" t="s">
        <v>554</v>
      </c>
      <c r="G15" s="25" t="s">
        <v>555</v>
      </c>
      <c r="H15" s="25" t="s">
        <v>556</v>
      </c>
      <c r="I15" s="25" t="s">
        <v>557</v>
      </c>
      <c r="J15" s="25" t="s">
        <v>558</v>
      </c>
      <c r="K15" s="25" t="s">
        <v>559</v>
      </c>
      <c r="L15" s="25" t="s">
        <v>560</v>
      </c>
      <c r="M15" s="25" t="s">
        <v>561</v>
      </c>
      <c r="N15" s="25" t="s">
        <v>562</v>
      </c>
      <c r="O15" s="25" t="s">
        <v>563</v>
      </c>
      <c r="P15" s="26" t="s">
        <v>64</v>
      </c>
    </row>
    <row r="16" spans="1:17" s="22" customFormat="1" ht="17.25" customHeight="1">
      <c r="A16" s="28"/>
      <c r="B16" s="29">
        <v>1</v>
      </c>
      <c r="C16" s="195" t="s">
        <v>36</v>
      </c>
      <c r="D16" s="31">
        <v>5</v>
      </c>
      <c r="E16" s="31">
        <v>2</v>
      </c>
      <c r="F16" s="31">
        <v>3</v>
      </c>
      <c r="G16" s="31">
        <v>3</v>
      </c>
      <c r="H16" s="31">
        <v>4</v>
      </c>
      <c r="I16" s="31">
        <v>5</v>
      </c>
      <c r="J16" s="31">
        <v>5</v>
      </c>
      <c r="K16" s="31">
        <v>4</v>
      </c>
      <c r="L16" s="31">
        <v>3</v>
      </c>
      <c r="M16" s="31">
        <v>2</v>
      </c>
      <c r="N16" s="31">
        <v>2</v>
      </c>
      <c r="O16" s="31">
        <v>3</v>
      </c>
      <c r="P16" s="32">
        <f t="shared" ref="P16:P40" si="0">SUM(D16:O16)</f>
        <v>41</v>
      </c>
    </row>
    <row r="17" spans="1:16" s="22" customFormat="1" ht="17.25" customHeight="1">
      <c r="A17" s="33"/>
      <c r="B17" s="29">
        <v>2</v>
      </c>
      <c r="C17" s="195" t="s">
        <v>37</v>
      </c>
      <c r="D17" s="31">
        <v>4</v>
      </c>
      <c r="E17" s="31">
        <v>3</v>
      </c>
      <c r="F17" s="31">
        <v>4</v>
      </c>
      <c r="G17" s="31">
        <v>4</v>
      </c>
      <c r="H17" s="31">
        <v>5</v>
      </c>
      <c r="I17" s="31">
        <v>3</v>
      </c>
      <c r="J17" s="31">
        <v>3</v>
      </c>
      <c r="K17" s="31">
        <v>3</v>
      </c>
      <c r="L17" s="31">
        <v>4</v>
      </c>
      <c r="M17" s="31">
        <v>4</v>
      </c>
      <c r="N17" s="31">
        <v>4</v>
      </c>
      <c r="O17" s="31">
        <v>4</v>
      </c>
      <c r="P17" s="32">
        <f t="shared" si="0"/>
        <v>45</v>
      </c>
    </row>
    <row r="18" spans="1:16" s="22" customFormat="1" ht="17.25" customHeight="1">
      <c r="A18" s="33"/>
      <c r="B18" s="29">
        <v>3</v>
      </c>
      <c r="C18" s="195" t="s">
        <v>39</v>
      </c>
      <c r="D18" s="31">
        <v>2</v>
      </c>
      <c r="E18" s="31">
        <v>2</v>
      </c>
      <c r="F18" s="31">
        <v>3</v>
      </c>
      <c r="G18" s="31">
        <v>3</v>
      </c>
      <c r="H18" s="31">
        <v>4</v>
      </c>
      <c r="I18" s="31">
        <v>4</v>
      </c>
      <c r="J18" s="31">
        <v>4</v>
      </c>
      <c r="K18" s="31">
        <v>3</v>
      </c>
      <c r="L18" s="31">
        <v>3</v>
      </c>
      <c r="M18" s="31">
        <v>3</v>
      </c>
      <c r="N18" s="31">
        <v>3</v>
      </c>
      <c r="O18" s="31">
        <v>2</v>
      </c>
      <c r="P18" s="32">
        <f t="shared" si="0"/>
        <v>36</v>
      </c>
    </row>
    <row r="19" spans="1:16" s="22" customFormat="1" ht="17.25" customHeight="1">
      <c r="A19" s="33"/>
      <c r="B19" s="29">
        <v>4</v>
      </c>
      <c r="C19" s="195" t="s">
        <v>208</v>
      </c>
      <c r="D19" s="31">
        <v>4</v>
      </c>
      <c r="E19" s="31">
        <v>3</v>
      </c>
      <c r="F19" s="31">
        <v>4</v>
      </c>
      <c r="G19" s="31">
        <v>4</v>
      </c>
      <c r="H19" s="31">
        <v>5</v>
      </c>
      <c r="I19" s="31">
        <v>3</v>
      </c>
      <c r="J19" s="31">
        <v>3</v>
      </c>
      <c r="K19" s="31">
        <v>3</v>
      </c>
      <c r="L19" s="31">
        <v>4</v>
      </c>
      <c r="M19" s="31">
        <v>4</v>
      </c>
      <c r="N19" s="31">
        <v>4</v>
      </c>
      <c r="O19" s="31">
        <v>4</v>
      </c>
      <c r="P19" s="32">
        <f t="shared" si="0"/>
        <v>45</v>
      </c>
    </row>
    <row r="20" spans="1:16" s="22" customFormat="1" ht="17.25" customHeight="1">
      <c r="A20" s="33"/>
      <c r="B20" s="29">
        <v>5</v>
      </c>
      <c r="C20" s="195" t="s">
        <v>40</v>
      </c>
      <c r="D20" s="31">
        <v>2</v>
      </c>
      <c r="E20" s="31">
        <v>2</v>
      </c>
      <c r="F20" s="31">
        <v>3</v>
      </c>
      <c r="G20" s="31">
        <v>3</v>
      </c>
      <c r="H20" s="31">
        <v>3</v>
      </c>
      <c r="I20" s="31">
        <v>3</v>
      </c>
      <c r="J20" s="31">
        <v>5</v>
      </c>
      <c r="K20" s="31">
        <v>5</v>
      </c>
      <c r="L20" s="31">
        <v>5</v>
      </c>
      <c r="M20" s="31">
        <v>5</v>
      </c>
      <c r="N20" s="31">
        <v>5</v>
      </c>
      <c r="O20" s="31">
        <v>5</v>
      </c>
      <c r="P20" s="32">
        <f t="shared" si="0"/>
        <v>46</v>
      </c>
    </row>
    <row r="21" spans="1:16" s="22" customFormat="1" ht="17.25" customHeight="1">
      <c r="A21" s="33"/>
      <c r="B21" s="29">
        <v>6</v>
      </c>
      <c r="C21" s="195" t="s">
        <v>41</v>
      </c>
      <c r="D21" s="31">
        <v>20</v>
      </c>
      <c r="E21" s="31">
        <v>19</v>
      </c>
      <c r="F21" s="31">
        <v>19</v>
      </c>
      <c r="G21" s="31">
        <v>20</v>
      </c>
      <c r="H21" s="31">
        <v>20</v>
      </c>
      <c r="I21" s="31">
        <v>20</v>
      </c>
      <c r="J21" s="31">
        <v>18</v>
      </c>
      <c r="K21" s="31">
        <v>18</v>
      </c>
      <c r="L21" s="31">
        <v>19</v>
      </c>
      <c r="M21" s="31">
        <v>18</v>
      </c>
      <c r="N21" s="31">
        <v>18</v>
      </c>
      <c r="O21" s="31">
        <v>20</v>
      </c>
      <c r="P21" s="32">
        <f t="shared" si="0"/>
        <v>229</v>
      </c>
    </row>
    <row r="22" spans="1:16" s="22" customFormat="1" ht="17.25" customHeight="1">
      <c r="A22" s="33"/>
      <c r="B22" s="29">
        <v>7</v>
      </c>
      <c r="C22" s="195" t="s">
        <v>42</v>
      </c>
      <c r="D22" s="31">
        <v>19</v>
      </c>
      <c r="E22" s="31">
        <v>19</v>
      </c>
      <c r="F22" s="31">
        <v>20</v>
      </c>
      <c r="G22" s="31">
        <v>20</v>
      </c>
      <c r="H22" s="31">
        <v>20</v>
      </c>
      <c r="I22" s="31">
        <v>18</v>
      </c>
      <c r="J22" s="31">
        <v>18</v>
      </c>
      <c r="K22" s="31">
        <v>19</v>
      </c>
      <c r="L22" s="31">
        <v>18</v>
      </c>
      <c r="M22" s="31">
        <v>18</v>
      </c>
      <c r="N22" s="31">
        <v>17</v>
      </c>
      <c r="O22" s="31">
        <v>15</v>
      </c>
      <c r="P22" s="32">
        <f t="shared" si="0"/>
        <v>221</v>
      </c>
    </row>
    <row r="23" spans="1:16" s="22" customFormat="1" ht="17.25" customHeight="1">
      <c r="A23" s="33"/>
      <c r="B23" s="29">
        <v>8</v>
      </c>
      <c r="C23" s="195" t="s">
        <v>212</v>
      </c>
      <c r="D23" s="31">
        <v>20</v>
      </c>
      <c r="E23" s="31">
        <v>19</v>
      </c>
      <c r="F23" s="31">
        <v>19</v>
      </c>
      <c r="G23" s="31">
        <v>20</v>
      </c>
      <c r="H23" s="31">
        <v>20</v>
      </c>
      <c r="I23" s="31">
        <v>20</v>
      </c>
      <c r="J23" s="31">
        <v>18</v>
      </c>
      <c r="K23" s="31">
        <v>18</v>
      </c>
      <c r="L23" s="31">
        <v>19</v>
      </c>
      <c r="M23" s="31">
        <v>18</v>
      </c>
      <c r="N23" s="31">
        <v>18</v>
      </c>
      <c r="O23" s="31">
        <v>20</v>
      </c>
      <c r="P23" s="32">
        <f t="shared" si="0"/>
        <v>229</v>
      </c>
    </row>
    <row r="24" spans="1:16" s="22" customFormat="1" ht="17.25" customHeight="1">
      <c r="A24" s="33"/>
      <c r="B24" s="29">
        <v>9</v>
      </c>
      <c r="C24" s="195" t="s">
        <v>213</v>
      </c>
      <c r="D24" s="31">
        <v>15</v>
      </c>
      <c r="E24" s="31">
        <v>20</v>
      </c>
      <c r="F24" s="31">
        <v>18</v>
      </c>
      <c r="G24" s="31">
        <v>18</v>
      </c>
      <c r="H24" s="31">
        <v>19</v>
      </c>
      <c r="I24" s="31">
        <v>18</v>
      </c>
      <c r="J24" s="31">
        <v>18</v>
      </c>
      <c r="K24" s="31">
        <v>17</v>
      </c>
      <c r="L24" s="31">
        <v>15</v>
      </c>
      <c r="M24" s="31">
        <v>14</v>
      </c>
      <c r="N24" s="31">
        <v>18</v>
      </c>
      <c r="O24" s="31">
        <v>15</v>
      </c>
      <c r="P24" s="32">
        <f t="shared" si="0"/>
        <v>205</v>
      </c>
    </row>
    <row r="25" spans="1:16" s="22" customFormat="1" ht="17.25" customHeight="1">
      <c r="A25" s="33"/>
      <c r="B25" s="29">
        <v>10</v>
      </c>
      <c r="C25" s="195" t="s">
        <v>45</v>
      </c>
      <c r="D25" s="31">
        <v>15</v>
      </c>
      <c r="E25" s="31">
        <v>12</v>
      </c>
      <c r="F25" s="31">
        <v>10</v>
      </c>
      <c r="G25" s="31">
        <v>10</v>
      </c>
      <c r="H25" s="31">
        <v>15</v>
      </c>
      <c r="I25" s="31">
        <v>14</v>
      </c>
      <c r="J25" s="31">
        <v>12</v>
      </c>
      <c r="K25" s="31">
        <v>15</v>
      </c>
      <c r="L25" s="31">
        <v>18</v>
      </c>
      <c r="M25" s="31">
        <v>18</v>
      </c>
      <c r="N25" s="31">
        <v>19</v>
      </c>
      <c r="O25" s="31">
        <v>18</v>
      </c>
      <c r="P25" s="32">
        <f t="shared" si="0"/>
        <v>176</v>
      </c>
    </row>
    <row r="26" spans="1:16" s="22" customFormat="1" ht="17.25" customHeight="1">
      <c r="A26" s="33"/>
      <c r="B26" s="29">
        <v>11</v>
      </c>
      <c r="C26" s="195" t="s">
        <v>46</v>
      </c>
      <c r="D26" s="31">
        <v>20</v>
      </c>
      <c r="E26" s="31">
        <v>19</v>
      </c>
      <c r="F26" s="31">
        <v>19</v>
      </c>
      <c r="G26" s="31">
        <v>20</v>
      </c>
      <c r="H26" s="31">
        <v>20</v>
      </c>
      <c r="I26" s="31">
        <v>20</v>
      </c>
      <c r="J26" s="31">
        <v>18</v>
      </c>
      <c r="K26" s="31">
        <v>18</v>
      </c>
      <c r="L26" s="31">
        <v>19</v>
      </c>
      <c r="M26" s="31">
        <v>18</v>
      </c>
      <c r="N26" s="31">
        <v>18</v>
      </c>
      <c r="O26" s="31">
        <v>20</v>
      </c>
      <c r="P26" s="32">
        <f t="shared" si="0"/>
        <v>229</v>
      </c>
    </row>
    <row r="27" spans="1:16" s="22" customFormat="1" ht="17.25" customHeight="1">
      <c r="A27" s="33"/>
      <c r="B27" s="29">
        <v>12</v>
      </c>
      <c r="C27" s="195" t="s">
        <v>47</v>
      </c>
      <c r="D27" s="31">
        <v>20</v>
      </c>
      <c r="E27" s="31">
        <v>20</v>
      </c>
      <c r="F27" s="31">
        <v>20</v>
      </c>
      <c r="G27" s="31">
        <v>18</v>
      </c>
      <c r="H27" s="31">
        <v>18</v>
      </c>
      <c r="I27" s="31">
        <v>19</v>
      </c>
      <c r="J27" s="31">
        <v>18</v>
      </c>
      <c r="K27" s="31">
        <v>18</v>
      </c>
      <c r="L27" s="31">
        <v>20</v>
      </c>
      <c r="M27" s="31">
        <v>18</v>
      </c>
      <c r="N27" s="31">
        <v>18</v>
      </c>
      <c r="O27" s="31">
        <v>19</v>
      </c>
      <c r="P27" s="32">
        <f t="shared" si="0"/>
        <v>226</v>
      </c>
    </row>
    <row r="28" spans="1:16" s="22" customFormat="1" ht="17.25" customHeight="1">
      <c r="A28" s="33"/>
      <c r="B28" s="29">
        <v>13</v>
      </c>
      <c r="C28" s="195" t="s">
        <v>48</v>
      </c>
      <c r="D28" s="31">
        <v>19</v>
      </c>
      <c r="E28" s="31">
        <v>19</v>
      </c>
      <c r="F28" s="31">
        <v>20</v>
      </c>
      <c r="G28" s="31">
        <v>20</v>
      </c>
      <c r="H28" s="31">
        <v>20</v>
      </c>
      <c r="I28" s="31">
        <v>18</v>
      </c>
      <c r="J28" s="31">
        <v>18</v>
      </c>
      <c r="K28" s="31">
        <v>18</v>
      </c>
      <c r="L28" s="31">
        <v>18</v>
      </c>
      <c r="M28" s="31">
        <v>19</v>
      </c>
      <c r="N28" s="31">
        <v>18</v>
      </c>
      <c r="O28" s="31">
        <v>18</v>
      </c>
      <c r="P28" s="32">
        <f t="shared" si="0"/>
        <v>225</v>
      </c>
    </row>
    <row r="29" spans="1:16" s="22" customFormat="1" ht="17.25" customHeight="1">
      <c r="A29" s="33"/>
      <c r="B29" s="29">
        <v>14</v>
      </c>
      <c r="C29" s="195" t="s">
        <v>214</v>
      </c>
      <c r="D29" s="31">
        <v>20</v>
      </c>
      <c r="E29" s="31">
        <v>19</v>
      </c>
      <c r="F29" s="31">
        <v>19</v>
      </c>
      <c r="G29" s="31">
        <v>20</v>
      </c>
      <c r="H29" s="31">
        <v>20</v>
      </c>
      <c r="I29" s="31">
        <v>20</v>
      </c>
      <c r="J29" s="31">
        <v>18</v>
      </c>
      <c r="K29" s="31">
        <v>18</v>
      </c>
      <c r="L29" s="31">
        <v>19</v>
      </c>
      <c r="M29" s="31">
        <v>18</v>
      </c>
      <c r="N29" s="31">
        <v>18</v>
      </c>
      <c r="O29" s="31">
        <v>20</v>
      </c>
      <c r="P29" s="32">
        <f t="shared" si="0"/>
        <v>229</v>
      </c>
    </row>
    <row r="30" spans="1:16" s="22" customFormat="1" ht="17.25" customHeight="1">
      <c r="A30" s="33"/>
      <c r="B30" s="29">
        <v>15</v>
      </c>
      <c r="C30" s="30"/>
      <c r="D30" s="31"/>
      <c r="E30" s="31"/>
      <c r="F30" s="31"/>
      <c r="G30" s="31"/>
      <c r="H30" s="31"/>
      <c r="I30" s="31"/>
      <c r="J30" s="31"/>
      <c r="K30" s="31"/>
      <c r="L30" s="31"/>
      <c r="M30" s="31"/>
      <c r="N30" s="31"/>
      <c r="O30" s="31"/>
      <c r="P30" s="32">
        <f t="shared" si="0"/>
        <v>0</v>
      </c>
    </row>
    <row r="31" spans="1:16" s="22" customFormat="1" ht="17.25" customHeight="1">
      <c r="A31" s="33"/>
      <c r="B31" s="29">
        <v>16</v>
      </c>
      <c r="C31" s="30"/>
      <c r="D31" s="31"/>
      <c r="E31" s="31"/>
      <c r="F31" s="31"/>
      <c r="G31" s="31"/>
      <c r="H31" s="31"/>
      <c r="I31" s="31"/>
      <c r="J31" s="31"/>
      <c r="K31" s="31"/>
      <c r="L31" s="31"/>
      <c r="M31" s="31"/>
      <c r="N31" s="31"/>
      <c r="O31" s="31"/>
      <c r="P31" s="32">
        <f t="shared" si="0"/>
        <v>0</v>
      </c>
    </row>
    <row r="32" spans="1:16" s="22" customFormat="1" ht="17.25" customHeight="1">
      <c r="A32" s="33"/>
      <c r="B32" s="29">
        <v>17</v>
      </c>
      <c r="C32" s="30"/>
      <c r="D32" s="31"/>
      <c r="E32" s="31"/>
      <c r="F32" s="31"/>
      <c r="G32" s="31"/>
      <c r="H32" s="31"/>
      <c r="I32" s="31"/>
      <c r="J32" s="31"/>
      <c r="K32" s="31"/>
      <c r="L32" s="31"/>
      <c r="M32" s="31"/>
      <c r="N32" s="31"/>
      <c r="O32" s="31"/>
      <c r="P32" s="32">
        <f t="shared" si="0"/>
        <v>0</v>
      </c>
    </row>
    <row r="33" spans="1:21" s="22" customFormat="1" ht="17.25" customHeight="1">
      <c r="A33" s="33"/>
      <c r="B33" s="29">
        <v>18</v>
      </c>
      <c r="C33" s="30"/>
      <c r="D33" s="31"/>
      <c r="E33" s="31"/>
      <c r="F33" s="31"/>
      <c r="G33" s="31"/>
      <c r="H33" s="31"/>
      <c r="I33" s="31"/>
      <c r="J33" s="31"/>
      <c r="K33" s="31"/>
      <c r="L33" s="31"/>
      <c r="M33" s="31"/>
      <c r="N33" s="31"/>
      <c r="O33" s="31"/>
      <c r="P33" s="32">
        <f t="shared" si="0"/>
        <v>0</v>
      </c>
    </row>
    <row r="34" spans="1:21" s="22" customFormat="1" ht="17.25" customHeight="1">
      <c r="A34" s="33"/>
      <c r="B34" s="29">
        <v>19</v>
      </c>
      <c r="C34" s="30"/>
      <c r="D34" s="31"/>
      <c r="E34" s="31"/>
      <c r="F34" s="31"/>
      <c r="G34" s="31"/>
      <c r="H34" s="31"/>
      <c r="I34" s="31"/>
      <c r="J34" s="31"/>
      <c r="K34" s="31"/>
      <c r="L34" s="31"/>
      <c r="M34" s="31"/>
      <c r="N34" s="31"/>
      <c r="O34" s="31"/>
      <c r="P34" s="32">
        <f t="shared" si="0"/>
        <v>0</v>
      </c>
    </row>
    <row r="35" spans="1:21" s="22" customFormat="1" ht="17.25" customHeight="1">
      <c r="A35" s="33"/>
      <c r="B35" s="29">
        <v>20</v>
      </c>
      <c r="C35" s="30"/>
      <c r="D35" s="31"/>
      <c r="E35" s="31"/>
      <c r="F35" s="31"/>
      <c r="G35" s="31"/>
      <c r="H35" s="31"/>
      <c r="I35" s="31"/>
      <c r="J35" s="31"/>
      <c r="K35" s="31"/>
      <c r="L35" s="31"/>
      <c r="M35" s="31"/>
      <c r="N35" s="31"/>
      <c r="O35" s="31"/>
      <c r="P35" s="32">
        <f t="shared" si="0"/>
        <v>0</v>
      </c>
    </row>
    <row r="36" spans="1:21" s="22" customFormat="1" ht="17.25" customHeight="1">
      <c r="A36" s="33"/>
      <c r="B36" s="29">
        <v>21</v>
      </c>
      <c r="C36" s="30"/>
      <c r="D36" s="31"/>
      <c r="E36" s="31"/>
      <c r="F36" s="31"/>
      <c r="G36" s="31"/>
      <c r="H36" s="31"/>
      <c r="I36" s="31"/>
      <c r="J36" s="31"/>
      <c r="K36" s="31"/>
      <c r="L36" s="31"/>
      <c r="M36" s="31"/>
      <c r="N36" s="31"/>
      <c r="O36" s="31"/>
      <c r="P36" s="32">
        <f t="shared" si="0"/>
        <v>0</v>
      </c>
    </row>
    <row r="37" spans="1:21" s="22" customFormat="1" ht="17.25" customHeight="1">
      <c r="A37" s="33"/>
      <c r="B37" s="29">
        <v>22</v>
      </c>
      <c r="C37" s="30"/>
      <c r="D37" s="31"/>
      <c r="E37" s="31"/>
      <c r="F37" s="31"/>
      <c r="G37" s="31"/>
      <c r="H37" s="31"/>
      <c r="I37" s="31"/>
      <c r="J37" s="31"/>
      <c r="K37" s="31"/>
      <c r="L37" s="31"/>
      <c r="M37" s="31"/>
      <c r="N37" s="31"/>
      <c r="O37" s="31"/>
      <c r="P37" s="32">
        <f>SUM(D37:O37)</f>
        <v>0</v>
      </c>
    </row>
    <row r="38" spans="1:21" s="22" customFormat="1" ht="17.25" customHeight="1">
      <c r="A38" s="33"/>
      <c r="B38" s="29">
        <v>23</v>
      </c>
      <c r="C38" s="30"/>
      <c r="D38" s="31"/>
      <c r="E38" s="31"/>
      <c r="F38" s="31"/>
      <c r="G38" s="31"/>
      <c r="H38" s="31"/>
      <c r="I38" s="31"/>
      <c r="J38" s="31"/>
      <c r="K38" s="31"/>
      <c r="L38" s="31"/>
      <c r="M38" s="31"/>
      <c r="N38" s="31"/>
      <c r="O38" s="31"/>
      <c r="P38" s="32">
        <f>SUM(D38:O38)</f>
        <v>0</v>
      </c>
    </row>
    <row r="39" spans="1:21" s="22" customFormat="1" ht="17.25" customHeight="1">
      <c r="A39" s="33"/>
      <c r="B39" s="29">
        <v>24</v>
      </c>
      <c r="C39" s="30"/>
      <c r="D39" s="31"/>
      <c r="E39" s="31"/>
      <c r="F39" s="31"/>
      <c r="G39" s="31"/>
      <c r="H39" s="31"/>
      <c r="I39" s="31"/>
      <c r="J39" s="31"/>
      <c r="K39" s="31"/>
      <c r="L39" s="31"/>
      <c r="M39" s="31"/>
      <c r="N39" s="31"/>
      <c r="O39" s="31"/>
      <c r="P39" s="32">
        <f t="shared" si="0"/>
        <v>0</v>
      </c>
    </row>
    <row r="40" spans="1:21" s="22" customFormat="1" ht="17.25" customHeight="1">
      <c r="A40" s="34"/>
      <c r="B40" s="29">
        <v>25</v>
      </c>
      <c r="C40" s="30"/>
      <c r="D40" s="31"/>
      <c r="E40" s="31"/>
      <c r="F40" s="31"/>
      <c r="G40" s="31"/>
      <c r="H40" s="31"/>
      <c r="I40" s="31"/>
      <c r="J40" s="31"/>
      <c r="K40" s="31"/>
      <c r="L40" s="31"/>
      <c r="M40" s="31"/>
      <c r="N40" s="31"/>
      <c r="O40" s="31"/>
      <c r="P40" s="32">
        <f t="shared" si="0"/>
        <v>0</v>
      </c>
    </row>
    <row r="41" spans="1:21" s="22" customFormat="1">
      <c r="B41" s="35"/>
      <c r="C41" s="35"/>
      <c r="P41" s="36"/>
    </row>
    <row r="42" spans="1:21" s="22" customFormat="1">
      <c r="B42" s="35"/>
      <c r="C42" s="35"/>
      <c r="P42" s="37"/>
    </row>
    <row r="43" spans="1:21" s="22" customFormat="1" ht="18.75" customHeight="1">
      <c r="A43" s="892" t="s">
        <v>27</v>
      </c>
      <c r="B43" s="893"/>
      <c r="C43" s="894"/>
      <c r="D43" s="38">
        <f t="shared" ref="D43:P43" si="1">SUM(D16:D40)</f>
        <v>185</v>
      </c>
      <c r="E43" s="38">
        <f t="shared" si="1"/>
        <v>178</v>
      </c>
      <c r="F43" s="38">
        <f t="shared" si="1"/>
        <v>181</v>
      </c>
      <c r="G43" s="38">
        <f t="shared" si="1"/>
        <v>183</v>
      </c>
      <c r="H43" s="38">
        <f t="shared" si="1"/>
        <v>193</v>
      </c>
      <c r="I43" s="38">
        <f t="shared" si="1"/>
        <v>185</v>
      </c>
      <c r="J43" s="38">
        <f t="shared" si="1"/>
        <v>176</v>
      </c>
      <c r="K43" s="38">
        <f t="shared" si="1"/>
        <v>177</v>
      </c>
      <c r="L43" s="38">
        <f t="shared" si="1"/>
        <v>184</v>
      </c>
      <c r="M43" s="38">
        <f t="shared" si="1"/>
        <v>177</v>
      </c>
      <c r="N43" s="38">
        <f t="shared" si="1"/>
        <v>180</v>
      </c>
      <c r="O43" s="38">
        <f t="shared" si="1"/>
        <v>183</v>
      </c>
      <c r="P43" s="39">
        <f t="shared" si="1"/>
        <v>2182</v>
      </c>
    </row>
    <row r="44" spans="1:21" s="22" customFormat="1" ht="7.5" customHeight="1">
      <c r="A44" s="86"/>
      <c r="B44" s="86"/>
      <c r="C44" s="86"/>
      <c r="D44" s="41"/>
      <c r="E44" s="41"/>
      <c r="F44" s="41"/>
      <c r="G44" s="41"/>
      <c r="H44" s="41"/>
      <c r="I44" s="41"/>
      <c r="J44" s="41"/>
      <c r="K44" s="41"/>
      <c r="L44" s="42"/>
      <c r="M44" s="42"/>
      <c r="N44" s="42"/>
      <c r="O44" s="42"/>
      <c r="P44" s="43"/>
      <c r="Q44" s="44"/>
    </row>
    <row r="45" spans="1:21" s="22" customFormat="1" ht="18.75" customHeight="1">
      <c r="A45" s="895" t="s">
        <v>65</v>
      </c>
      <c r="B45" s="896"/>
      <c r="C45" s="897"/>
      <c r="D45" s="31"/>
      <c r="E45" s="31"/>
      <c r="F45" s="31"/>
      <c r="G45" s="31"/>
      <c r="H45" s="31"/>
      <c r="I45" s="31"/>
      <c r="J45" s="31"/>
      <c r="K45" s="31"/>
      <c r="L45" s="31"/>
      <c r="M45" s="31"/>
      <c r="N45" s="31"/>
      <c r="O45" s="31"/>
      <c r="P45" s="38">
        <f>SUM(D45:O45)</f>
        <v>0</v>
      </c>
    </row>
    <row r="46" spans="1:21" s="22" customFormat="1">
      <c r="A46" s="45"/>
      <c r="B46" s="45"/>
      <c r="C46" s="45"/>
      <c r="D46" s="46"/>
      <c r="E46" s="46"/>
      <c r="F46" s="46"/>
      <c r="G46" s="46"/>
      <c r="H46" s="46"/>
      <c r="I46" s="46"/>
      <c r="J46" s="46"/>
      <c r="K46" s="46"/>
      <c r="L46" s="46"/>
      <c r="M46" s="46"/>
      <c r="N46" s="46"/>
      <c r="O46" s="46"/>
      <c r="P46" s="46"/>
      <c r="U46" s="35"/>
    </row>
    <row r="47" spans="1:21" ht="13.5" customHeight="1">
      <c r="A47" s="2" t="s">
        <v>66</v>
      </c>
      <c r="B47" s="47"/>
      <c r="C47" s="47"/>
      <c r="D47" s="47"/>
      <c r="E47" s="47"/>
      <c r="F47" s="47"/>
      <c r="G47" s="47"/>
      <c r="H47" s="47"/>
      <c r="I47" s="47"/>
      <c r="J47" s="47"/>
      <c r="K47" s="47"/>
      <c r="L47" s="47"/>
      <c r="M47" s="47"/>
      <c r="N47" s="47"/>
      <c r="O47" s="47"/>
      <c r="P47" s="47"/>
    </row>
    <row r="48" spans="1:21">
      <c r="A48" s="2" t="s">
        <v>67</v>
      </c>
      <c r="B48" s="47"/>
      <c r="C48" s="47"/>
      <c r="D48" s="47"/>
      <c r="E48" s="47"/>
      <c r="F48" s="47"/>
      <c r="G48" s="47"/>
      <c r="H48" s="47"/>
      <c r="I48" s="47"/>
      <c r="J48" s="47"/>
      <c r="K48" s="47"/>
      <c r="L48" s="47"/>
      <c r="M48" s="47"/>
      <c r="N48" s="47"/>
      <c r="O48" s="47"/>
      <c r="P48" s="47"/>
    </row>
    <row r="49" spans="1:17">
      <c r="A49" s="2"/>
      <c r="B49" s="47"/>
      <c r="C49" s="47"/>
      <c r="D49" s="47"/>
      <c r="E49" s="47"/>
      <c r="F49" s="47"/>
      <c r="G49" s="47"/>
      <c r="H49" s="47"/>
      <c r="I49" s="47"/>
      <c r="J49" s="47"/>
      <c r="K49" s="47"/>
      <c r="L49" s="47"/>
      <c r="M49" s="47"/>
      <c r="N49" s="47"/>
      <c r="O49" s="47"/>
      <c r="P49" s="47"/>
    </row>
    <row r="50" spans="1:17" ht="20.25" customHeight="1" thickBot="1">
      <c r="A50" s="2"/>
      <c r="B50" s="47"/>
      <c r="C50" s="47"/>
      <c r="D50" s="47"/>
      <c r="E50" s="47"/>
      <c r="F50" s="47"/>
      <c r="G50" s="47"/>
      <c r="H50" s="47"/>
      <c r="I50" s="47"/>
      <c r="J50" s="47"/>
      <c r="K50" s="47"/>
      <c r="L50" s="47"/>
      <c r="M50" s="47"/>
      <c r="N50" s="47"/>
      <c r="O50" s="47"/>
      <c r="P50" s="47"/>
      <c r="Q50" s="201" t="s">
        <v>222</v>
      </c>
    </row>
    <row r="51" spans="1:17" ht="21.5" thickTop="1">
      <c r="A51" s="7" t="s">
        <v>215</v>
      </c>
      <c r="J51" s="914" t="s">
        <v>224</v>
      </c>
      <c r="K51" s="915"/>
      <c r="L51" s="915"/>
      <c r="M51" s="915"/>
      <c r="N51" s="916"/>
      <c r="P51" s="920" t="s">
        <v>209</v>
      </c>
      <c r="Q51" s="921"/>
    </row>
    <row r="52" spans="1:17" ht="27" customHeight="1" thickBot="1">
      <c r="A52" s="1"/>
      <c r="J52" s="917"/>
      <c r="K52" s="918"/>
      <c r="L52" s="918"/>
      <c r="M52" s="918"/>
      <c r="N52" s="919"/>
      <c r="P52" s="922"/>
      <c r="Q52" s="923"/>
    </row>
    <row r="53" spans="1:17" ht="27" customHeight="1" thickTop="1">
      <c r="A53" s="1"/>
      <c r="J53" s="202"/>
      <c r="K53" s="202"/>
      <c r="L53" s="202"/>
      <c r="M53" s="202"/>
      <c r="N53" s="202"/>
      <c r="P53" s="204"/>
      <c r="Q53" s="204"/>
    </row>
    <row r="54" spans="1:17" ht="14">
      <c r="A54" s="10" t="s">
        <v>55</v>
      </c>
    </row>
    <row r="55" spans="1:17" ht="14">
      <c r="A55" s="10"/>
    </row>
    <row r="56" spans="1:17" ht="14">
      <c r="A56" s="10" t="s">
        <v>56</v>
      </c>
      <c r="J56" s="11"/>
      <c r="P56" s="12"/>
    </row>
    <row r="57" spans="1:17" ht="16.5">
      <c r="A57" s="898" t="s">
        <v>58</v>
      </c>
      <c r="B57" s="899"/>
      <c r="C57" s="900"/>
      <c r="D57" s="901"/>
      <c r="E57" s="901"/>
      <c r="F57" s="901"/>
      <c r="G57" s="901"/>
      <c r="H57" s="901"/>
      <c r="I57" s="6"/>
      <c r="J57" s="194" t="s">
        <v>210</v>
      </c>
      <c r="K57" s="194"/>
      <c r="L57" s="194"/>
      <c r="M57" s="194"/>
      <c r="N57" s="194"/>
      <c r="O57" s="14"/>
      <c r="P57" s="14"/>
      <c r="Q57" s="6"/>
    </row>
    <row r="58" spans="1:17" ht="16.5">
      <c r="A58" s="902" t="s">
        <v>59</v>
      </c>
      <c r="B58" s="902"/>
      <c r="C58" s="902"/>
      <c r="D58" s="902"/>
      <c r="E58" s="902"/>
      <c r="F58" s="903"/>
      <c r="G58" s="903"/>
      <c r="H58" s="903"/>
      <c r="I58" s="15"/>
      <c r="J58" s="194" t="s">
        <v>211</v>
      </c>
      <c r="K58" s="194"/>
      <c r="L58" s="194"/>
      <c r="M58" s="194"/>
      <c r="N58" s="194"/>
      <c r="O58" s="16"/>
      <c r="P58" s="16"/>
      <c r="Q58" s="15"/>
    </row>
    <row r="59" spans="1:17" ht="16.5">
      <c r="A59" s="902" t="s">
        <v>60</v>
      </c>
      <c r="B59" s="902"/>
      <c r="C59" s="902"/>
      <c r="D59" s="902"/>
      <c r="E59" s="902"/>
      <c r="F59" s="904" t="str">
        <f>IF(P93=0,"",ROUNDUP(P91/P93,2))</f>
        <v/>
      </c>
      <c r="G59" s="905"/>
      <c r="H59" s="906"/>
      <c r="I59" s="15"/>
      <c r="J59" s="13"/>
      <c r="K59" s="13"/>
      <c r="L59" s="13"/>
      <c r="M59" s="13"/>
      <c r="N59" s="13"/>
      <c r="O59" s="16"/>
      <c r="P59" s="12"/>
      <c r="Q59" s="15"/>
    </row>
    <row r="60" spans="1:17" ht="16.5">
      <c r="A60" s="17"/>
      <c r="B60" s="17"/>
      <c r="C60" s="17"/>
      <c r="D60" s="17"/>
      <c r="E60" s="17"/>
      <c r="F60" s="18"/>
      <c r="G60" s="18"/>
      <c r="H60" s="18"/>
      <c r="I60" s="15"/>
      <c r="J60" s="13"/>
      <c r="K60" s="13"/>
      <c r="L60" s="13"/>
      <c r="M60" s="13"/>
      <c r="N60" s="13"/>
      <c r="O60" s="16"/>
      <c r="P60" s="12"/>
      <c r="Q60" s="15"/>
    </row>
    <row r="61" spans="1:17" ht="14">
      <c r="P61" s="12"/>
    </row>
    <row r="62" spans="1:17" ht="23.25" customHeight="1">
      <c r="A62" s="19"/>
      <c r="B62" s="20"/>
      <c r="C62" s="87"/>
      <c r="D62" s="907" t="s">
        <v>61</v>
      </c>
      <c r="E62" s="908"/>
      <c r="F62" s="908"/>
      <c r="G62" s="908"/>
      <c r="H62" s="908"/>
      <c r="I62" s="908"/>
      <c r="J62" s="908"/>
      <c r="K62" s="908"/>
      <c r="L62" s="908"/>
      <c r="M62" s="908"/>
      <c r="N62" s="908"/>
      <c r="O62" s="908"/>
      <c r="P62" s="909"/>
      <c r="Q62" s="22"/>
    </row>
    <row r="63" spans="1:17" ht="26">
      <c r="A63" s="88"/>
      <c r="B63" s="24" t="s">
        <v>62</v>
      </c>
      <c r="C63" s="24" t="s">
        <v>63</v>
      </c>
      <c r="D63" s="25" t="s">
        <v>408</v>
      </c>
      <c r="E63" s="25" t="s">
        <v>409</v>
      </c>
      <c r="F63" s="25" t="s">
        <v>410</v>
      </c>
      <c r="G63" s="25" t="s">
        <v>411</v>
      </c>
      <c r="H63" s="25" t="s">
        <v>412</v>
      </c>
      <c r="I63" s="25" t="s">
        <v>413</v>
      </c>
      <c r="J63" s="25" t="s">
        <v>414</v>
      </c>
      <c r="K63" s="25" t="s">
        <v>415</v>
      </c>
      <c r="L63" s="25" t="s">
        <v>416</v>
      </c>
      <c r="M63" s="25" t="s">
        <v>417</v>
      </c>
      <c r="N63" s="25" t="s">
        <v>418</v>
      </c>
      <c r="O63" s="25" t="s">
        <v>419</v>
      </c>
      <c r="P63" s="26" t="s">
        <v>64</v>
      </c>
      <c r="Q63" s="27"/>
    </row>
    <row r="64" spans="1:17" ht="17.25" customHeight="1">
      <c r="A64" s="28"/>
      <c r="B64" s="29">
        <v>1</v>
      </c>
      <c r="C64" s="195" t="s">
        <v>36</v>
      </c>
      <c r="D64" s="31">
        <v>15</v>
      </c>
      <c r="E64" s="31">
        <v>17</v>
      </c>
      <c r="F64" s="31">
        <v>17</v>
      </c>
      <c r="G64" s="31">
        <v>15</v>
      </c>
      <c r="H64" s="31">
        <v>15</v>
      </c>
      <c r="I64" s="31">
        <v>15</v>
      </c>
      <c r="J64" s="31">
        <v>15</v>
      </c>
      <c r="K64" s="31">
        <v>15</v>
      </c>
      <c r="L64" s="31">
        <v>15</v>
      </c>
      <c r="M64" s="31">
        <v>15</v>
      </c>
      <c r="N64" s="31">
        <v>24</v>
      </c>
      <c r="O64" s="31">
        <v>15</v>
      </c>
      <c r="P64" s="32">
        <f t="shared" ref="P64:P84" si="2">SUM(D64:O64)</f>
        <v>193</v>
      </c>
      <c r="Q64" s="22"/>
    </row>
    <row r="65" spans="1:17" ht="17.25" customHeight="1">
      <c r="A65" s="33"/>
      <c r="B65" s="29">
        <v>2</v>
      </c>
      <c r="C65" s="195" t="s">
        <v>37</v>
      </c>
      <c r="D65" s="31">
        <v>15</v>
      </c>
      <c r="E65" s="31">
        <v>17</v>
      </c>
      <c r="F65" s="31">
        <v>15</v>
      </c>
      <c r="G65" s="31">
        <v>15</v>
      </c>
      <c r="H65" s="31">
        <v>12</v>
      </c>
      <c r="I65" s="31">
        <v>15</v>
      </c>
      <c r="J65" s="31">
        <v>13</v>
      </c>
      <c r="K65" s="31">
        <v>15</v>
      </c>
      <c r="L65" s="31">
        <v>15</v>
      </c>
      <c r="M65" s="31">
        <v>15</v>
      </c>
      <c r="N65" s="31">
        <v>15</v>
      </c>
      <c r="O65" s="31">
        <v>15</v>
      </c>
      <c r="P65" s="32">
        <f t="shared" si="2"/>
        <v>177</v>
      </c>
      <c r="Q65" s="22"/>
    </row>
    <row r="66" spans="1:17" ht="17.25" customHeight="1">
      <c r="A66" s="33"/>
      <c r="B66" s="29">
        <v>3</v>
      </c>
      <c r="C66" s="195" t="s">
        <v>39</v>
      </c>
      <c r="D66" s="31">
        <v>17</v>
      </c>
      <c r="E66" s="31">
        <v>17</v>
      </c>
      <c r="F66" s="31">
        <v>15</v>
      </c>
      <c r="G66" s="31">
        <v>15</v>
      </c>
      <c r="H66" s="31">
        <v>15</v>
      </c>
      <c r="I66" s="31">
        <v>12</v>
      </c>
      <c r="J66" s="31">
        <v>15</v>
      </c>
      <c r="K66" s="31">
        <v>15</v>
      </c>
      <c r="L66" s="31">
        <v>14</v>
      </c>
      <c r="M66" s="31">
        <v>15</v>
      </c>
      <c r="N66" s="31">
        <v>15</v>
      </c>
      <c r="O66" s="31">
        <v>17</v>
      </c>
      <c r="P66" s="32">
        <f t="shared" si="2"/>
        <v>182</v>
      </c>
      <c r="Q66" s="22"/>
    </row>
    <row r="67" spans="1:17" ht="17.25" customHeight="1">
      <c r="A67" s="33"/>
      <c r="B67" s="29">
        <v>4</v>
      </c>
      <c r="C67" s="195" t="s">
        <v>208</v>
      </c>
      <c r="D67" s="31">
        <v>15</v>
      </c>
      <c r="E67" s="31">
        <v>15</v>
      </c>
      <c r="F67" s="31">
        <v>15</v>
      </c>
      <c r="G67" s="31">
        <v>14</v>
      </c>
      <c r="H67" s="31">
        <v>14</v>
      </c>
      <c r="I67" s="31">
        <v>15</v>
      </c>
      <c r="J67" s="31">
        <v>15</v>
      </c>
      <c r="K67" s="31">
        <v>15</v>
      </c>
      <c r="L67" s="31">
        <v>12</v>
      </c>
      <c r="M67" s="31">
        <v>12</v>
      </c>
      <c r="N67" s="31">
        <v>12</v>
      </c>
      <c r="O67" s="31">
        <v>15</v>
      </c>
      <c r="P67" s="32">
        <f t="shared" si="2"/>
        <v>169</v>
      </c>
      <c r="Q67" s="22"/>
    </row>
    <row r="68" spans="1:17" ht="17.25" customHeight="1">
      <c r="A68" s="33"/>
      <c r="B68" s="29">
        <v>5</v>
      </c>
      <c r="C68" s="195" t="s">
        <v>40</v>
      </c>
      <c r="D68" s="31">
        <v>15</v>
      </c>
      <c r="E68" s="31">
        <v>15</v>
      </c>
      <c r="F68" s="31">
        <v>17</v>
      </c>
      <c r="G68" s="31">
        <v>15</v>
      </c>
      <c r="H68" s="31">
        <v>15</v>
      </c>
      <c r="I68" s="31">
        <v>15</v>
      </c>
      <c r="J68" s="31">
        <v>12</v>
      </c>
      <c r="K68" s="31">
        <v>12</v>
      </c>
      <c r="L68" s="31">
        <v>13</v>
      </c>
      <c r="M68" s="31">
        <v>14</v>
      </c>
      <c r="N68" s="31">
        <v>13</v>
      </c>
      <c r="O68" s="31">
        <v>14</v>
      </c>
      <c r="P68" s="32">
        <f t="shared" si="2"/>
        <v>170</v>
      </c>
      <c r="Q68" s="22"/>
    </row>
    <row r="69" spans="1:17" ht="17.25" customHeight="1">
      <c r="A69" s="33"/>
      <c r="B69" s="29">
        <v>6</v>
      </c>
      <c r="C69" s="195" t="s">
        <v>41</v>
      </c>
      <c r="D69" s="31"/>
      <c r="E69" s="31"/>
      <c r="F69" s="31"/>
      <c r="G69" s="31"/>
      <c r="H69" s="31"/>
      <c r="I69" s="31"/>
      <c r="J69" s="31"/>
      <c r="K69" s="31"/>
      <c r="L69" s="31"/>
      <c r="M69" s="31"/>
      <c r="N69" s="31"/>
      <c r="O69" s="31"/>
      <c r="P69" s="32">
        <f t="shared" si="2"/>
        <v>0</v>
      </c>
      <c r="Q69" s="22"/>
    </row>
    <row r="70" spans="1:17" ht="17.25" customHeight="1">
      <c r="A70" s="33"/>
      <c r="B70" s="29">
        <v>7</v>
      </c>
      <c r="C70" s="195" t="s">
        <v>42</v>
      </c>
      <c r="D70" s="31"/>
      <c r="E70" s="31"/>
      <c r="F70" s="31"/>
      <c r="G70" s="31"/>
      <c r="H70" s="31"/>
      <c r="I70" s="31"/>
      <c r="J70" s="31"/>
      <c r="K70" s="31"/>
      <c r="L70" s="31"/>
      <c r="M70" s="31"/>
      <c r="N70" s="31"/>
      <c r="O70" s="31"/>
      <c r="P70" s="32">
        <f t="shared" si="2"/>
        <v>0</v>
      </c>
      <c r="Q70" s="22"/>
    </row>
    <row r="71" spans="1:17" ht="17.25" customHeight="1">
      <c r="A71" s="33"/>
      <c r="B71" s="29">
        <v>8</v>
      </c>
      <c r="C71" s="195" t="s">
        <v>212</v>
      </c>
      <c r="D71" s="31"/>
      <c r="E71" s="31"/>
      <c r="F71" s="31"/>
      <c r="G71" s="31"/>
      <c r="H71" s="31"/>
      <c r="I71" s="31"/>
      <c r="J71" s="31"/>
      <c r="K71" s="31"/>
      <c r="L71" s="31"/>
      <c r="M71" s="31"/>
      <c r="N71" s="31"/>
      <c r="O71" s="31"/>
      <c r="P71" s="32">
        <f t="shared" si="2"/>
        <v>0</v>
      </c>
      <c r="Q71" s="22"/>
    </row>
    <row r="72" spans="1:17" ht="17.25" customHeight="1">
      <c r="A72" s="33"/>
      <c r="B72" s="29">
        <v>9</v>
      </c>
      <c r="C72" s="195" t="s">
        <v>213</v>
      </c>
      <c r="D72" s="31"/>
      <c r="E72" s="31"/>
      <c r="F72" s="31"/>
      <c r="G72" s="31"/>
      <c r="H72" s="31"/>
      <c r="I72" s="31"/>
      <c r="J72" s="31"/>
      <c r="K72" s="31"/>
      <c r="L72" s="31"/>
      <c r="M72" s="31"/>
      <c r="N72" s="31"/>
      <c r="O72" s="31"/>
      <c r="P72" s="32">
        <f t="shared" si="2"/>
        <v>0</v>
      </c>
      <c r="Q72" s="22"/>
    </row>
    <row r="73" spans="1:17" ht="17.25" customHeight="1">
      <c r="A73" s="33"/>
      <c r="B73" s="29">
        <v>10</v>
      </c>
      <c r="C73" s="195" t="s">
        <v>45</v>
      </c>
      <c r="D73" s="31"/>
      <c r="E73" s="31"/>
      <c r="F73" s="31"/>
      <c r="G73" s="31"/>
      <c r="H73" s="31"/>
      <c r="I73" s="31"/>
      <c r="J73" s="31"/>
      <c r="K73" s="31"/>
      <c r="L73" s="31"/>
      <c r="M73" s="31"/>
      <c r="N73" s="31"/>
      <c r="O73" s="31"/>
      <c r="P73" s="32">
        <f t="shared" si="2"/>
        <v>0</v>
      </c>
      <c r="Q73" s="22"/>
    </row>
    <row r="74" spans="1:17" ht="17.25" customHeight="1">
      <c r="A74" s="33"/>
      <c r="B74" s="29">
        <v>11</v>
      </c>
      <c r="C74" s="195" t="s">
        <v>46</v>
      </c>
      <c r="D74" s="31"/>
      <c r="E74" s="31"/>
      <c r="F74" s="31"/>
      <c r="G74" s="31"/>
      <c r="H74" s="31"/>
      <c r="I74" s="31"/>
      <c r="J74" s="31"/>
      <c r="K74" s="31"/>
      <c r="L74" s="31"/>
      <c r="M74" s="31"/>
      <c r="N74" s="31"/>
      <c r="O74" s="31"/>
      <c r="P74" s="32">
        <f t="shared" si="2"/>
        <v>0</v>
      </c>
      <c r="Q74" s="22"/>
    </row>
    <row r="75" spans="1:17" ht="17.25" customHeight="1">
      <c r="A75" s="33"/>
      <c r="B75" s="29">
        <v>12</v>
      </c>
      <c r="C75" s="195" t="s">
        <v>47</v>
      </c>
      <c r="D75" s="31"/>
      <c r="E75" s="31"/>
      <c r="F75" s="31"/>
      <c r="G75" s="31"/>
      <c r="H75" s="31"/>
      <c r="I75" s="31"/>
      <c r="J75" s="31"/>
      <c r="K75" s="31"/>
      <c r="L75" s="31"/>
      <c r="M75" s="31"/>
      <c r="N75" s="31"/>
      <c r="O75" s="31"/>
      <c r="P75" s="32">
        <f t="shared" si="2"/>
        <v>0</v>
      </c>
      <c r="Q75" s="22"/>
    </row>
    <row r="76" spans="1:17" ht="17.25" customHeight="1">
      <c r="A76" s="33"/>
      <c r="B76" s="29">
        <v>13</v>
      </c>
      <c r="C76" s="195" t="s">
        <v>48</v>
      </c>
      <c r="D76" s="31"/>
      <c r="E76" s="31"/>
      <c r="F76" s="31"/>
      <c r="G76" s="31"/>
      <c r="H76" s="31"/>
      <c r="I76" s="31"/>
      <c r="J76" s="31"/>
      <c r="K76" s="31"/>
      <c r="L76" s="31"/>
      <c r="M76" s="31"/>
      <c r="N76" s="31"/>
      <c r="O76" s="31"/>
      <c r="P76" s="32">
        <f t="shared" si="2"/>
        <v>0</v>
      </c>
      <c r="Q76" s="22"/>
    </row>
    <row r="77" spans="1:17" ht="17.25" customHeight="1">
      <c r="A77" s="33"/>
      <c r="B77" s="29">
        <v>14</v>
      </c>
      <c r="C77" s="195" t="s">
        <v>214</v>
      </c>
      <c r="D77" s="31"/>
      <c r="E77" s="31"/>
      <c r="F77" s="31"/>
      <c r="G77" s="31"/>
      <c r="H77" s="31"/>
      <c r="I77" s="31"/>
      <c r="J77" s="31"/>
      <c r="K77" s="31"/>
      <c r="L77" s="31"/>
      <c r="M77" s="31"/>
      <c r="N77" s="31"/>
      <c r="O77" s="31"/>
      <c r="P77" s="32">
        <f t="shared" si="2"/>
        <v>0</v>
      </c>
      <c r="Q77" s="22"/>
    </row>
    <row r="78" spans="1:17" ht="17.25" customHeight="1">
      <c r="A78" s="33"/>
      <c r="B78" s="29">
        <v>15</v>
      </c>
      <c r="C78" s="30"/>
      <c r="D78" s="31"/>
      <c r="E78" s="31"/>
      <c r="F78" s="31"/>
      <c r="G78" s="31"/>
      <c r="H78" s="31"/>
      <c r="I78" s="31"/>
      <c r="J78" s="31"/>
      <c r="K78" s="31"/>
      <c r="L78" s="31"/>
      <c r="M78" s="31"/>
      <c r="N78" s="31"/>
      <c r="O78" s="31"/>
      <c r="P78" s="32">
        <f t="shared" si="2"/>
        <v>0</v>
      </c>
      <c r="Q78" s="22"/>
    </row>
    <row r="79" spans="1:17" ht="17.25" customHeight="1">
      <c r="A79" s="33"/>
      <c r="B79" s="29">
        <v>16</v>
      </c>
      <c r="C79" s="30"/>
      <c r="D79" s="31"/>
      <c r="E79" s="31"/>
      <c r="F79" s="31"/>
      <c r="G79" s="31"/>
      <c r="H79" s="31"/>
      <c r="I79" s="31"/>
      <c r="J79" s="31"/>
      <c r="K79" s="31"/>
      <c r="L79" s="31"/>
      <c r="M79" s="31"/>
      <c r="N79" s="31"/>
      <c r="O79" s="31"/>
      <c r="P79" s="32">
        <f t="shared" si="2"/>
        <v>0</v>
      </c>
      <c r="Q79" s="22"/>
    </row>
    <row r="80" spans="1:17" ht="17.25" customHeight="1">
      <c r="A80" s="33"/>
      <c r="B80" s="29">
        <v>17</v>
      </c>
      <c r="C80" s="30"/>
      <c r="D80" s="31"/>
      <c r="E80" s="31"/>
      <c r="F80" s="31"/>
      <c r="G80" s="31"/>
      <c r="H80" s="31"/>
      <c r="I80" s="31"/>
      <c r="J80" s="31"/>
      <c r="K80" s="31"/>
      <c r="L80" s="31"/>
      <c r="M80" s="31"/>
      <c r="N80" s="31"/>
      <c r="O80" s="31"/>
      <c r="P80" s="32">
        <f t="shared" si="2"/>
        <v>0</v>
      </c>
      <c r="Q80" s="22"/>
    </row>
    <row r="81" spans="1:17" ht="17.25" customHeight="1">
      <c r="A81" s="33"/>
      <c r="B81" s="29">
        <v>18</v>
      </c>
      <c r="C81" s="30"/>
      <c r="D81" s="31"/>
      <c r="E81" s="31"/>
      <c r="F81" s="31"/>
      <c r="G81" s="31"/>
      <c r="H81" s="31"/>
      <c r="I81" s="31"/>
      <c r="J81" s="31"/>
      <c r="K81" s="31"/>
      <c r="L81" s="31"/>
      <c r="M81" s="31"/>
      <c r="N81" s="31"/>
      <c r="O81" s="31"/>
      <c r="P81" s="32">
        <f t="shared" si="2"/>
        <v>0</v>
      </c>
      <c r="Q81" s="22"/>
    </row>
    <row r="82" spans="1:17" ht="17.25" customHeight="1">
      <c r="A82" s="33"/>
      <c r="B82" s="29">
        <v>19</v>
      </c>
      <c r="C82" s="30"/>
      <c r="D82" s="31"/>
      <c r="E82" s="31"/>
      <c r="F82" s="31"/>
      <c r="G82" s="31"/>
      <c r="H82" s="31"/>
      <c r="I82" s="31"/>
      <c r="J82" s="31"/>
      <c r="K82" s="31"/>
      <c r="L82" s="31"/>
      <c r="M82" s="31"/>
      <c r="N82" s="31"/>
      <c r="O82" s="31"/>
      <c r="P82" s="32">
        <f t="shared" si="2"/>
        <v>0</v>
      </c>
      <c r="Q82" s="22"/>
    </row>
    <row r="83" spans="1:17" ht="17.25" customHeight="1">
      <c r="A83" s="33"/>
      <c r="B83" s="29">
        <v>20</v>
      </c>
      <c r="C83" s="30"/>
      <c r="D83" s="31"/>
      <c r="E83" s="31"/>
      <c r="F83" s="31"/>
      <c r="G83" s="31"/>
      <c r="H83" s="31"/>
      <c r="I83" s="31"/>
      <c r="J83" s="31"/>
      <c r="K83" s="31"/>
      <c r="L83" s="31"/>
      <c r="M83" s="31"/>
      <c r="N83" s="31"/>
      <c r="O83" s="31"/>
      <c r="P83" s="32">
        <f t="shared" si="2"/>
        <v>0</v>
      </c>
      <c r="Q83" s="22"/>
    </row>
    <row r="84" spans="1:17" ht="17.25" customHeight="1">
      <c r="A84" s="33"/>
      <c r="B84" s="29">
        <v>21</v>
      </c>
      <c r="C84" s="30"/>
      <c r="D84" s="31"/>
      <c r="E84" s="31"/>
      <c r="F84" s="31"/>
      <c r="G84" s="31"/>
      <c r="H84" s="31"/>
      <c r="I84" s="31"/>
      <c r="J84" s="31"/>
      <c r="K84" s="31"/>
      <c r="L84" s="31"/>
      <c r="M84" s="31"/>
      <c r="N84" s="31"/>
      <c r="O84" s="31"/>
      <c r="P84" s="32">
        <f t="shared" si="2"/>
        <v>0</v>
      </c>
      <c r="Q84" s="22"/>
    </row>
    <row r="85" spans="1:17" ht="17.25" customHeight="1">
      <c r="A85" s="33"/>
      <c r="B85" s="29">
        <v>22</v>
      </c>
      <c r="C85" s="30"/>
      <c r="D85" s="31"/>
      <c r="E85" s="31"/>
      <c r="F85" s="31"/>
      <c r="G85" s="31"/>
      <c r="H85" s="31"/>
      <c r="I85" s="31"/>
      <c r="J85" s="31"/>
      <c r="K85" s="31"/>
      <c r="L85" s="31"/>
      <c r="M85" s="31"/>
      <c r="N85" s="31"/>
      <c r="O85" s="31"/>
      <c r="P85" s="32">
        <f>SUM(D85:O85)</f>
        <v>0</v>
      </c>
      <c r="Q85" s="22"/>
    </row>
    <row r="86" spans="1:17" ht="17.25" customHeight="1">
      <c r="A86" s="33"/>
      <c r="B86" s="29">
        <v>23</v>
      </c>
      <c r="C86" s="30"/>
      <c r="D86" s="31"/>
      <c r="E86" s="31"/>
      <c r="F86" s="31"/>
      <c r="G86" s="31"/>
      <c r="H86" s="31"/>
      <c r="I86" s="31"/>
      <c r="J86" s="31"/>
      <c r="K86" s="31"/>
      <c r="L86" s="31"/>
      <c r="M86" s="31"/>
      <c r="N86" s="31"/>
      <c r="O86" s="31"/>
      <c r="P86" s="32">
        <f>SUM(D86:O86)</f>
        <v>0</v>
      </c>
      <c r="Q86" s="22"/>
    </row>
    <row r="87" spans="1:17" ht="17.25" customHeight="1">
      <c r="A87" s="33"/>
      <c r="B87" s="29">
        <v>24</v>
      </c>
      <c r="C87" s="30"/>
      <c r="D87" s="31"/>
      <c r="E87" s="31"/>
      <c r="F87" s="31"/>
      <c r="G87" s="31"/>
      <c r="H87" s="31"/>
      <c r="I87" s="31"/>
      <c r="J87" s="31"/>
      <c r="K87" s="31"/>
      <c r="L87" s="31"/>
      <c r="M87" s="31"/>
      <c r="N87" s="31"/>
      <c r="O87" s="31"/>
      <c r="P87" s="32">
        <f t="shared" ref="P87:P88" si="3">SUM(D87:O87)</f>
        <v>0</v>
      </c>
      <c r="Q87" s="22"/>
    </row>
    <row r="88" spans="1:17" ht="17.25" customHeight="1">
      <c r="A88" s="34"/>
      <c r="B88" s="29">
        <v>25</v>
      </c>
      <c r="C88" s="30"/>
      <c r="D88" s="31"/>
      <c r="E88" s="31"/>
      <c r="F88" s="31"/>
      <c r="G88" s="31"/>
      <c r="H88" s="31"/>
      <c r="I88" s="31"/>
      <c r="J88" s="31"/>
      <c r="K88" s="31"/>
      <c r="L88" s="31"/>
      <c r="M88" s="31"/>
      <c r="N88" s="31"/>
      <c r="O88" s="31"/>
      <c r="P88" s="32">
        <f t="shared" si="3"/>
        <v>0</v>
      </c>
      <c r="Q88" s="22"/>
    </row>
    <row r="89" spans="1:17" ht="17.25" customHeight="1">
      <c r="A89" s="22"/>
      <c r="B89" s="35"/>
      <c r="C89" s="35"/>
      <c r="D89" s="22"/>
      <c r="E89" s="22"/>
      <c r="F89" s="22"/>
      <c r="G89" s="22"/>
      <c r="H89" s="22"/>
      <c r="I89" s="22"/>
      <c r="J89" s="22"/>
      <c r="K89" s="22"/>
      <c r="L89" s="22"/>
      <c r="M89" s="22"/>
      <c r="N89" s="22"/>
      <c r="O89" s="22"/>
      <c r="P89" s="36"/>
      <c r="Q89" s="22"/>
    </row>
    <row r="90" spans="1:17" ht="17.25" customHeight="1">
      <c r="A90" s="22"/>
      <c r="B90" s="35"/>
      <c r="C90" s="35"/>
      <c r="D90" s="22"/>
      <c r="E90" s="22"/>
      <c r="F90" s="22"/>
      <c r="G90" s="22"/>
      <c r="H90" s="22"/>
      <c r="I90" s="22"/>
      <c r="J90" s="22"/>
      <c r="K90" s="22"/>
      <c r="L90" s="22"/>
      <c r="M90" s="22"/>
      <c r="N90" s="22"/>
      <c r="O90" s="22"/>
      <c r="P90" s="37"/>
      <c r="Q90" s="22"/>
    </row>
    <row r="91" spans="1:17" ht="17.25" customHeight="1">
      <c r="A91" s="892" t="s">
        <v>27</v>
      </c>
      <c r="B91" s="893"/>
      <c r="C91" s="894"/>
      <c r="D91" s="38">
        <f t="shared" ref="D91:P91" si="4">SUM(D64:D88)</f>
        <v>77</v>
      </c>
      <c r="E91" s="38">
        <f t="shared" si="4"/>
        <v>81</v>
      </c>
      <c r="F91" s="38">
        <f t="shared" si="4"/>
        <v>79</v>
      </c>
      <c r="G91" s="38">
        <f t="shared" si="4"/>
        <v>74</v>
      </c>
      <c r="H91" s="38">
        <f t="shared" si="4"/>
        <v>71</v>
      </c>
      <c r="I91" s="38">
        <f t="shared" si="4"/>
        <v>72</v>
      </c>
      <c r="J91" s="38">
        <f t="shared" si="4"/>
        <v>70</v>
      </c>
      <c r="K91" s="38">
        <f t="shared" si="4"/>
        <v>72</v>
      </c>
      <c r="L91" s="38">
        <f t="shared" si="4"/>
        <v>69</v>
      </c>
      <c r="M91" s="38">
        <f t="shared" si="4"/>
        <v>71</v>
      </c>
      <c r="N91" s="38">
        <f t="shared" si="4"/>
        <v>79</v>
      </c>
      <c r="O91" s="38">
        <f t="shared" si="4"/>
        <v>76</v>
      </c>
      <c r="P91" s="39">
        <f t="shared" si="4"/>
        <v>891</v>
      </c>
      <c r="Q91" s="22"/>
    </row>
    <row r="92" spans="1:17" ht="17.25" customHeight="1">
      <c r="A92" s="86"/>
      <c r="B92" s="86"/>
      <c r="C92" s="86"/>
      <c r="D92" s="41"/>
      <c r="E92" s="41"/>
      <c r="F92" s="41"/>
      <c r="G92" s="41"/>
      <c r="H92" s="41"/>
      <c r="I92" s="41"/>
      <c r="J92" s="41"/>
      <c r="K92" s="41"/>
      <c r="L92" s="42"/>
      <c r="M92" s="42"/>
      <c r="N92" s="42"/>
      <c r="O92" s="42"/>
      <c r="P92" s="43"/>
      <c r="Q92" s="44"/>
    </row>
    <row r="93" spans="1:17" ht="17.25" customHeight="1">
      <c r="A93" s="895" t="s">
        <v>65</v>
      </c>
      <c r="B93" s="896"/>
      <c r="C93" s="897"/>
      <c r="D93" s="31"/>
      <c r="E93" s="31"/>
      <c r="F93" s="31"/>
      <c r="G93" s="31"/>
      <c r="H93" s="31"/>
      <c r="I93" s="31"/>
      <c r="J93" s="31"/>
      <c r="K93" s="31"/>
      <c r="L93" s="31"/>
      <c r="M93" s="31"/>
      <c r="N93" s="31"/>
      <c r="O93" s="31"/>
      <c r="P93" s="38">
        <f>SUM(D93:O93)</f>
        <v>0</v>
      </c>
      <c r="Q93" s="22"/>
    </row>
    <row r="94" spans="1:17">
      <c r="A94" s="45"/>
      <c r="B94" s="45"/>
      <c r="C94" s="45"/>
      <c r="D94" s="46"/>
      <c r="E94" s="46"/>
      <c r="F94" s="46"/>
      <c r="G94" s="46"/>
      <c r="H94" s="46"/>
      <c r="I94" s="46"/>
      <c r="J94" s="46"/>
      <c r="K94" s="46"/>
      <c r="L94" s="46"/>
      <c r="M94" s="46"/>
      <c r="N94" s="46"/>
      <c r="O94" s="46"/>
      <c r="P94" s="46"/>
      <c r="Q94" s="22"/>
    </row>
    <row r="95" spans="1:17">
      <c r="A95" s="2" t="s">
        <v>66</v>
      </c>
      <c r="B95" s="47"/>
      <c r="C95" s="47"/>
      <c r="D95" s="47"/>
      <c r="E95" s="47"/>
      <c r="F95" s="47"/>
      <c r="G95" s="47"/>
      <c r="H95" s="47"/>
      <c r="I95" s="47"/>
      <c r="J95" s="47"/>
      <c r="K95" s="47"/>
      <c r="L95" s="47"/>
      <c r="M95" s="47"/>
      <c r="N95" s="47"/>
      <c r="O95" s="47"/>
      <c r="P95" s="47"/>
    </row>
    <row r="96" spans="1:17">
      <c r="A96" s="2" t="s">
        <v>67</v>
      </c>
      <c r="B96" s="47"/>
      <c r="C96" s="47"/>
      <c r="D96" s="47"/>
      <c r="E96" s="47"/>
      <c r="F96" s="47"/>
      <c r="G96" s="47"/>
      <c r="H96" s="47"/>
      <c r="I96" s="47"/>
      <c r="J96" s="47"/>
      <c r="K96" s="47"/>
      <c r="L96" s="47"/>
      <c r="M96" s="47"/>
      <c r="N96" s="47"/>
      <c r="O96" s="47"/>
      <c r="P96" s="47"/>
    </row>
  </sheetData>
  <mergeCells count="22">
    <mergeCell ref="A93:C93"/>
    <mergeCell ref="P51:Q52"/>
    <mergeCell ref="J51:N52"/>
    <mergeCell ref="A58:E58"/>
    <mergeCell ref="F58:H58"/>
    <mergeCell ref="A59:E59"/>
    <mergeCell ref="F59:H59"/>
    <mergeCell ref="D62:P62"/>
    <mergeCell ref="A91:C91"/>
    <mergeCell ref="D14:P14"/>
    <mergeCell ref="A43:C43"/>
    <mergeCell ref="A45:C45"/>
    <mergeCell ref="P3:Q4"/>
    <mergeCell ref="A57:C57"/>
    <mergeCell ref="D57:H57"/>
    <mergeCell ref="J3:N4"/>
    <mergeCell ref="A9:C9"/>
    <mergeCell ref="D9:H9"/>
    <mergeCell ref="A10:E10"/>
    <mergeCell ref="F10:H10"/>
    <mergeCell ref="A11:E11"/>
    <mergeCell ref="F11:H11"/>
  </mergeCells>
  <phoneticPr fontId="6"/>
  <dataValidations count="1">
    <dataValidation type="whole" operator="lessThanOrEqual" allowBlank="1" showInputMessage="1" showErrorMessage="1" errorTitle="利用日数の入力に誤りがあります。" error="当該月の日数より大きい数値は入力できません。" sqref="N45 JJ45 TF45 ADB45 AMX45 AWT45 BGP45 BQL45 CAH45 CKD45 CTZ45 DDV45 DNR45 DXN45 EHJ45 ERF45 FBB45 FKX45 FUT45 GEP45 GOL45 GYH45 HID45 HRZ45 IBV45 ILR45 IVN45 JFJ45 JPF45 JZB45 KIX45 KST45 LCP45 LML45 LWH45 MGD45 MPZ45 MZV45 NJR45 NTN45 ODJ45 ONF45 OXB45 PGX45 PQT45 QAP45 QKL45 QUH45 RED45 RNZ45 RXV45 SHR45 SRN45 TBJ45 TLF45 TVB45 UEX45 UOT45 UYP45 VIL45 VSH45 WCD45 WLZ45 WVV45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N93">
      <formula1>29</formula1>
    </dataValidation>
  </dataValidations>
  <printOptions horizontalCentered="1"/>
  <pageMargins left="0.78740157480314965" right="0.78740157480314965" top="0.98425196850393704" bottom="0.98425196850393704" header="0.51181102362204722" footer="0.51181102362204722"/>
  <pageSetup paperSize="9" scale="70" firstPageNumber="10" orientation="portrait" useFirstPageNumber="1" r:id="rId1"/>
  <headerFooter alignWithMargins="0"/>
  <rowBreaks count="1" manualBreakCount="1">
    <brk id="49"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71"/>
  <sheetViews>
    <sheetView view="pageBreakPreview" zoomScaleNormal="115" zoomScaleSheetLayoutView="100" workbookViewId="0">
      <selection activeCell="D13" sqref="D13:O13"/>
    </sheetView>
  </sheetViews>
  <sheetFormatPr defaultRowHeight="13"/>
  <cols>
    <col min="1" max="1" width="6.6328125" customWidth="1"/>
    <col min="2" max="2" width="5.6328125" style="8" customWidth="1"/>
    <col min="3" max="3" width="12.1796875" style="8" customWidth="1"/>
    <col min="4" max="15" width="6.6328125" customWidth="1"/>
    <col min="16" max="16" width="7.6328125" style="9" customWidth="1"/>
    <col min="17" max="17" width="7.6328125" customWidth="1"/>
    <col min="257" max="257" width="6.6328125" customWidth="1"/>
    <col min="258" max="258" width="5.6328125" customWidth="1"/>
    <col min="259" max="259" width="12.1796875" customWidth="1"/>
    <col min="260" max="271" width="6.6328125" customWidth="1"/>
    <col min="272" max="273" width="7.6328125" customWidth="1"/>
    <col min="513" max="513" width="6.6328125" customWidth="1"/>
    <col min="514" max="514" width="5.6328125" customWidth="1"/>
    <col min="515" max="515" width="12.1796875" customWidth="1"/>
    <col min="516" max="527" width="6.6328125" customWidth="1"/>
    <col min="528" max="529" width="7.6328125" customWidth="1"/>
    <col min="769" max="769" width="6.6328125" customWidth="1"/>
    <col min="770" max="770" width="5.6328125" customWidth="1"/>
    <col min="771" max="771" width="12.1796875" customWidth="1"/>
    <col min="772" max="783" width="6.6328125" customWidth="1"/>
    <col min="784" max="785" width="7.6328125" customWidth="1"/>
    <col min="1025" max="1025" width="6.6328125" customWidth="1"/>
    <col min="1026" max="1026" width="5.6328125" customWidth="1"/>
    <col min="1027" max="1027" width="12.1796875" customWidth="1"/>
    <col min="1028" max="1039" width="6.6328125" customWidth="1"/>
    <col min="1040" max="1041" width="7.6328125" customWidth="1"/>
    <col min="1281" max="1281" width="6.6328125" customWidth="1"/>
    <col min="1282" max="1282" width="5.6328125" customWidth="1"/>
    <col min="1283" max="1283" width="12.1796875" customWidth="1"/>
    <col min="1284" max="1295" width="6.6328125" customWidth="1"/>
    <col min="1296" max="1297" width="7.6328125" customWidth="1"/>
    <col min="1537" max="1537" width="6.6328125" customWidth="1"/>
    <col min="1538" max="1538" width="5.6328125" customWidth="1"/>
    <col min="1539" max="1539" width="12.1796875" customWidth="1"/>
    <col min="1540" max="1551" width="6.6328125" customWidth="1"/>
    <col min="1552" max="1553" width="7.6328125" customWidth="1"/>
    <col min="1793" max="1793" width="6.6328125" customWidth="1"/>
    <col min="1794" max="1794" width="5.6328125" customWidth="1"/>
    <col min="1795" max="1795" width="12.1796875" customWidth="1"/>
    <col min="1796" max="1807" width="6.6328125" customWidth="1"/>
    <col min="1808" max="1809" width="7.6328125" customWidth="1"/>
    <col min="2049" max="2049" width="6.6328125" customWidth="1"/>
    <col min="2050" max="2050" width="5.6328125" customWidth="1"/>
    <col min="2051" max="2051" width="12.1796875" customWidth="1"/>
    <col min="2052" max="2063" width="6.6328125" customWidth="1"/>
    <col min="2064" max="2065" width="7.6328125" customWidth="1"/>
    <col min="2305" max="2305" width="6.6328125" customWidth="1"/>
    <col min="2306" max="2306" width="5.6328125" customWidth="1"/>
    <col min="2307" max="2307" width="12.1796875" customWidth="1"/>
    <col min="2308" max="2319" width="6.6328125" customWidth="1"/>
    <col min="2320" max="2321" width="7.6328125" customWidth="1"/>
    <col min="2561" max="2561" width="6.6328125" customWidth="1"/>
    <col min="2562" max="2562" width="5.6328125" customWidth="1"/>
    <col min="2563" max="2563" width="12.1796875" customWidth="1"/>
    <col min="2564" max="2575" width="6.6328125" customWidth="1"/>
    <col min="2576" max="2577" width="7.6328125" customWidth="1"/>
    <col min="2817" max="2817" width="6.6328125" customWidth="1"/>
    <col min="2818" max="2818" width="5.6328125" customWidth="1"/>
    <col min="2819" max="2819" width="12.1796875" customWidth="1"/>
    <col min="2820" max="2831" width="6.6328125" customWidth="1"/>
    <col min="2832" max="2833" width="7.6328125" customWidth="1"/>
    <col min="3073" max="3073" width="6.6328125" customWidth="1"/>
    <col min="3074" max="3074" width="5.6328125" customWidth="1"/>
    <col min="3075" max="3075" width="12.1796875" customWidth="1"/>
    <col min="3076" max="3087" width="6.6328125" customWidth="1"/>
    <col min="3088" max="3089" width="7.6328125" customWidth="1"/>
    <col min="3329" max="3329" width="6.6328125" customWidth="1"/>
    <col min="3330" max="3330" width="5.6328125" customWidth="1"/>
    <col min="3331" max="3331" width="12.1796875" customWidth="1"/>
    <col min="3332" max="3343" width="6.6328125" customWidth="1"/>
    <col min="3344" max="3345" width="7.6328125" customWidth="1"/>
    <col min="3585" max="3585" width="6.6328125" customWidth="1"/>
    <col min="3586" max="3586" width="5.6328125" customWidth="1"/>
    <col min="3587" max="3587" width="12.1796875" customWidth="1"/>
    <col min="3588" max="3599" width="6.6328125" customWidth="1"/>
    <col min="3600" max="3601" width="7.6328125" customWidth="1"/>
    <col min="3841" max="3841" width="6.6328125" customWidth="1"/>
    <col min="3842" max="3842" width="5.6328125" customWidth="1"/>
    <col min="3843" max="3843" width="12.1796875" customWidth="1"/>
    <col min="3844" max="3855" width="6.6328125" customWidth="1"/>
    <col min="3856" max="3857" width="7.6328125" customWidth="1"/>
    <col min="4097" max="4097" width="6.6328125" customWidth="1"/>
    <col min="4098" max="4098" width="5.6328125" customWidth="1"/>
    <col min="4099" max="4099" width="12.1796875" customWidth="1"/>
    <col min="4100" max="4111" width="6.6328125" customWidth="1"/>
    <col min="4112" max="4113" width="7.6328125" customWidth="1"/>
    <col min="4353" max="4353" width="6.6328125" customWidth="1"/>
    <col min="4354" max="4354" width="5.6328125" customWidth="1"/>
    <col min="4355" max="4355" width="12.1796875" customWidth="1"/>
    <col min="4356" max="4367" width="6.6328125" customWidth="1"/>
    <col min="4368" max="4369" width="7.6328125" customWidth="1"/>
    <col min="4609" max="4609" width="6.6328125" customWidth="1"/>
    <col min="4610" max="4610" width="5.6328125" customWidth="1"/>
    <col min="4611" max="4611" width="12.1796875" customWidth="1"/>
    <col min="4612" max="4623" width="6.6328125" customWidth="1"/>
    <col min="4624" max="4625" width="7.6328125" customWidth="1"/>
    <col min="4865" max="4865" width="6.6328125" customWidth="1"/>
    <col min="4866" max="4866" width="5.6328125" customWidth="1"/>
    <col min="4867" max="4867" width="12.1796875" customWidth="1"/>
    <col min="4868" max="4879" width="6.6328125" customWidth="1"/>
    <col min="4880" max="4881" width="7.6328125" customWidth="1"/>
    <col min="5121" max="5121" width="6.6328125" customWidth="1"/>
    <col min="5122" max="5122" width="5.6328125" customWidth="1"/>
    <col min="5123" max="5123" width="12.1796875" customWidth="1"/>
    <col min="5124" max="5135" width="6.6328125" customWidth="1"/>
    <col min="5136" max="5137" width="7.6328125" customWidth="1"/>
    <col min="5377" max="5377" width="6.6328125" customWidth="1"/>
    <col min="5378" max="5378" width="5.6328125" customWidth="1"/>
    <col min="5379" max="5379" width="12.1796875" customWidth="1"/>
    <col min="5380" max="5391" width="6.6328125" customWidth="1"/>
    <col min="5392" max="5393" width="7.6328125" customWidth="1"/>
    <col min="5633" max="5633" width="6.6328125" customWidth="1"/>
    <col min="5634" max="5634" width="5.6328125" customWidth="1"/>
    <col min="5635" max="5635" width="12.1796875" customWidth="1"/>
    <col min="5636" max="5647" width="6.6328125" customWidth="1"/>
    <col min="5648" max="5649" width="7.6328125" customWidth="1"/>
    <col min="5889" max="5889" width="6.6328125" customWidth="1"/>
    <col min="5890" max="5890" width="5.6328125" customWidth="1"/>
    <col min="5891" max="5891" width="12.1796875" customWidth="1"/>
    <col min="5892" max="5903" width="6.6328125" customWidth="1"/>
    <col min="5904" max="5905" width="7.6328125" customWidth="1"/>
    <col min="6145" max="6145" width="6.6328125" customWidth="1"/>
    <col min="6146" max="6146" width="5.6328125" customWidth="1"/>
    <col min="6147" max="6147" width="12.1796875" customWidth="1"/>
    <col min="6148" max="6159" width="6.6328125" customWidth="1"/>
    <col min="6160" max="6161" width="7.6328125" customWidth="1"/>
    <col min="6401" max="6401" width="6.6328125" customWidth="1"/>
    <col min="6402" max="6402" width="5.6328125" customWidth="1"/>
    <col min="6403" max="6403" width="12.1796875" customWidth="1"/>
    <col min="6404" max="6415" width="6.6328125" customWidth="1"/>
    <col min="6416" max="6417" width="7.6328125" customWidth="1"/>
    <col min="6657" max="6657" width="6.6328125" customWidth="1"/>
    <col min="6658" max="6658" width="5.6328125" customWidth="1"/>
    <col min="6659" max="6659" width="12.1796875" customWidth="1"/>
    <col min="6660" max="6671" width="6.6328125" customWidth="1"/>
    <col min="6672" max="6673" width="7.6328125" customWidth="1"/>
    <col min="6913" max="6913" width="6.6328125" customWidth="1"/>
    <col min="6914" max="6914" width="5.6328125" customWidth="1"/>
    <col min="6915" max="6915" width="12.1796875" customWidth="1"/>
    <col min="6916" max="6927" width="6.6328125" customWidth="1"/>
    <col min="6928" max="6929" width="7.6328125" customWidth="1"/>
    <col min="7169" max="7169" width="6.6328125" customWidth="1"/>
    <col min="7170" max="7170" width="5.6328125" customWidth="1"/>
    <col min="7171" max="7171" width="12.1796875" customWidth="1"/>
    <col min="7172" max="7183" width="6.6328125" customWidth="1"/>
    <col min="7184" max="7185" width="7.6328125" customWidth="1"/>
    <col min="7425" max="7425" width="6.6328125" customWidth="1"/>
    <col min="7426" max="7426" width="5.6328125" customWidth="1"/>
    <col min="7427" max="7427" width="12.1796875" customWidth="1"/>
    <col min="7428" max="7439" width="6.6328125" customWidth="1"/>
    <col min="7440" max="7441" width="7.6328125" customWidth="1"/>
    <col min="7681" max="7681" width="6.6328125" customWidth="1"/>
    <col min="7682" max="7682" width="5.6328125" customWidth="1"/>
    <col min="7683" max="7683" width="12.1796875" customWidth="1"/>
    <col min="7684" max="7695" width="6.6328125" customWidth="1"/>
    <col min="7696" max="7697" width="7.6328125" customWidth="1"/>
    <col min="7937" max="7937" width="6.6328125" customWidth="1"/>
    <col min="7938" max="7938" width="5.6328125" customWidth="1"/>
    <col min="7939" max="7939" width="12.1796875" customWidth="1"/>
    <col min="7940" max="7951" width="6.6328125" customWidth="1"/>
    <col min="7952" max="7953" width="7.6328125" customWidth="1"/>
    <col min="8193" max="8193" width="6.6328125" customWidth="1"/>
    <col min="8194" max="8194" width="5.6328125" customWidth="1"/>
    <col min="8195" max="8195" width="12.1796875" customWidth="1"/>
    <col min="8196" max="8207" width="6.6328125" customWidth="1"/>
    <col min="8208" max="8209" width="7.6328125" customWidth="1"/>
    <col min="8449" max="8449" width="6.6328125" customWidth="1"/>
    <col min="8450" max="8450" width="5.6328125" customWidth="1"/>
    <col min="8451" max="8451" width="12.1796875" customWidth="1"/>
    <col min="8452" max="8463" width="6.6328125" customWidth="1"/>
    <col min="8464" max="8465" width="7.6328125" customWidth="1"/>
    <col min="8705" max="8705" width="6.6328125" customWidth="1"/>
    <col min="8706" max="8706" width="5.6328125" customWidth="1"/>
    <col min="8707" max="8707" width="12.1796875" customWidth="1"/>
    <col min="8708" max="8719" width="6.6328125" customWidth="1"/>
    <col min="8720" max="8721" width="7.6328125" customWidth="1"/>
    <col min="8961" max="8961" width="6.6328125" customWidth="1"/>
    <col min="8962" max="8962" width="5.6328125" customWidth="1"/>
    <col min="8963" max="8963" width="12.1796875" customWidth="1"/>
    <col min="8964" max="8975" width="6.6328125" customWidth="1"/>
    <col min="8976" max="8977" width="7.6328125" customWidth="1"/>
    <col min="9217" max="9217" width="6.6328125" customWidth="1"/>
    <col min="9218" max="9218" width="5.6328125" customWidth="1"/>
    <col min="9219" max="9219" width="12.1796875" customWidth="1"/>
    <col min="9220" max="9231" width="6.6328125" customWidth="1"/>
    <col min="9232" max="9233" width="7.6328125" customWidth="1"/>
    <col min="9473" max="9473" width="6.6328125" customWidth="1"/>
    <col min="9474" max="9474" width="5.6328125" customWidth="1"/>
    <col min="9475" max="9475" width="12.1796875" customWidth="1"/>
    <col min="9476" max="9487" width="6.6328125" customWidth="1"/>
    <col min="9488" max="9489" width="7.6328125" customWidth="1"/>
    <col min="9729" max="9729" width="6.6328125" customWidth="1"/>
    <col min="9730" max="9730" width="5.6328125" customWidth="1"/>
    <col min="9731" max="9731" width="12.1796875" customWidth="1"/>
    <col min="9732" max="9743" width="6.6328125" customWidth="1"/>
    <col min="9744" max="9745" width="7.6328125" customWidth="1"/>
    <col min="9985" max="9985" width="6.6328125" customWidth="1"/>
    <col min="9986" max="9986" width="5.6328125" customWidth="1"/>
    <col min="9987" max="9987" width="12.1796875" customWidth="1"/>
    <col min="9988" max="9999" width="6.6328125" customWidth="1"/>
    <col min="10000" max="10001" width="7.6328125" customWidth="1"/>
    <col min="10241" max="10241" width="6.6328125" customWidth="1"/>
    <col min="10242" max="10242" width="5.6328125" customWidth="1"/>
    <col min="10243" max="10243" width="12.1796875" customWidth="1"/>
    <col min="10244" max="10255" width="6.6328125" customWidth="1"/>
    <col min="10256" max="10257" width="7.6328125" customWidth="1"/>
    <col min="10497" max="10497" width="6.6328125" customWidth="1"/>
    <col min="10498" max="10498" width="5.6328125" customWidth="1"/>
    <col min="10499" max="10499" width="12.1796875" customWidth="1"/>
    <col min="10500" max="10511" width="6.6328125" customWidth="1"/>
    <col min="10512" max="10513" width="7.6328125" customWidth="1"/>
    <col min="10753" max="10753" width="6.6328125" customWidth="1"/>
    <col min="10754" max="10754" width="5.6328125" customWidth="1"/>
    <col min="10755" max="10755" width="12.1796875" customWidth="1"/>
    <col min="10756" max="10767" width="6.6328125" customWidth="1"/>
    <col min="10768" max="10769" width="7.6328125" customWidth="1"/>
    <col min="11009" max="11009" width="6.6328125" customWidth="1"/>
    <col min="11010" max="11010" width="5.6328125" customWidth="1"/>
    <col min="11011" max="11011" width="12.1796875" customWidth="1"/>
    <col min="11012" max="11023" width="6.6328125" customWidth="1"/>
    <col min="11024" max="11025" width="7.6328125" customWidth="1"/>
    <col min="11265" max="11265" width="6.6328125" customWidth="1"/>
    <col min="11266" max="11266" width="5.6328125" customWidth="1"/>
    <col min="11267" max="11267" width="12.1796875" customWidth="1"/>
    <col min="11268" max="11279" width="6.6328125" customWidth="1"/>
    <col min="11280" max="11281" width="7.6328125" customWidth="1"/>
    <col min="11521" max="11521" width="6.6328125" customWidth="1"/>
    <col min="11522" max="11522" width="5.6328125" customWidth="1"/>
    <col min="11523" max="11523" width="12.1796875" customWidth="1"/>
    <col min="11524" max="11535" width="6.6328125" customWidth="1"/>
    <col min="11536" max="11537" width="7.6328125" customWidth="1"/>
    <col min="11777" max="11777" width="6.6328125" customWidth="1"/>
    <col min="11778" max="11778" width="5.6328125" customWidth="1"/>
    <col min="11779" max="11779" width="12.1796875" customWidth="1"/>
    <col min="11780" max="11791" width="6.6328125" customWidth="1"/>
    <col min="11792" max="11793" width="7.6328125" customWidth="1"/>
    <col min="12033" max="12033" width="6.6328125" customWidth="1"/>
    <col min="12034" max="12034" width="5.6328125" customWidth="1"/>
    <col min="12035" max="12035" width="12.1796875" customWidth="1"/>
    <col min="12036" max="12047" width="6.6328125" customWidth="1"/>
    <col min="12048" max="12049" width="7.6328125" customWidth="1"/>
    <col min="12289" max="12289" width="6.6328125" customWidth="1"/>
    <col min="12290" max="12290" width="5.6328125" customWidth="1"/>
    <col min="12291" max="12291" width="12.1796875" customWidth="1"/>
    <col min="12292" max="12303" width="6.6328125" customWidth="1"/>
    <col min="12304" max="12305" width="7.6328125" customWidth="1"/>
    <col min="12545" max="12545" width="6.6328125" customWidth="1"/>
    <col min="12546" max="12546" width="5.6328125" customWidth="1"/>
    <col min="12547" max="12547" width="12.1796875" customWidth="1"/>
    <col min="12548" max="12559" width="6.6328125" customWidth="1"/>
    <col min="12560" max="12561" width="7.6328125" customWidth="1"/>
    <col min="12801" max="12801" width="6.6328125" customWidth="1"/>
    <col min="12802" max="12802" width="5.6328125" customWidth="1"/>
    <col min="12803" max="12803" width="12.1796875" customWidth="1"/>
    <col min="12804" max="12815" width="6.6328125" customWidth="1"/>
    <col min="12816" max="12817" width="7.6328125" customWidth="1"/>
    <col min="13057" max="13057" width="6.6328125" customWidth="1"/>
    <col min="13058" max="13058" width="5.6328125" customWidth="1"/>
    <col min="13059" max="13059" width="12.1796875" customWidth="1"/>
    <col min="13060" max="13071" width="6.6328125" customWidth="1"/>
    <col min="13072" max="13073" width="7.6328125" customWidth="1"/>
    <col min="13313" max="13313" width="6.6328125" customWidth="1"/>
    <col min="13314" max="13314" width="5.6328125" customWidth="1"/>
    <col min="13315" max="13315" width="12.1796875" customWidth="1"/>
    <col min="13316" max="13327" width="6.6328125" customWidth="1"/>
    <col min="13328" max="13329" width="7.6328125" customWidth="1"/>
    <col min="13569" max="13569" width="6.6328125" customWidth="1"/>
    <col min="13570" max="13570" width="5.6328125" customWidth="1"/>
    <col min="13571" max="13571" width="12.1796875" customWidth="1"/>
    <col min="13572" max="13583" width="6.6328125" customWidth="1"/>
    <col min="13584" max="13585" width="7.6328125" customWidth="1"/>
    <col min="13825" max="13825" width="6.6328125" customWidth="1"/>
    <col min="13826" max="13826" width="5.6328125" customWidth="1"/>
    <col min="13827" max="13827" width="12.1796875" customWidth="1"/>
    <col min="13828" max="13839" width="6.6328125" customWidth="1"/>
    <col min="13840" max="13841" width="7.6328125" customWidth="1"/>
    <col min="14081" max="14081" width="6.6328125" customWidth="1"/>
    <col min="14082" max="14082" width="5.6328125" customWidth="1"/>
    <col min="14083" max="14083" width="12.1796875" customWidth="1"/>
    <col min="14084" max="14095" width="6.6328125" customWidth="1"/>
    <col min="14096" max="14097" width="7.6328125" customWidth="1"/>
    <col min="14337" max="14337" width="6.6328125" customWidth="1"/>
    <col min="14338" max="14338" width="5.6328125" customWidth="1"/>
    <col min="14339" max="14339" width="12.1796875" customWidth="1"/>
    <col min="14340" max="14351" width="6.6328125" customWidth="1"/>
    <col min="14352" max="14353" width="7.6328125" customWidth="1"/>
    <col min="14593" max="14593" width="6.6328125" customWidth="1"/>
    <col min="14594" max="14594" width="5.6328125" customWidth="1"/>
    <col min="14595" max="14595" width="12.1796875" customWidth="1"/>
    <col min="14596" max="14607" width="6.6328125" customWidth="1"/>
    <col min="14608" max="14609" width="7.6328125" customWidth="1"/>
    <col min="14849" max="14849" width="6.6328125" customWidth="1"/>
    <col min="14850" max="14850" width="5.6328125" customWidth="1"/>
    <col min="14851" max="14851" width="12.1796875" customWidth="1"/>
    <col min="14852" max="14863" width="6.6328125" customWidth="1"/>
    <col min="14864" max="14865" width="7.6328125" customWidth="1"/>
    <col min="15105" max="15105" width="6.6328125" customWidth="1"/>
    <col min="15106" max="15106" width="5.6328125" customWidth="1"/>
    <col min="15107" max="15107" width="12.1796875" customWidth="1"/>
    <col min="15108" max="15119" width="6.6328125" customWidth="1"/>
    <col min="15120" max="15121" width="7.6328125" customWidth="1"/>
    <col min="15361" max="15361" width="6.6328125" customWidth="1"/>
    <col min="15362" max="15362" width="5.6328125" customWidth="1"/>
    <col min="15363" max="15363" width="12.1796875" customWidth="1"/>
    <col min="15364" max="15375" width="6.6328125" customWidth="1"/>
    <col min="15376" max="15377" width="7.6328125" customWidth="1"/>
    <col min="15617" max="15617" width="6.6328125" customWidth="1"/>
    <col min="15618" max="15618" width="5.6328125" customWidth="1"/>
    <col min="15619" max="15619" width="12.1796875" customWidth="1"/>
    <col min="15620" max="15631" width="6.6328125" customWidth="1"/>
    <col min="15632" max="15633" width="7.6328125" customWidth="1"/>
    <col min="15873" max="15873" width="6.6328125" customWidth="1"/>
    <col min="15874" max="15874" width="5.6328125" customWidth="1"/>
    <col min="15875" max="15875" width="12.1796875" customWidth="1"/>
    <col min="15876" max="15887" width="6.6328125" customWidth="1"/>
    <col min="15888" max="15889" width="7.6328125" customWidth="1"/>
    <col min="16129" max="16129" width="6.6328125" customWidth="1"/>
    <col min="16130" max="16130" width="5.6328125" customWidth="1"/>
    <col min="16131" max="16131" width="12.1796875" customWidth="1"/>
    <col min="16132" max="16143" width="6.6328125" customWidth="1"/>
    <col min="16144" max="16145" width="7.6328125" customWidth="1"/>
  </cols>
  <sheetData>
    <row r="1" spans="1:18" ht="21">
      <c r="A1" s="7" t="s">
        <v>216</v>
      </c>
      <c r="Q1" t="s">
        <v>219</v>
      </c>
    </row>
    <row r="2" spans="1:18" ht="14">
      <c r="A2" s="1" t="s">
        <v>466</v>
      </c>
    </row>
    <row r="3" spans="1:18" ht="14">
      <c r="A3" s="10" t="s">
        <v>68</v>
      </c>
    </row>
    <row r="4" spans="1:18" ht="14">
      <c r="A4" s="10"/>
    </row>
    <row r="5" spans="1:18" ht="14">
      <c r="A5" s="10" t="s">
        <v>56</v>
      </c>
      <c r="J5" s="11"/>
      <c r="Q5" s="12"/>
    </row>
    <row r="6" spans="1:18" s="6" customFormat="1" ht="16.5">
      <c r="A6" s="898" t="s">
        <v>58</v>
      </c>
      <c r="B6" s="899"/>
      <c r="C6" s="900"/>
      <c r="D6" s="901"/>
      <c r="E6" s="901"/>
      <c r="F6" s="901"/>
      <c r="G6" s="901"/>
      <c r="H6" s="901"/>
      <c r="J6" s="898" t="s">
        <v>69</v>
      </c>
      <c r="K6" s="899"/>
      <c r="L6" s="899"/>
      <c r="M6" s="899"/>
      <c r="N6" s="900"/>
      <c r="O6" s="933" t="str">
        <f>IF(P66=0," ",ROUND(Q66/P66,1))</f>
        <v xml:space="preserve"> </v>
      </c>
      <c r="P6" s="934"/>
      <c r="Q6" s="935"/>
    </row>
    <row r="7" spans="1:18" s="15" customFormat="1" ht="14">
      <c r="A7" s="902" t="s">
        <v>59</v>
      </c>
      <c r="B7" s="902"/>
      <c r="C7" s="902"/>
      <c r="D7" s="902"/>
      <c r="E7" s="902"/>
      <c r="F7" s="901"/>
      <c r="G7" s="901"/>
      <c r="H7" s="901"/>
      <c r="J7" s="927" t="s">
        <v>70</v>
      </c>
      <c r="K7" s="928"/>
      <c r="L7" s="928"/>
      <c r="M7" s="928"/>
      <c r="N7" s="929"/>
      <c r="O7" s="898" t="s">
        <v>1</v>
      </c>
      <c r="P7" s="899"/>
      <c r="Q7" s="48">
        <v>0</v>
      </c>
      <c r="R7" s="49" t="s">
        <v>71</v>
      </c>
    </row>
    <row r="8" spans="1:18" s="15" customFormat="1" ht="16.5">
      <c r="A8" s="902" t="s">
        <v>60</v>
      </c>
      <c r="B8" s="902"/>
      <c r="C8" s="902"/>
      <c r="D8" s="902"/>
      <c r="E8" s="902"/>
      <c r="F8" s="904" t="str">
        <f>IF(P66=0,"",ROUNDUP(P66/P68,2))</f>
        <v/>
      </c>
      <c r="G8" s="905"/>
      <c r="H8" s="906"/>
      <c r="J8" s="927" t="s">
        <v>72</v>
      </c>
      <c r="K8" s="928"/>
      <c r="L8" s="928"/>
      <c r="M8" s="928"/>
      <c r="N8" s="929"/>
      <c r="O8" s="898" t="s">
        <v>1</v>
      </c>
      <c r="P8" s="899"/>
      <c r="Q8" s="48">
        <v>0</v>
      </c>
      <c r="R8" s="49" t="s">
        <v>71</v>
      </c>
    </row>
    <row r="9" spans="1:18" s="15" customFormat="1" ht="16.5">
      <c r="A9" s="50"/>
      <c r="B9" s="50"/>
      <c r="C9" s="50"/>
      <c r="D9" s="50"/>
      <c r="E9" s="50"/>
      <c r="F9" s="51"/>
      <c r="G9" s="51"/>
      <c r="H9" s="51"/>
      <c r="J9" s="898" t="s">
        <v>73</v>
      </c>
      <c r="K9" s="899"/>
      <c r="L9" s="899"/>
      <c r="M9" s="899"/>
      <c r="N9" s="900"/>
      <c r="O9" s="930" t="str">
        <f>IF(P66=0," ",ROUND((P24+P35+Q7+Q8)/P66,2))</f>
        <v xml:space="preserve"> </v>
      </c>
      <c r="P9" s="931"/>
      <c r="Q9" s="932"/>
    </row>
    <row r="10" spans="1:18" s="15" customFormat="1" ht="45.75" customHeight="1">
      <c r="A10" s="17"/>
      <c r="B10" s="17"/>
      <c r="C10" s="17"/>
      <c r="D10" s="17"/>
      <c r="E10" s="17"/>
      <c r="F10" s="18"/>
      <c r="G10" s="18"/>
      <c r="H10" s="18"/>
      <c r="J10" s="17"/>
      <c r="K10" s="17"/>
      <c r="L10" s="17"/>
      <c r="M10" s="17"/>
      <c r="N10" s="17"/>
      <c r="O10" s="52"/>
      <c r="P10" s="52"/>
      <c r="Q10" s="52"/>
    </row>
    <row r="11" spans="1:18" ht="13.5" customHeight="1">
      <c r="Q11" s="12"/>
    </row>
    <row r="12" spans="1:18" s="22" customFormat="1">
      <c r="A12" s="19"/>
      <c r="B12" s="40"/>
      <c r="C12" s="21"/>
      <c r="D12" s="892" t="s">
        <v>61</v>
      </c>
      <c r="E12" s="893"/>
      <c r="F12" s="893"/>
      <c r="G12" s="893"/>
      <c r="H12" s="893"/>
      <c r="I12" s="893"/>
      <c r="J12" s="893"/>
      <c r="K12" s="893"/>
      <c r="L12" s="893"/>
      <c r="M12" s="893"/>
      <c r="N12" s="893"/>
      <c r="O12" s="893"/>
      <c r="P12" s="893"/>
      <c r="Q12" s="894"/>
    </row>
    <row r="13" spans="1:18" s="27" customFormat="1" ht="26">
      <c r="A13" s="23"/>
      <c r="B13" s="24" t="s">
        <v>62</v>
      </c>
      <c r="C13" s="24" t="s">
        <v>63</v>
      </c>
      <c r="D13" s="25" t="s">
        <v>552</v>
      </c>
      <c r="E13" s="25" t="s">
        <v>553</v>
      </c>
      <c r="F13" s="25" t="s">
        <v>554</v>
      </c>
      <c r="G13" s="25" t="s">
        <v>555</v>
      </c>
      <c r="H13" s="25" t="s">
        <v>556</v>
      </c>
      <c r="I13" s="25" t="s">
        <v>557</v>
      </c>
      <c r="J13" s="25" t="s">
        <v>558</v>
      </c>
      <c r="K13" s="25" t="s">
        <v>559</v>
      </c>
      <c r="L13" s="25" t="s">
        <v>560</v>
      </c>
      <c r="M13" s="25" t="s">
        <v>561</v>
      </c>
      <c r="N13" s="25" t="s">
        <v>562</v>
      </c>
      <c r="O13" s="25" t="s">
        <v>563</v>
      </c>
      <c r="P13" s="26" t="s">
        <v>64</v>
      </c>
      <c r="Q13" s="26" t="s">
        <v>74</v>
      </c>
    </row>
    <row r="14" spans="1:18" s="22" customFormat="1">
      <c r="A14" s="53" t="s">
        <v>75</v>
      </c>
      <c r="B14" s="29">
        <v>1</v>
      </c>
      <c r="C14" s="30"/>
      <c r="D14" s="31"/>
      <c r="E14" s="31"/>
      <c r="F14" s="31"/>
      <c r="G14" s="31"/>
      <c r="H14" s="31"/>
      <c r="I14" s="31"/>
      <c r="J14" s="31"/>
      <c r="K14" s="31"/>
      <c r="L14" s="31"/>
      <c r="M14" s="31"/>
      <c r="N14" s="31"/>
      <c r="O14" s="31"/>
      <c r="P14" s="32">
        <f t="shared" ref="P14:P61" si="0">SUM(D14:O14)</f>
        <v>0</v>
      </c>
      <c r="Q14" s="924" t="s">
        <v>76</v>
      </c>
    </row>
    <row r="15" spans="1:18" s="22" customFormat="1">
      <c r="A15" s="33"/>
      <c r="B15" s="29">
        <v>2</v>
      </c>
      <c r="C15" s="30"/>
      <c r="D15" s="31"/>
      <c r="E15" s="31"/>
      <c r="F15" s="31"/>
      <c r="G15" s="31"/>
      <c r="H15" s="31"/>
      <c r="I15" s="31"/>
      <c r="J15" s="31"/>
      <c r="K15" s="31"/>
      <c r="L15" s="31"/>
      <c r="M15" s="31"/>
      <c r="N15" s="31"/>
      <c r="O15" s="31"/>
      <c r="P15" s="32">
        <f t="shared" si="0"/>
        <v>0</v>
      </c>
      <c r="Q15" s="925"/>
    </row>
    <row r="16" spans="1:18" s="22" customFormat="1">
      <c r="A16" s="33"/>
      <c r="B16" s="29">
        <v>3</v>
      </c>
      <c r="C16" s="30"/>
      <c r="D16" s="31"/>
      <c r="E16" s="31"/>
      <c r="F16" s="31"/>
      <c r="G16" s="31"/>
      <c r="H16" s="31"/>
      <c r="I16" s="31"/>
      <c r="J16" s="31"/>
      <c r="K16" s="31"/>
      <c r="L16" s="31"/>
      <c r="M16" s="31"/>
      <c r="N16" s="31"/>
      <c r="O16" s="31"/>
      <c r="P16" s="32">
        <f t="shared" si="0"/>
        <v>0</v>
      </c>
      <c r="Q16" s="925"/>
    </row>
    <row r="17" spans="1:17" s="22" customFormat="1">
      <c r="A17" s="33"/>
      <c r="B17" s="29">
        <v>4</v>
      </c>
      <c r="C17" s="30"/>
      <c r="D17" s="31"/>
      <c r="E17" s="31"/>
      <c r="F17" s="31"/>
      <c r="G17" s="31"/>
      <c r="H17" s="31"/>
      <c r="I17" s="31"/>
      <c r="J17" s="31"/>
      <c r="K17" s="31"/>
      <c r="L17" s="31"/>
      <c r="M17" s="31"/>
      <c r="N17" s="31"/>
      <c r="O17" s="31"/>
      <c r="P17" s="32">
        <f t="shared" si="0"/>
        <v>0</v>
      </c>
      <c r="Q17" s="925"/>
    </row>
    <row r="18" spans="1:17" s="22" customFormat="1">
      <c r="A18" s="33"/>
      <c r="B18" s="29">
        <v>5</v>
      </c>
      <c r="C18" s="30"/>
      <c r="D18" s="31"/>
      <c r="E18" s="31"/>
      <c r="F18" s="31"/>
      <c r="G18" s="31"/>
      <c r="H18" s="31"/>
      <c r="I18" s="31"/>
      <c r="J18" s="31"/>
      <c r="K18" s="31"/>
      <c r="L18" s="31"/>
      <c r="M18" s="31"/>
      <c r="N18" s="31"/>
      <c r="O18" s="31"/>
      <c r="P18" s="32">
        <f t="shared" si="0"/>
        <v>0</v>
      </c>
      <c r="Q18" s="925"/>
    </row>
    <row r="19" spans="1:17" s="22" customFormat="1">
      <c r="A19" s="33"/>
      <c r="B19" s="29">
        <v>6</v>
      </c>
      <c r="C19" s="30"/>
      <c r="D19" s="31"/>
      <c r="E19" s="31"/>
      <c r="F19" s="31"/>
      <c r="G19" s="31"/>
      <c r="H19" s="31"/>
      <c r="I19" s="31"/>
      <c r="J19" s="31"/>
      <c r="K19" s="31"/>
      <c r="L19" s="31"/>
      <c r="M19" s="31"/>
      <c r="N19" s="31"/>
      <c r="O19" s="31"/>
      <c r="P19" s="32">
        <f t="shared" si="0"/>
        <v>0</v>
      </c>
      <c r="Q19" s="925"/>
    </row>
    <row r="20" spans="1:17" s="22" customFormat="1">
      <c r="A20" s="33"/>
      <c r="B20" s="29">
        <v>7</v>
      </c>
      <c r="C20" s="30"/>
      <c r="D20" s="31"/>
      <c r="E20" s="31"/>
      <c r="F20" s="31"/>
      <c r="G20" s="31"/>
      <c r="H20" s="31"/>
      <c r="I20" s="31"/>
      <c r="J20" s="31"/>
      <c r="K20" s="31"/>
      <c r="L20" s="31"/>
      <c r="M20" s="31"/>
      <c r="N20" s="31"/>
      <c r="O20" s="31"/>
      <c r="P20" s="32">
        <f t="shared" si="0"/>
        <v>0</v>
      </c>
      <c r="Q20" s="925"/>
    </row>
    <row r="21" spans="1:17" s="22" customFormat="1">
      <c r="A21" s="33"/>
      <c r="B21" s="29">
        <v>8</v>
      </c>
      <c r="C21" s="30"/>
      <c r="D21" s="31"/>
      <c r="E21" s="31"/>
      <c r="F21" s="31"/>
      <c r="G21" s="31"/>
      <c r="H21" s="31"/>
      <c r="I21" s="31"/>
      <c r="J21" s="31"/>
      <c r="K21" s="31"/>
      <c r="L21" s="31"/>
      <c r="M21" s="31"/>
      <c r="N21" s="31"/>
      <c r="O21" s="31"/>
      <c r="P21" s="32">
        <f t="shared" si="0"/>
        <v>0</v>
      </c>
      <c r="Q21" s="925"/>
    </row>
    <row r="22" spans="1:17" s="22" customFormat="1">
      <c r="A22" s="33"/>
      <c r="B22" s="29">
        <v>9</v>
      </c>
      <c r="C22" s="30"/>
      <c r="D22" s="31"/>
      <c r="E22" s="31"/>
      <c r="F22" s="31"/>
      <c r="G22" s="31"/>
      <c r="H22" s="31"/>
      <c r="I22" s="31"/>
      <c r="J22" s="31"/>
      <c r="K22" s="31"/>
      <c r="L22" s="31"/>
      <c r="M22" s="31"/>
      <c r="N22" s="31"/>
      <c r="O22" s="31"/>
      <c r="P22" s="32">
        <f t="shared" si="0"/>
        <v>0</v>
      </c>
      <c r="Q22" s="925"/>
    </row>
    <row r="23" spans="1:17" s="22" customFormat="1">
      <c r="A23" s="34"/>
      <c r="B23" s="29">
        <v>10</v>
      </c>
      <c r="C23" s="30"/>
      <c r="D23" s="31"/>
      <c r="E23" s="31"/>
      <c r="F23" s="31"/>
      <c r="G23" s="31"/>
      <c r="H23" s="31"/>
      <c r="I23" s="31"/>
      <c r="J23" s="31"/>
      <c r="K23" s="31"/>
      <c r="L23" s="31"/>
      <c r="M23" s="31"/>
      <c r="N23" s="31"/>
      <c r="O23" s="31"/>
      <c r="P23" s="32">
        <f t="shared" si="0"/>
        <v>0</v>
      </c>
      <c r="Q23" s="926"/>
    </row>
    <row r="24" spans="1:17" s="22" customFormat="1" ht="14">
      <c r="A24" s="892" t="s">
        <v>77</v>
      </c>
      <c r="B24" s="893"/>
      <c r="C24" s="894"/>
      <c r="D24" s="892"/>
      <c r="E24" s="893"/>
      <c r="F24" s="893"/>
      <c r="G24" s="893"/>
      <c r="H24" s="893"/>
      <c r="I24" s="893"/>
      <c r="J24" s="893"/>
      <c r="K24" s="893"/>
      <c r="L24" s="893"/>
      <c r="M24" s="893"/>
      <c r="N24" s="893"/>
      <c r="O24" s="894"/>
      <c r="P24" s="39">
        <f>SUM(P14:P23)</f>
        <v>0</v>
      </c>
      <c r="Q24" s="39">
        <f>P24*6</f>
        <v>0</v>
      </c>
    </row>
    <row r="25" spans="1:17" s="22" customFormat="1">
      <c r="A25" s="54" t="s">
        <v>78</v>
      </c>
      <c r="B25" s="29">
        <v>1</v>
      </c>
      <c r="C25" s="30"/>
      <c r="D25" s="31"/>
      <c r="E25" s="31"/>
      <c r="F25" s="31"/>
      <c r="G25" s="31"/>
      <c r="H25" s="31"/>
      <c r="I25" s="31"/>
      <c r="J25" s="31"/>
      <c r="K25" s="31"/>
      <c r="L25" s="31"/>
      <c r="M25" s="31"/>
      <c r="N25" s="31"/>
      <c r="O25" s="31"/>
      <c r="P25" s="32">
        <f t="shared" si="0"/>
        <v>0</v>
      </c>
      <c r="Q25" s="924" t="s">
        <v>79</v>
      </c>
    </row>
    <row r="26" spans="1:17" s="22" customFormat="1">
      <c r="A26" s="33"/>
      <c r="B26" s="29">
        <v>2</v>
      </c>
      <c r="C26" s="30"/>
      <c r="D26" s="31"/>
      <c r="E26" s="31"/>
      <c r="F26" s="31"/>
      <c r="G26" s="31"/>
      <c r="H26" s="31"/>
      <c r="I26" s="31"/>
      <c r="J26" s="31"/>
      <c r="K26" s="31"/>
      <c r="L26" s="31"/>
      <c r="M26" s="31"/>
      <c r="N26" s="31"/>
      <c r="O26" s="31"/>
      <c r="P26" s="32">
        <f t="shared" si="0"/>
        <v>0</v>
      </c>
      <c r="Q26" s="925"/>
    </row>
    <row r="27" spans="1:17" s="22" customFormat="1">
      <c r="A27" s="33"/>
      <c r="B27" s="29">
        <v>3</v>
      </c>
      <c r="C27" s="30"/>
      <c r="D27" s="31"/>
      <c r="E27" s="31"/>
      <c r="F27" s="31"/>
      <c r="G27" s="31"/>
      <c r="H27" s="31"/>
      <c r="I27" s="31"/>
      <c r="J27" s="31"/>
      <c r="K27" s="31"/>
      <c r="L27" s="31"/>
      <c r="M27" s="31"/>
      <c r="N27" s="31"/>
      <c r="O27" s="31"/>
      <c r="P27" s="32">
        <f t="shared" si="0"/>
        <v>0</v>
      </c>
      <c r="Q27" s="925"/>
    </row>
    <row r="28" spans="1:17" s="22" customFormat="1">
      <c r="A28" s="33"/>
      <c r="B28" s="29">
        <v>4</v>
      </c>
      <c r="C28" s="30"/>
      <c r="D28" s="31"/>
      <c r="E28" s="31"/>
      <c r="F28" s="31"/>
      <c r="G28" s="31"/>
      <c r="H28" s="31"/>
      <c r="I28" s="31"/>
      <c r="J28" s="31"/>
      <c r="K28" s="31"/>
      <c r="L28" s="31"/>
      <c r="M28" s="31"/>
      <c r="N28" s="31"/>
      <c r="O28" s="31"/>
      <c r="P28" s="32">
        <f t="shared" si="0"/>
        <v>0</v>
      </c>
      <c r="Q28" s="925"/>
    </row>
    <row r="29" spans="1:17" s="22" customFormat="1">
      <c r="A29" s="33"/>
      <c r="B29" s="29">
        <v>5</v>
      </c>
      <c r="C29" s="30"/>
      <c r="D29" s="31"/>
      <c r="E29" s="31"/>
      <c r="F29" s="31"/>
      <c r="G29" s="31"/>
      <c r="H29" s="31"/>
      <c r="I29" s="31"/>
      <c r="J29" s="31"/>
      <c r="K29" s="31"/>
      <c r="L29" s="31"/>
      <c r="M29" s="31"/>
      <c r="N29" s="31"/>
      <c r="O29" s="31"/>
      <c r="P29" s="32">
        <f t="shared" si="0"/>
        <v>0</v>
      </c>
      <c r="Q29" s="925"/>
    </row>
    <row r="30" spans="1:17" s="22" customFormat="1">
      <c r="A30" s="33"/>
      <c r="B30" s="29">
        <v>6</v>
      </c>
      <c r="C30" s="30"/>
      <c r="D30" s="31"/>
      <c r="E30" s="31"/>
      <c r="F30" s="31"/>
      <c r="G30" s="31"/>
      <c r="H30" s="31"/>
      <c r="I30" s="31"/>
      <c r="J30" s="31"/>
      <c r="K30" s="31"/>
      <c r="L30" s="31"/>
      <c r="M30" s="31"/>
      <c r="N30" s="31"/>
      <c r="O30" s="31"/>
      <c r="P30" s="32">
        <f t="shared" si="0"/>
        <v>0</v>
      </c>
      <c r="Q30" s="925"/>
    </row>
    <row r="31" spans="1:17" s="22" customFormat="1">
      <c r="A31" s="33"/>
      <c r="B31" s="29">
        <v>7</v>
      </c>
      <c r="C31" s="30"/>
      <c r="D31" s="31"/>
      <c r="E31" s="31"/>
      <c r="F31" s="31"/>
      <c r="G31" s="31"/>
      <c r="H31" s="31"/>
      <c r="I31" s="31"/>
      <c r="J31" s="31"/>
      <c r="K31" s="31"/>
      <c r="L31" s="31"/>
      <c r="M31" s="31"/>
      <c r="N31" s="31"/>
      <c r="O31" s="31"/>
      <c r="P31" s="32">
        <f t="shared" si="0"/>
        <v>0</v>
      </c>
      <c r="Q31" s="925"/>
    </row>
    <row r="32" spans="1:17" s="22" customFormat="1">
      <c r="A32" s="33"/>
      <c r="B32" s="29">
        <v>8</v>
      </c>
      <c r="C32" s="30"/>
      <c r="D32" s="31"/>
      <c r="E32" s="31"/>
      <c r="F32" s="31"/>
      <c r="G32" s="31"/>
      <c r="H32" s="31"/>
      <c r="I32" s="31"/>
      <c r="J32" s="31"/>
      <c r="K32" s="31"/>
      <c r="L32" s="31"/>
      <c r="M32" s="31"/>
      <c r="N32" s="31"/>
      <c r="O32" s="31"/>
      <c r="P32" s="32">
        <f t="shared" si="0"/>
        <v>0</v>
      </c>
      <c r="Q32" s="925"/>
    </row>
    <row r="33" spans="1:17" s="22" customFormat="1">
      <c r="A33" s="33"/>
      <c r="B33" s="29">
        <v>9</v>
      </c>
      <c r="C33" s="30"/>
      <c r="D33" s="31"/>
      <c r="E33" s="31"/>
      <c r="F33" s="31"/>
      <c r="G33" s="31"/>
      <c r="H33" s="31"/>
      <c r="I33" s="31"/>
      <c r="J33" s="31"/>
      <c r="K33" s="31"/>
      <c r="L33" s="31"/>
      <c r="M33" s="31"/>
      <c r="N33" s="31"/>
      <c r="O33" s="31"/>
      <c r="P33" s="32">
        <f t="shared" si="0"/>
        <v>0</v>
      </c>
      <c r="Q33" s="925"/>
    </row>
    <row r="34" spans="1:17" s="22" customFormat="1">
      <c r="A34" s="34"/>
      <c r="B34" s="29">
        <v>10</v>
      </c>
      <c r="C34" s="30"/>
      <c r="D34" s="31"/>
      <c r="E34" s="31"/>
      <c r="F34" s="31"/>
      <c r="G34" s="31"/>
      <c r="H34" s="31"/>
      <c r="I34" s="31"/>
      <c r="J34" s="31"/>
      <c r="K34" s="31"/>
      <c r="L34" s="31"/>
      <c r="M34" s="31"/>
      <c r="N34" s="31"/>
      <c r="O34" s="31"/>
      <c r="P34" s="32">
        <f t="shared" si="0"/>
        <v>0</v>
      </c>
      <c r="Q34" s="926"/>
    </row>
    <row r="35" spans="1:17" s="22" customFormat="1" ht="14">
      <c r="A35" s="892" t="s">
        <v>77</v>
      </c>
      <c r="B35" s="893"/>
      <c r="C35" s="894"/>
      <c r="D35" s="892"/>
      <c r="E35" s="893"/>
      <c r="F35" s="893"/>
      <c r="G35" s="893"/>
      <c r="H35" s="893"/>
      <c r="I35" s="893"/>
      <c r="J35" s="893"/>
      <c r="K35" s="893"/>
      <c r="L35" s="893"/>
      <c r="M35" s="893"/>
      <c r="N35" s="893"/>
      <c r="O35" s="894"/>
      <c r="P35" s="39">
        <f>SUM(P25:P34)</f>
        <v>0</v>
      </c>
      <c r="Q35" s="39">
        <f>P35*5</f>
        <v>0</v>
      </c>
    </row>
    <row r="36" spans="1:17" s="22" customFormat="1">
      <c r="A36" s="54" t="s">
        <v>80</v>
      </c>
      <c r="B36" s="29">
        <v>1</v>
      </c>
      <c r="C36" s="30"/>
      <c r="D36" s="31"/>
      <c r="E36" s="31"/>
      <c r="F36" s="31"/>
      <c r="G36" s="31"/>
      <c r="H36" s="31"/>
      <c r="I36" s="31"/>
      <c r="J36" s="31"/>
      <c r="K36" s="31"/>
      <c r="L36" s="31"/>
      <c r="M36" s="31"/>
      <c r="N36" s="31"/>
      <c r="O36" s="31"/>
      <c r="P36" s="32">
        <f t="shared" si="0"/>
        <v>0</v>
      </c>
      <c r="Q36" s="924" t="s">
        <v>81</v>
      </c>
    </row>
    <row r="37" spans="1:17" s="22" customFormat="1">
      <c r="A37" s="33"/>
      <c r="B37" s="29">
        <v>2</v>
      </c>
      <c r="C37" s="30"/>
      <c r="D37" s="31"/>
      <c r="E37" s="31"/>
      <c r="F37" s="31"/>
      <c r="G37" s="31"/>
      <c r="H37" s="31"/>
      <c r="I37" s="31"/>
      <c r="J37" s="31"/>
      <c r="K37" s="31"/>
      <c r="L37" s="31"/>
      <c r="M37" s="31"/>
      <c r="N37" s="31"/>
      <c r="O37" s="31"/>
      <c r="P37" s="32">
        <f t="shared" si="0"/>
        <v>0</v>
      </c>
      <c r="Q37" s="925"/>
    </row>
    <row r="38" spans="1:17" s="22" customFormat="1">
      <c r="A38" s="33"/>
      <c r="B38" s="29">
        <v>3</v>
      </c>
      <c r="C38" s="30"/>
      <c r="D38" s="31"/>
      <c r="E38" s="31"/>
      <c r="F38" s="31"/>
      <c r="G38" s="31"/>
      <c r="H38" s="31"/>
      <c r="I38" s="31"/>
      <c r="J38" s="31"/>
      <c r="K38" s="31"/>
      <c r="L38" s="31"/>
      <c r="M38" s="31"/>
      <c r="N38" s="31"/>
      <c r="O38" s="31"/>
      <c r="P38" s="32">
        <f t="shared" si="0"/>
        <v>0</v>
      </c>
      <c r="Q38" s="925"/>
    </row>
    <row r="39" spans="1:17" s="22" customFormat="1">
      <c r="A39" s="33"/>
      <c r="B39" s="29">
        <v>4</v>
      </c>
      <c r="C39" s="30"/>
      <c r="D39" s="31"/>
      <c r="E39" s="31"/>
      <c r="F39" s="31"/>
      <c r="G39" s="31"/>
      <c r="H39" s="31"/>
      <c r="I39" s="31"/>
      <c r="J39" s="31"/>
      <c r="K39" s="31"/>
      <c r="L39" s="31"/>
      <c r="M39" s="31"/>
      <c r="N39" s="31"/>
      <c r="O39" s="31"/>
      <c r="P39" s="32">
        <f t="shared" si="0"/>
        <v>0</v>
      </c>
      <c r="Q39" s="925"/>
    </row>
    <row r="40" spans="1:17" s="22" customFormat="1">
      <c r="A40" s="33"/>
      <c r="B40" s="29">
        <v>5</v>
      </c>
      <c r="C40" s="30"/>
      <c r="D40" s="31"/>
      <c r="E40" s="31"/>
      <c r="F40" s="31"/>
      <c r="G40" s="31"/>
      <c r="H40" s="31"/>
      <c r="I40" s="31"/>
      <c r="J40" s="31"/>
      <c r="K40" s="31"/>
      <c r="L40" s="31"/>
      <c r="M40" s="31"/>
      <c r="N40" s="31"/>
      <c r="O40" s="31"/>
      <c r="P40" s="32">
        <f t="shared" si="0"/>
        <v>0</v>
      </c>
      <c r="Q40" s="925"/>
    </row>
    <row r="41" spans="1:17" s="22" customFormat="1">
      <c r="A41" s="33"/>
      <c r="B41" s="29">
        <v>6</v>
      </c>
      <c r="C41" s="30"/>
      <c r="D41" s="31"/>
      <c r="E41" s="31"/>
      <c r="F41" s="31"/>
      <c r="G41" s="31"/>
      <c r="H41" s="31"/>
      <c r="I41" s="31"/>
      <c r="J41" s="31"/>
      <c r="K41" s="31"/>
      <c r="L41" s="31"/>
      <c r="M41" s="31"/>
      <c r="N41" s="31"/>
      <c r="O41" s="31"/>
      <c r="P41" s="32">
        <f t="shared" si="0"/>
        <v>0</v>
      </c>
      <c r="Q41" s="925"/>
    </row>
    <row r="42" spans="1:17" s="22" customFormat="1">
      <c r="A42" s="33"/>
      <c r="B42" s="29">
        <v>7</v>
      </c>
      <c r="C42" s="30"/>
      <c r="D42" s="31"/>
      <c r="E42" s="31"/>
      <c r="F42" s="31"/>
      <c r="G42" s="31"/>
      <c r="H42" s="31"/>
      <c r="I42" s="31"/>
      <c r="J42" s="31"/>
      <c r="K42" s="31"/>
      <c r="L42" s="31"/>
      <c r="M42" s="31"/>
      <c r="N42" s="31"/>
      <c r="O42" s="31"/>
      <c r="P42" s="32">
        <f t="shared" si="0"/>
        <v>0</v>
      </c>
      <c r="Q42" s="925"/>
    </row>
    <row r="43" spans="1:17" s="22" customFormat="1">
      <c r="A43" s="33"/>
      <c r="B43" s="29">
        <v>8</v>
      </c>
      <c r="C43" s="30"/>
      <c r="D43" s="31"/>
      <c r="E43" s="31"/>
      <c r="F43" s="31"/>
      <c r="G43" s="31"/>
      <c r="H43" s="31"/>
      <c r="I43" s="31"/>
      <c r="J43" s="31"/>
      <c r="K43" s="31"/>
      <c r="L43" s="31"/>
      <c r="M43" s="31"/>
      <c r="N43" s="31"/>
      <c r="O43" s="31"/>
      <c r="P43" s="32">
        <f t="shared" si="0"/>
        <v>0</v>
      </c>
      <c r="Q43" s="925"/>
    </row>
    <row r="44" spans="1:17" s="22" customFormat="1">
      <c r="A44" s="33"/>
      <c r="B44" s="29">
        <v>9</v>
      </c>
      <c r="C44" s="30"/>
      <c r="D44" s="31"/>
      <c r="E44" s="31"/>
      <c r="F44" s="31"/>
      <c r="G44" s="31"/>
      <c r="H44" s="31"/>
      <c r="I44" s="31"/>
      <c r="J44" s="31"/>
      <c r="K44" s="31"/>
      <c r="L44" s="31"/>
      <c r="M44" s="31"/>
      <c r="N44" s="31"/>
      <c r="O44" s="31"/>
      <c r="P44" s="32">
        <f t="shared" si="0"/>
        <v>0</v>
      </c>
      <c r="Q44" s="925"/>
    </row>
    <row r="45" spans="1:17" s="22" customFormat="1">
      <c r="A45" s="34"/>
      <c r="B45" s="29">
        <v>10</v>
      </c>
      <c r="C45" s="30"/>
      <c r="D45" s="31"/>
      <c r="E45" s="31"/>
      <c r="F45" s="31"/>
      <c r="G45" s="31"/>
      <c r="H45" s="31"/>
      <c r="I45" s="31"/>
      <c r="J45" s="31"/>
      <c r="K45" s="31"/>
      <c r="L45" s="31"/>
      <c r="M45" s="31"/>
      <c r="N45" s="31"/>
      <c r="O45" s="31"/>
      <c r="P45" s="32">
        <f t="shared" si="0"/>
        <v>0</v>
      </c>
      <c r="Q45" s="926"/>
    </row>
    <row r="46" spans="1:17" s="22" customFormat="1" ht="14">
      <c r="A46" s="892" t="s">
        <v>77</v>
      </c>
      <c r="B46" s="893"/>
      <c r="C46" s="894"/>
      <c r="D46" s="892"/>
      <c r="E46" s="893"/>
      <c r="F46" s="893"/>
      <c r="G46" s="893"/>
      <c r="H46" s="893"/>
      <c r="I46" s="893"/>
      <c r="J46" s="893"/>
      <c r="K46" s="893"/>
      <c r="L46" s="893"/>
      <c r="M46" s="893"/>
      <c r="N46" s="893"/>
      <c r="O46" s="894"/>
      <c r="P46" s="39">
        <f>SUM(P36:P45)</f>
        <v>0</v>
      </c>
      <c r="Q46" s="39">
        <f>P46*4</f>
        <v>0</v>
      </c>
    </row>
    <row r="47" spans="1:17" s="22" customFormat="1">
      <c r="A47" s="54" t="s">
        <v>82</v>
      </c>
      <c r="B47" s="29">
        <v>1</v>
      </c>
      <c r="C47" s="30"/>
      <c r="D47" s="31"/>
      <c r="E47" s="31"/>
      <c r="F47" s="31"/>
      <c r="G47" s="31"/>
      <c r="H47" s="31"/>
      <c r="I47" s="31"/>
      <c r="J47" s="31"/>
      <c r="K47" s="31"/>
      <c r="L47" s="31"/>
      <c r="M47" s="31"/>
      <c r="N47" s="31"/>
      <c r="O47" s="31"/>
      <c r="P47" s="32">
        <f t="shared" si="0"/>
        <v>0</v>
      </c>
      <c r="Q47" s="924" t="s">
        <v>83</v>
      </c>
    </row>
    <row r="48" spans="1:17" s="22" customFormat="1">
      <c r="A48" s="33"/>
      <c r="B48" s="29">
        <v>2</v>
      </c>
      <c r="C48" s="30"/>
      <c r="D48" s="31"/>
      <c r="E48" s="31"/>
      <c r="F48" s="31"/>
      <c r="G48" s="31"/>
      <c r="H48" s="31"/>
      <c r="I48" s="31"/>
      <c r="J48" s="31"/>
      <c r="K48" s="31"/>
      <c r="L48" s="31"/>
      <c r="M48" s="31"/>
      <c r="N48" s="31"/>
      <c r="O48" s="31"/>
      <c r="P48" s="32">
        <f t="shared" si="0"/>
        <v>0</v>
      </c>
      <c r="Q48" s="925"/>
    </row>
    <row r="49" spans="1:17" s="22" customFormat="1">
      <c r="A49" s="33"/>
      <c r="B49" s="29">
        <v>3</v>
      </c>
      <c r="C49" s="30"/>
      <c r="D49" s="31"/>
      <c r="E49" s="31"/>
      <c r="F49" s="31"/>
      <c r="G49" s="31"/>
      <c r="H49" s="31"/>
      <c r="I49" s="31"/>
      <c r="J49" s="31"/>
      <c r="K49" s="31"/>
      <c r="L49" s="31"/>
      <c r="M49" s="31"/>
      <c r="N49" s="31"/>
      <c r="O49" s="31"/>
      <c r="P49" s="32">
        <f t="shared" si="0"/>
        <v>0</v>
      </c>
      <c r="Q49" s="925"/>
    </row>
    <row r="50" spans="1:17" s="22" customFormat="1">
      <c r="A50" s="33"/>
      <c r="B50" s="29">
        <v>4</v>
      </c>
      <c r="C50" s="30"/>
      <c r="D50" s="31"/>
      <c r="E50" s="31"/>
      <c r="F50" s="31"/>
      <c r="G50" s="31"/>
      <c r="H50" s="31"/>
      <c r="I50" s="31"/>
      <c r="J50" s="31"/>
      <c r="K50" s="31"/>
      <c r="L50" s="31"/>
      <c r="M50" s="31"/>
      <c r="N50" s="31"/>
      <c r="O50" s="31"/>
      <c r="P50" s="32">
        <f t="shared" si="0"/>
        <v>0</v>
      </c>
      <c r="Q50" s="925"/>
    </row>
    <row r="51" spans="1:17" s="22" customFormat="1">
      <c r="A51" s="33"/>
      <c r="B51" s="29">
        <v>5</v>
      </c>
      <c r="C51" s="30"/>
      <c r="D51" s="31"/>
      <c r="E51" s="31"/>
      <c r="F51" s="31"/>
      <c r="G51" s="31"/>
      <c r="H51" s="31"/>
      <c r="I51" s="31"/>
      <c r="J51" s="31"/>
      <c r="K51" s="31"/>
      <c r="L51" s="31"/>
      <c r="M51" s="31"/>
      <c r="N51" s="31"/>
      <c r="O51" s="31"/>
      <c r="P51" s="32">
        <f t="shared" si="0"/>
        <v>0</v>
      </c>
      <c r="Q51" s="925"/>
    </row>
    <row r="52" spans="1:17" s="22" customFormat="1">
      <c r="A52" s="33"/>
      <c r="B52" s="29">
        <v>6</v>
      </c>
      <c r="C52" s="30"/>
      <c r="D52" s="31"/>
      <c r="E52" s="31"/>
      <c r="F52" s="31"/>
      <c r="G52" s="31"/>
      <c r="H52" s="31"/>
      <c r="I52" s="31"/>
      <c r="J52" s="31"/>
      <c r="K52" s="31"/>
      <c r="L52" s="31"/>
      <c r="M52" s="31"/>
      <c r="N52" s="31"/>
      <c r="O52" s="31"/>
      <c r="P52" s="32">
        <f t="shared" si="0"/>
        <v>0</v>
      </c>
      <c r="Q52" s="925"/>
    </row>
    <row r="53" spans="1:17" s="22" customFormat="1">
      <c r="A53" s="33"/>
      <c r="B53" s="29">
        <v>7</v>
      </c>
      <c r="C53" s="30"/>
      <c r="D53" s="31"/>
      <c r="E53" s="31"/>
      <c r="F53" s="31"/>
      <c r="G53" s="31"/>
      <c r="H53" s="31"/>
      <c r="I53" s="31"/>
      <c r="J53" s="31"/>
      <c r="K53" s="31"/>
      <c r="L53" s="31"/>
      <c r="M53" s="31"/>
      <c r="N53" s="31"/>
      <c r="O53" s="31"/>
      <c r="P53" s="32">
        <f t="shared" si="0"/>
        <v>0</v>
      </c>
      <c r="Q53" s="925"/>
    </row>
    <row r="54" spans="1:17" s="22" customFormat="1">
      <c r="A54" s="33"/>
      <c r="B54" s="29">
        <v>8</v>
      </c>
      <c r="C54" s="30"/>
      <c r="D54" s="31"/>
      <c r="E54" s="31"/>
      <c r="F54" s="31"/>
      <c r="G54" s="31"/>
      <c r="H54" s="31"/>
      <c r="I54" s="31"/>
      <c r="J54" s="31"/>
      <c r="K54" s="31"/>
      <c r="L54" s="31"/>
      <c r="M54" s="31"/>
      <c r="N54" s="31"/>
      <c r="O54" s="31"/>
      <c r="P54" s="32">
        <f t="shared" si="0"/>
        <v>0</v>
      </c>
      <c r="Q54" s="925"/>
    </row>
    <row r="55" spans="1:17" s="22" customFormat="1">
      <c r="A55" s="33"/>
      <c r="B55" s="29">
        <v>9</v>
      </c>
      <c r="C55" s="30"/>
      <c r="D55" s="31"/>
      <c r="E55" s="31"/>
      <c r="F55" s="31"/>
      <c r="G55" s="31"/>
      <c r="H55" s="31"/>
      <c r="I55" s="31"/>
      <c r="J55" s="31"/>
      <c r="K55" s="31"/>
      <c r="L55" s="31"/>
      <c r="M55" s="31"/>
      <c r="N55" s="31"/>
      <c r="O55" s="31"/>
      <c r="P55" s="32">
        <f t="shared" si="0"/>
        <v>0</v>
      </c>
      <c r="Q55" s="925"/>
    </row>
    <row r="56" spans="1:17" s="22" customFormat="1">
      <c r="A56" s="34"/>
      <c r="B56" s="29">
        <v>10</v>
      </c>
      <c r="C56" s="30"/>
      <c r="D56" s="31"/>
      <c r="E56" s="31"/>
      <c r="F56" s="31"/>
      <c r="G56" s="31"/>
      <c r="H56" s="31"/>
      <c r="I56" s="31"/>
      <c r="J56" s="31"/>
      <c r="K56" s="31"/>
      <c r="L56" s="31"/>
      <c r="M56" s="31"/>
      <c r="N56" s="31"/>
      <c r="O56" s="31"/>
      <c r="P56" s="32">
        <f t="shared" si="0"/>
        <v>0</v>
      </c>
      <c r="Q56" s="926"/>
    </row>
    <row r="57" spans="1:17" s="22" customFormat="1" ht="14">
      <c r="A57" s="892" t="s">
        <v>77</v>
      </c>
      <c r="B57" s="893"/>
      <c r="C57" s="894"/>
      <c r="D57" s="892"/>
      <c r="E57" s="893"/>
      <c r="F57" s="893"/>
      <c r="G57" s="893"/>
      <c r="H57" s="893"/>
      <c r="I57" s="893"/>
      <c r="J57" s="893"/>
      <c r="K57" s="893"/>
      <c r="L57" s="893"/>
      <c r="M57" s="893"/>
      <c r="N57" s="893"/>
      <c r="O57" s="894"/>
      <c r="P57" s="39">
        <f>SUM(P47:P56)</f>
        <v>0</v>
      </c>
      <c r="Q57" s="39">
        <f>P57*3</f>
        <v>0</v>
      </c>
    </row>
    <row r="58" spans="1:17" s="22" customFormat="1">
      <c r="A58" s="54" t="s">
        <v>84</v>
      </c>
      <c r="B58" s="29">
        <v>1</v>
      </c>
      <c r="C58" s="30"/>
      <c r="D58" s="31"/>
      <c r="E58" s="31"/>
      <c r="F58" s="31"/>
      <c r="G58" s="31"/>
      <c r="H58" s="31"/>
      <c r="I58" s="31"/>
      <c r="J58" s="31"/>
      <c r="K58" s="31"/>
      <c r="L58" s="31"/>
      <c r="M58" s="31"/>
      <c r="N58" s="31"/>
      <c r="O58" s="31"/>
      <c r="P58" s="32">
        <f t="shared" si="0"/>
        <v>0</v>
      </c>
      <c r="Q58" s="924" t="s">
        <v>85</v>
      </c>
    </row>
    <row r="59" spans="1:17" s="22" customFormat="1">
      <c r="A59" s="33"/>
      <c r="B59" s="29">
        <v>2</v>
      </c>
      <c r="C59" s="30"/>
      <c r="D59" s="31"/>
      <c r="E59" s="31"/>
      <c r="F59" s="31"/>
      <c r="G59" s="31"/>
      <c r="H59" s="31"/>
      <c r="I59" s="31"/>
      <c r="J59" s="31"/>
      <c r="K59" s="31"/>
      <c r="L59" s="31"/>
      <c r="M59" s="31"/>
      <c r="N59" s="31"/>
      <c r="O59" s="31"/>
      <c r="P59" s="32">
        <f t="shared" si="0"/>
        <v>0</v>
      </c>
      <c r="Q59" s="925"/>
    </row>
    <row r="60" spans="1:17" s="22" customFormat="1">
      <c r="A60" s="33"/>
      <c r="B60" s="29">
        <v>3</v>
      </c>
      <c r="C60" s="30"/>
      <c r="D60" s="31"/>
      <c r="E60" s="31"/>
      <c r="F60" s="31"/>
      <c r="G60" s="31"/>
      <c r="H60" s="31"/>
      <c r="I60" s="31"/>
      <c r="J60" s="31"/>
      <c r="K60" s="31"/>
      <c r="L60" s="31"/>
      <c r="M60" s="31"/>
      <c r="N60" s="31"/>
      <c r="O60" s="31"/>
      <c r="P60" s="32">
        <f t="shared" si="0"/>
        <v>0</v>
      </c>
      <c r="Q60" s="925"/>
    </row>
    <row r="61" spans="1:17" s="22" customFormat="1">
      <c r="A61" s="33"/>
      <c r="B61" s="29">
        <v>4</v>
      </c>
      <c r="C61" s="30"/>
      <c r="D61" s="31"/>
      <c r="E61" s="31"/>
      <c r="F61" s="31"/>
      <c r="G61" s="31"/>
      <c r="H61" s="31"/>
      <c r="I61" s="31"/>
      <c r="J61" s="31"/>
      <c r="K61" s="31"/>
      <c r="L61" s="31"/>
      <c r="M61" s="31"/>
      <c r="N61" s="31"/>
      <c r="O61" s="31"/>
      <c r="P61" s="32">
        <f t="shared" si="0"/>
        <v>0</v>
      </c>
      <c r="Q61" s="925"/>
    </row>
    <row r="62" spans="1:17" s="22" customFormat="1">
      <c r="A62" s="33"/>
      <c r="B62" s="29">
        <v>5</v>
      </c>
      <c r="C62" s="30"/>
      <c r="D62" s="31"/>
      <c r="E62" s="31"/>
      <c r="F62" s="31"/>
      <c r="G62" s="31"/>
      <c r="H62" s="31"/>
      <c r="I62" s="31"/>
      <c r="J62" s="31"/>
      <c r="K62" s="31"/>
      <c r="L62" s="31"/>
      <c r="M62" s="31"/>
      <c r="N62" s="31"/>
      <c r="O62" s="31"/>
      <c r="P62" s="32">
        <f>SUM(D62:O62)</f>
        <v>0</v>
      </c>
      <c r="Q62" s="925"/>
    </row>
    <row r="63" spans="1:17" s="22" customFormat="1" ht="14">
      <c r="A63" s="892" t="s">
        <v>77</v>
      </c>
      <c r="B63" s="893"/>
      <c r="C63" s="894"/>
      <c r="D63" s="892"/>
      <c r="E63" s="893"/>
      <c r="F63" s="893"/>
      <c r="G63" s="893"/>
      <c r="H63" s="893"/>
      <c r="I63" s="893"/>
      <c r="J63" s="893"/>
      <c r="K63" s="893"/>
      <c r="L63" s="893"/>
      <c r="M63" s="893"/>
      <c r="N63" s="893"/>
      <c r="O63" s="894"/>
      <c r="P63" s="39">
        <f>SUM(P58:P62)</f>
        <v>0</v>
      </c>
      <c r="Q63" s="39">
        <f>P63*2</f>
        <v>0</v>
      </c>
    </row>
    <row r="64" spans="1:17" s="22" customFormat="1">
      <c r="B64" s="35"/>
      <c r="C64" s="35"/>
      <c r="P64" s="36"/>
    </row>
    <row r="65" spans="1:17" s="22" customFormat="1">
      <c r="B65" s="35"/>
      <c r="C65" s="35"/>
      <c r="P65" s="55"/>
      <c r="Q65" s="56"/>
    </row>
    <row r="66" spans="1:17" s="22" customFormat="1" ht="14">
      <c r="A66" s="892" t="s">
        <v>27</v>
      </c>
      <c r="B66" s="893"/>
      <c r="C66" s="894"/>
      <c r="D66" s="38">
        <f t="shared" ref="D66:O66" si="1">SUM(D14:D62)</f>
        <v>0</v>
      </c>
      <c r="E66" s="38">
        <f t="shared" si="1"/>
        <v>0</v>
      </c>
      <c r="F66" s="38">
        <f t="shared" si="1"/>
        <v>0</v>
      </c>
      <c r="G66" s="38">
        <f t="shared" si="1"/>
        <v>0</v>
      </c>
      <c r="H66" s="38">
        <f t="shared" si="1"/>
        <v>0</v>
      </c>
      <c r="I66" s="38">
        <f t="shared" si="1"/>
        <v>0</v>
      </c>
      <c r="J66" s="38">
        <f t="shared" si="1"/>
        <v>0</v>
      </c>
      <c r="K66" s="38">
        <f t="shared" si="1"/>
        <v>0</v>
      </c>
      <c r="L66" s="38">
        <f t="shared" si="1"/>
        <v>0</v>
      </c>
      <c r="M66" s="38">
        <f t="shared" si="1"/>
        <v>0</v>
      </c>
      <c r="N66" s="38">
        <f t="shared" si="1"/>
        <v>0</v>
      </c>
      <c r="O66" s="38">
        <f t="shared" si="1"/>
        <v>0</v>
      </c>
      <c r="P66" s="39">
        <f>P24+P35+P46+P57+P63</f>
        <v>0</v>
      </c>
      <c r="Q66" s="39">
        <f>Q24+Q35+Q46+Q57+Q63</f>
        <v>0</v>
      </c>
    </row>
    <row r="67" spans="1:17" s="22" customFormat="1" ht="7.5" customHeight="1">
      <c r="A67" s="40"/>
      <c r="B67" s="40"/>
      <c r="C67" s="40"/>
      <c r="D67" s="41"/>
      <c r="E67" s="41"/>
      <c r="F67" s="41"/>
      <c r="G67" s="41"/>
      <c r="H67" s="41"/>
      <c r="I67" s="41"/>
      <c r="J67" s="41"/>
      <c r="K67" s="41"/>
      <c r="L67" s="42"/>
      <c r="M67" s="42"/>
      <c r="N67" s="42"/>
      <c r="O67" s="42"/>
      <c r="P67" s="43"/>
      <c r="Q67" s="43"/>
    </row>
    <row r="68" spans="1:17" s="22" customFormat="1">
      <c r="A68" s="895" t="s">
        <v>65</v>
      </c>
      <c r="B68" s="896"/>
      <c r="C68" s="897"/>
      <c r="D68" s="31"/>
      <c r="E68" s="31"/>
      <c r="F68" s="31"/>
      <c r="G68" s="31"/>
      <c r="H68" s="31"/>
      <c r="I68" s="31"/>
      <c r="J68" s="31"/>
      <c r="K68" s="31"/>
      <c r="L68" s="31"/>
      <c r="M68" s="31"/>
      <c r="N68" s="31"/>
      <c r="O68" s="31"/>
      <c r="P68" s="38">
        <f>SUM(D68:O68)</f>
        <v>0</v>
      </c>
      <c r="Q68" s="57"/>
    </row>
    <row r="69" spans="1:17" s="22" customFormat="1">
      <c r="A69" s="45"/>
      <c r="B69" s="45"/>
      <c r="C69" s="45"/>
      <c r="D69" s="46"/>
      <c r="E69" s="46"/>
      <c r="F69" s="46"/>
      <c r="G69" s="46"/>
      <c r="H69" s="46"/>
      <c r="I69" s="46"/>
      <c r="J69" s="46"/>
      <c r="K69" s="46"/>
      <c r="L69" s="46"/>
      <c r="M69" s="46"/>
      <c r="N69" s="46"/>
      <c r="O69" s="46"/>
      <c r="P69" s="46"/>
      <c r="Q69" s="58"/>
    </row>
    <row r="70" spans="1:17" ht="13.5" customHeight="1">
      <c r="A70" s="2" t="s">
        <v>66</v>
      </c>
      <c r="B70" s="47"/>
      <c r="C70" s="47"/>
      <c r="D70" s="47"/>
      <c r="E70" s="47"/>
      <c r="F70" s="47"/>
      <c r="G70" s="47"/>
      <c r="H70" s="47"/>
      <c r="I70" s="47"/>
      <c r="J70" s="47"/>
      <c r="K70" s="47"/>
      <c r="L70" s="47"/>
      <c r="M70" s="47"/>
      <c r="N70" s="47"/>
      <c r="O70" s="47"/>
      <c r="P70" s="47"/>
      <c r="Q70" s="47"/>
    </row>
    <row r="71" spans="1:17">
      <c r="A71" s="2" t="s">
        <v>67</v>
      </c>
      <c r="B71" s="47"/>
      <c r="C71" s="47"/>
      <c r="D71" s="47"/>
      <c r="E71" s="47"/>
      <c r="F71" s="47"/>
      <c r="G71" s="47"/>
      <c r="H71" s="47"/>
      <c r="I71" s="47"/>
      <c r="J71" s="47"/>
      <c r="K71" s="47"/>
      <c r="L71" s="47"/>
      <c r="M71" s="47"/>
      <c r="N71" s="47"/>
      <c r="O71" s="47"/>
      <c r="P71" s="47"/>
      <c r="Q71" s="47"/>
    </row>
  </sheetData>
  <mergeCells count="32">
    <mergeCell ref="A6:C6"/>
    <mergeCell ref="D6:H6"/>
    <mergeCell ref="J6:N6"/>
    <mergeCell ref="O6:Q6"/>
    <mergeCell ref="A7:E7"/>
    <mergeCell ref="F7:H7"/>
    <mergeCell ref="J7:N7"/>
    <mergeCell ref="O7:P7"/>
    <mergeCell ref="A35:C35"/>
    <mergeCell ref="D35:O35"/>
    <mergeCell ref="A8:E8"/>
    <mergeCell ref="F8:H8"/>
    <mergeCell ref="J8:N8"/>
    <mergeCell ref="O8:P8"/>
    <mergeCell ref="J9:N9"/>
    <mergeCell ref="O9:Q9"/>
    <mergeCell ref="D12:Q12"/>
    <mergeCell ref="Q14:Q23"/>
    <mergeCell ref="A24:C24"/>
    <mergeCell ref="D24:O24"/>
    <mergeCell ref="Q25:Q34"/>
    <mergeCell ref="Q36:Q45"/>
    <mergeCell ref="A46:C46"/>
    <mergeCell ref="D46:O46"/>
    <mergeCell ref="Q47:Q56"/>
    <mergeCell ref="A57:C57"/>
    <mergeCell ref="D57:O57"/>
    <mergeCell ref="Q58:Q62"/>
    <mergeCell ref="A63:C63"/>
    <mergeCell ref="D63:O63"/>
    <mergeCell ref="A66:C66"/>
    <mergeCell ref="A68:C68"/>
  </mergeCells>
  <phoneticPr fontId="6"/>
  <dataValidations count="1">
    <dataValidation type="whole" operator="lessThanOrEqual" allowBlank="1" showInputMessage="1" showErrorMessage="1" errorTitle="利用日数の入力に誤りがあります。" error="当該月の日数より大きい数値は入力できません。" sqref="N14:N23 JJ14:JJ23 TF14:TF23 ADB14:ADB23 AMX14:AMX23 AWT14:AWT23 BGP14:BGP23 BQL14:BQL23 CAH14:CAH23 CKD14:CKD23 CTZ14:CTZ23 DDV14:DDV23 DNR14:DNR23 DXN14:DXN23 EHJ14:EHJ23 ERF14:ERF23 FBB14:FBB23 FKX14:FKX23 FUT14:FUT23 GEP14:GEP23 GOL14:GOL23 GYH14:GYH23 HID14:HID23 HRZ14:HRZ23 IBV14:IBV23 ILR14:ILR23 IVN14:IVN23 JFJ14:JFJ23 JPF14:JPF23 JZB14:JZB23 KIX14:KIX23 KST14:KST23 LCP14:LCP23 LML14:LML23 LWH14:LWH23 MGD14:MGD23 MPZ14:MPZ23 MZV14:MZV23 NJR14:NJR23 NTN14:NTN23 ODJ14:ODJ23 ONF14:ONF23 OXB14:OXB23 PGX14:PGX23 PQT14:PQT23 QAP14:QAP23 QKL14:QKL23 QUH14:QUH23 RED14:RED23 RNZ14:RNZ23 RXV14:RXV23 SHR14:SHR23 SRN14:SRN23 TBJ14:TBJ23 TLF14:TLF23 TVB14:TVB23 UEX14:UEX23 UOT14:UOT23 UYP14:UYP23 VIL14:VIL23 VSH14:VSH23 WCD14:WCD23 WLZ14:WLZ23 WVV14:WVV23 N65550:N65559 JJ65550:JJ65559 TF65550:TF65559 ADB65550:ADB65559 AMX65550:AMX65559 AWT65550:AWT65559 BGP65550:BGP65559 BQL65550:BQL65559 CAH65550:CAH65559 CKD65550:CKD65559 CTZ65550:CTZ65559 DDV65550:DDV65559 DNR65550:DNR65559 DXN65550:DXN65559 EHJ65550:EHJ65559 ERF65550:ERF65559 FBB65550:FBB65559 FKX65550:FKX65559 FUT65550:FUT65559 GEP65550:GEP65559 GOL65550:GOL65559 GYH65550:GYH65559 HID65550:HID65559 HRZ65550:HRZ65559 IBV65550:IBV65559 ILR65550:ILR65559 IVN65550:IVN65559 JFJ65550:JFJ65559 JPF65550:JPF65559 JZB65550:JZB65559 KIX65550:KIX65559 KST65550:KST65559 LCP65550:LCP65559 LML65550:LML65559 LWH65550:LWH65559 MGD65550:MGD65559 MPZ65550:MPZ65559 MZV65550:MZV65559 NJR65550:NJR65559 NTN65550:NTN65559 ODJ65550:ODJ65559 ONF65550:ONF65559 OXB65550:OXB65559 PGX65550:PGX65559 PQT65550:PQT65559 QAP65550:QAP65559 QKL65550:QKL65559 QUH65550:QUH65559 RED65550:RED65559 RNZ65550:RNZ65559 RXV65550:RXV65559 SHR65550:SHR65559 SRN65550:SRN65559 TBJ65550:TBJ65559 TLF65550:TLF65559 TVB65550:TVB65559 UEX65550:UEX65559 UOT65550:UOT65559 UYP65550:UYP65559 VIL65550:VIL65559 VSH65550:VSH65559 WCD65550:WCD65559 WLZ65550:WLZ65559 WVV65550:WVV65559 N131086:N131095 JJ131086:JJ131095 TF131086:TF131095 ADB131086:ADB131095 AMX131086:AMX131095 AWT131086:AWT131095 BGP131086:BGP131095 BQL131086:BQL131095 CAH131086:CAH131095 CKD131086:CKD131095 CTZ131086:CTZ131095 DDV131086:DDV131095 DNR131086:DNR131095 DXN131086:DXN131095 EHJ131086:EHJ131095 ERF131086:ERF131095 FBB131086:FBB131095 FKX131086:FKX131095 FUT131086:FUT131095 GEP131086:GEP131095 GOL131086:GOL131095 GYH131086:GYH131095 HID131086:HID131095 HRZ131086:HRZ131095 IBV131086:IBV131095 ILR131086:ILR131095 IVN131086:IVN131095 JFJ131086:JFJ131095 JPF131086:JPF131095 JZB131086:JZB131095 KIX131086:KIX131095 KST131086:KST131095 LCP131086:LCP131095 LML131086:LML131095 LWH131086:LWH131095 MGD131086:MGD131095 MPZ131086:MPZ131095 MZV131086:MZV131095 NJR131086:NJR131095 NTN131086:NTN131095 ODJ131086:ODJ131095 ONF131086:ONF131095 OXB131086:OXB131095 PGX131086:PGX131095 PQT131086:PQT131095 QAP131086:QAP131095 QKL131086:QKL131095 QUH131086:QUH131095 RED131086:RED131095 RNZ131086:RNZ131095 RXV131086:RXV131095 SHR131086:SHR131095 SRN131086:SRN131095 TBJ131086:TBJ131095 TLF131086:TLF131095 TVB131086:TVB131095 UEX131086:UEX131095 UOT131086:UOT131095 UYP131086:UYP131095 VIL131086:VIL131095 VSH131086:VSH131095 WCD131086:WCD131095 WLZ131086:WLZ131095 WVV131086:WVV131095 N196622:N196631 JJ196622:JJ196631 TF196622:TF196631 ADB196622:ADB196631 AMX196622:AMX196631 AWT196622:AWT196631 BGP196622:BGP196631 BQL196622:BQL196631 CAH196622:CAH196631 CKD196622:CKD196631 CTZ196622:CTZ196631 DDV196622:DDV196631 DNR196622:DNR196631 DXN196622:DXN196631 EHJ196622:EHJ196631 ERF196622:ERF196631 FBB196622:FBB196631 FKX196622:FKX196631 FUT196622:FUT196631 GEP196622:GEP196631 GOL196622:GOL196631 GYH196622:GYH196631 HID196622:HID196631 HRZ196622:HRZ196631 IBV196622:IBV196631 ILR196622:ILR196631 IVN196622:IVN196631 JFJ196622:JFJ196631 JPF196622:JPF196631 JZB196622:JZB196631 KIX196622:KIX196631 KST196622:KST196631 LCP196622:LCP196631 LML196622:LML196631 LWH196622:LWH196631 MGD196622:MGD196631 MPZ196622:MPZ196631 MZV196622:MZV196631 NJR196622:NJR196631 NTN196622:NTN196631 ODJ196622:ODJ196631 ONF196622:ONF196631 OXB196622:OXB196631 PGX196622:PGX196631 PQT196622:PQT196631 QAP196622:QAP196631 QKL196622:QKL196631 QUH196622:QUH196631 RED196622:RED196631 RNZ196622:RNZ196631 RXV196622:RXV196631 SHR196622:SHR196631 SRN196622:SRN196631 TBJ196622:TBJ196631 TLF196622:TLF196631 TVB196622:TVB196631 UEX196622:UEX196631 UOT196622:UOT196631 UYP196622:UYP196631 VIL196622:VIL196631 VSH196622:VSH196631 WCD196622:WCD196631 WLZ196622:WLZ196631 WVV196622:WVV196631 N262158:N262167 JJ262158:JJ262167 TF262158:TF262167 ADB262158:ADB262167 AMX262158:AMX262167 AWT262158:AWT262167 BGP262158:BGP262167 BQL262158:BQL262167 CAH262158:CAH262167 CKD262158:CKD262167 CTZ262158:CTZ262167 DDV262158:DDV262167 DNR262158:DNR262167 DXN262158:DXN262167 EHJ262158:EHJ262167 ERF262158:ERF262167 FBB262158:FBB262167 FKX262158:FKX262167 FUT262158:FUT262167 GEP262158:GEP262167 GOL262158:GOL262167 GYH262158:GYH262167 HID262158:HID262167 HRZ262158:HRZ262167 IBV262158:IBV262167 ILR262158:ILR262167 IVN262158:IVN262167 JFJ262158:JFJ262167 JPF262158:JPF262167 JZB262158:JZB262167 KIX262158:KIX262167 KST262158:KST262167 LCP262158:LCP262167 LML262158:LML262167 LWH262158:LWH262167 MGD262158:MGD262167 MPZ262158:MPZ262167 MZV262158:MZV262167 NJR262158:NJR262167 NTN262158:NTN262167 ODJ262158:ODJ262167 ONF262158:ONF262167 OXB262158:OXB262167 PGX262158:PGX262167 PQT262158:PQT262167 QAP262158:QAP262167 QKL262158:QKL262167 QUH262158:QUH262167 RED262158:RED262167 RNZ262158:RNZ262167 RXV262158:RXV262167 SHR262158:SHR262167 SRN262158:SRN262167 TBJ262158:TBJ262167 TLF262158:TLF262167 TVB262158:TVB262167 UEX262158:UEX262167 UOT262158:UOT262167 UYP262158:UYP262167 VIL262158:VIL262167 VSH262158:VSH262167 WCD262158:WCD262167 WLZ262158:WLZ262167 WVV262158:WVV262167 N327694:N327703 JJ327694:JJ327703 TF327694:TF327703 ADB327694:ADB327703 AMX327694:AMX327703 AWT327694:AWT327703 BGP327694:BGP327703 BQL327694:BQL327703 CAH327694:CAH327703 CKD327694:CKD327703 CTZ327694:CTZ327703 DDV327694:DDV327703 DNR327694:DNR327703 DXN327694:DXN327703 EHJ327694:EHJ327703 ERF327694:ERF327703 FBB327694:FBB327703 FKX327694:FKX327703 FUT327694:FUT327703 GEP327694:GEP327703 GOL327694:GOL327703 GYH327694:GYH327703 HID327694:HID327703 HRZ327694:HRZ327703 IBV327694:IBV327703 ILR327694:ILR327703 IVN327694:IVN327703 JFJ327694:JFJ327703 JPF327694:JPF327703 JZB327694:JZB327703 KIX327694:KIX327703 KST327694:KST327703 LCP327694:LCP327703 LML327694:LML327703 LWH327694:LWH327703 MGD327694:MGD327703 MPZ327694:MPZ327703 MZV327694:MZV327703 NJR327694:NJR327703 NTN327694:NTN327703 ODJ327694:ODJ327703 ONF327694:ONF327703 OXB327694:OXB327703 PGX327694:PGX327703 PQT327694:PQT327703 QAP327694:QAP327703 QKL327694:QKL327703 QUH327694:QUH327703 RED327694:RED327703 RNZ327694:RNZ327703 RXV327694:RXV327703 SHR327694:SHR327703 SRN327694:SRN327703 TBJ327694:TBJ327703 TLF327694:TLF327703 TVB327694:TVB327703 UEX327694:UEX327703 UOT327694:UOT327703 UYP327694:UYP327703 VIL327694:VIL327703 VSH327694:VSH327703 WCD327694:WCD327703 WLZ327694:WLZ327703 WVV327694:WVV327703 N393230:N393239 JJ393230:JJ393239 TF393230:TF393239 ADB393230:ADB393239 AMX393230:AMX393239 AWT393230:AWT393239 BGP393230:BGP393239 BQL393230:BQL393239 CAH393230:CAH393239 CKD393230:CKD393239 CTZ393230:CTZ393239 DDV393230:DDV393239 DNR393230:DNR393239 DXN393230:DXN393239 EHJ393230:EHJ393239 ERF393230:ERF393239 FBB393230:FBB393239 FKX393230:FKX393239 FUT393230:FUT393239 GEP393230:GEP393239 GOL393230:GOL393239 GYH393230:GYH393239 HID393230:HID393239 HRZ393230:HRZ393239 IBV393230:IBV393239 ILR393230:ILR393239 IVN393230:IVN393239 JFJ393230:JFJ393239 JPF393230:JPF393239 JZB393230:JZB393239 KIX393230:KIX393239 KST393230:KST393239 LCP393230:LCP393239 LML393230:LML393239 LWH393230:LWH393239 MGD393230:MGD393239 MPZ393230:MPZ393239 MZV393230:MZV393239 NJR393230:NJR393239 NTN393230:NTN393239 ODJ393230:ODJ393239 ONF393230:ONF393239 OXB393230:OXB393239 PGX393230:PGX393239 PQT393230:PQT393239 QAP393230:QAP393239 QKL393230:QKL393239 QUH393230:QUH393239 RED393230:RED393239 RNZ393230:RNZ393239 RXV393230:RXV393239 SHR393230:SHR393239 SRN393230:SRN393239 TBJ393230:TBJ393239 TLF393230:TLF393239 TVB393230:TVB393239 UEX393230:UEX393239 UOT393230:UOT393239 UYP393230:UYP393239 VIL393230:VIL393239 VSH393230:VSH393239 WCD393230:WCD393239 WLZ393230:WLZ393239 WVV393230:WVV393239 N458766:N458775 JJ458766:JJ458775 TF458766:TF458775 ADB458766:ADB458775 AMX458766:AMX458775 AWT458766:AWT458775 BGP458766:BGP458775 BQL458766:BQL458775 CAH458766:CAH458775 CKD458766:CKD458775 CTZ458766:CTZ458775 DDV458766:DDV458775 DNR458766:DNR458775 DXN458766:DXN458775 EHJ458766:EHJ458775 ERF458766:ERF458775 FBB458766:FBB458775 FKX458766:FKX458775 FUT458766:FUT458775 GEP458766:GEP458775 GOL458766:GOL458775 GYH458766:GYH458775 HID458766:HID458775 HRZ458766:HRZ458775 IBV458766:IBV458775 ILR458766:ILR458775 IVN458766:IVN458775 JFJ458766:JFJ458775 JPF458766:JPF458775 JZB458766:JZB458775 KIX458766:KIX458775 KST458766:KST458775 LCP458766:LCP458775 LML458766:LML458775 LWH458766:LWH458775 MGD458766:MGD458775 MPZ458766:MPZ458775 MZV458766:MZV458775 NJR458766:NJR458775 NTN458766:NTN458775 ODJ458766:ODJ458775 ONF458766:ONF458775 OXB458766:OXB458775 PGX458766:PGX458775 PQT458766:PQT458775 QAP458766:QAP458775 QKL458766:QKL458775 QUH458766:QUH458775 RED458766:RED458775 RNZ458766:RNZ458775 RXV458766:RXV458775 SHR458766:SHR458775 SRN458766:SRN458775 TBJ458766:TBJ458775 TLF458766:TLF458775 TVB458766:TVB458775 UEX458766:UEX458775 UOT458766:UOT458775 UYP458766:UYP458775 VIL458766:VIL458775 VSH458766:VSH458775 WCD458766:WCD458775 WLZ458766:WLZ458775 WVV458766:WVV458775 N524302:N524311 JJ524302:JJ524311 TF524302:TF524311 ADB524302:ADB524311 AMX524302:AMX524311 AWT524302:AWT524311 BGP524302:BGP524311 BQL524302:BQL524311 CAH524302:CAH524311 CKD524302:CKD524311 CTZ524302:CTZ524311 DDV524302:DDV524311 DNR524302:DNR524311 DXN524302:DXN524311 EHJ524302:EHJ524311 ERF524302:ERF524311 FBB524302:FBB524311 FKX524302:FKX524311 FUT524302:FUT524311 GEP524302:GEP524311 GOL524302:GOL524311 GYH524302:GYH524311 HID524302:HID524311 HRZ524302:HRZ524311 IBV524302:IBV524311 ILR524302:ILR524311 IVN524302:IVN524311 JFJ524302:JFJ524311 JPF524302:JPF524311 JZB524302:JZB524311 KIX524302:KIX524311 KST524302:KST524311 LCP524302:LCP524311 LML524302:LML524311 LWH524302:LWH524311 MGD524302:MGD524311 MPZ524302:MPZ524311 MZV524302:MZV524311 NJR524302:NJR524311 NTN524302:NTN524311 ODJ524302:ODJ524311 ONF524302:ONF524311 OXB524302:OXB524311 PGX524302:PGX524311 PQT524302:PQT524311 QAP524302:QAP524311 QKL524302:QKL524311 QUH524302:QUH524311 RED524302:RED524311 RNZ524302:RNZ524311 RXV524302:RXV524311 SHR524302:SHR524311 SRN524302:SRN524311 TBJ524302:TBJ524311 TLF524302:TLF524311 TVB524302:TVB524311 UEX524302:UEX524311 UOT524302:UOT524311 UYP524302:UYP524311 VIL524302:VIL524311 VSH524302:VSH524311 WCD524302:WCD524311 WLZ524302:WLZ524311 WVV524302:WVV524311 N589838:N589847 JJ589838:JJ589847 TF589838:TF589847 ADB589838:ADB589847 AMX589838:AMX589847 AWT589838:AWT589847 BGP589838:BGP589847 BQL589838:BQL589847 CAH589838:CAH589847 CKD589838:CKD589847 CTZ589838:CTZ589847 DDV589838:DDV589847 DNR589838:DNR589847 DXN589838:DXN589847 EHJ589838:EHJ589847 ERF589838:ERF589847 FBB589838:FBB589847 FKX589838:FKX589847 FUT589838:FUT589847 GEP589838:GEP589847 GOL589838:GOL589847 GYH589838:GYH589847 HID589838:HID589847 HRZ589838:HRZ589847 IBV589838:IBV589847 ILR589838:ILR589847 IVN589838:IVN589847 JFJ589838:JFJ589847 JPF589838:JPF589847 JZB589838:JZB589847 KIX589838:KIX589847 KST589838:KST589847 LCP589838:LCP589847 LML589838:LML589847 LWH589838:LWH589847 MGD589838:MGD589847 MPZ589838:MPZ589847 MZV589838:MZV589847 NJR589838:NJR589847 NTN589838:NTN589847 ODJ589838:ODJ589847 ONF589838:ONF589847 OXB589838:OXB589847 PGX589838:PGX589847 PQT589838:PQT589847 QAP589838:QAP589847 QKL589838:QKL589847 QUH589838:QUH589847 RED589838:RED589847 RNZ589838:RNZ589847 RXV589838:RXV589847 SHR589838:SHR589847 SRN589838:SRN589847 TBJ589838:TBJ589847 TLF589838:TLF589847 TVB589838:TVB589847 UEX589838:UEX589847 UOT589838:UOT589847 UYP589838:UYP589847 VIL589838:VIL589847 VSH589838:VSH589847 WCD589838:WCD589847 WLZ589838:WLZ589847 WVV589838:WVV589847 N655374:N655383 JJ655374:JJ655383 TF655374:TF655383 ADB655374:ADB655383 AMX655374:AMX655383 AWT655374:AWT655383 BGP655374:BGP655383 BQL655374:BQL655383 CAH655374:CAH655383 CKD655374:CKD655383 CTZ655374:CTZ655383 DDV655374:DDV655383 DNR655374:DNR655383 DXN655374:DXN655383 EHJ655374:EHJ655383 ERF655374:ERF655383 FBB655374:FBB655383 FKX655374:FKX655383 FUT655374:FUT655383 GEP655374:GEP655383 GOL655374:GOL655383 GYH655374:GYH655383 HID655374:HID655383 HRZ655374:HRZ655383 IBV655374:IBV655383 ILR655374:ILR655383 IVN655374:IVN655383 JFJ655374:JFJ655383 JPF655374:JPF655383 JZB655374:JZB655383 KIX655374:KIX655383 KST655374:KST655383 LCP655374:LCP655383 LML655374:LML655383 LWH655374:LWH655383 MGD655374:MGD655383 MPZ655374:MPZ655383 MZV655374:MZV655383 NJR655374:NJR655383 NTN655374:NTN655383 ODJ655374:ODJ655383 ONF655374:ONF655383 OXB655374:OXB655383 PGX655374:PGX655383 PQT655374:PQT655383 QAP655374:QAP655383 QKL655374:QKL655383 QUH655374:QUH655383 RED655374:RED655383 RNZ655374:RNZ655383 RXV655374:RXV655383 SHR655374:SHR655383 SRN655374:SRN655383 TBJ655374:TBJ655383 TLF655374:TLF655383 TVB655374:TVB655383 UEX655374:UEX655383 UOT655374:UOT655383 UYP655374:UYP655383 VIL655374:VIL655383 VSH655374:VSH655383 WCD655374:WCD655383 WLZ655374:WLZ655383 WVV655374:WVV655383 N720910:N720919 JJ720910:JJ720919 TF720910:TF720919 ADB720910:ADB720919 AMX720910:AMX720919 AWT720910:AWT720919 BGP720910:BGP720919 BQL720910:BQL720919 CAH720910:CAH720919 CKD720910:CKD720919 CTZ720910:CTZ720919 DDV720910:DDV720919 DNR720910:DNR720919 DXN720910:DXN720919 EHJ720910:EHJ720919 ERF720910:ERF720919 FBB720910:FBB720919 FKX720910:FKX720919 FUT720910:FUT720919 GEP720910:GEP720919 GOL720910:GOL720919 GYH720910:GYH720919 HID720910:HID720919 HRZ720910:HRZ720919 IBV720910:IBV720919 ILR720910:ILR720919 IVN720910:IVN720919 JFJ720910:JFJ720919 JPF720910:JPF720919 JZB720910:JZB720919 KIX720910:KIX720919 KST720910:KST720919 LCP720910:LCP720919 LML720910:LML720919 LWH720910:LWH720919 MGD720910:MGD720919 MPZ720910:MPZ720919 MZV720910:MZV720919 NJR720910:NJR720919 NTN720910:NTN720919 ODJ720910:ODJ720919 ONF720910:ONF720919 OXB720910:OXB720919 PGX720910:PGX720919 PQT720910:PQT720919 QAP720910:QAP720919 QKL720910:QKL720919 QUH720910:QUH720919 RED720910:RED720919 RNZ720910:RNZ720919 RXV720910:RXV720919 SHR720910:SHR720919 SRN720910:SRN720919 TBJ720910:TBJ720919 TLF720910:TLF720919 TVB720910:TVB720919 UEX720910:UEX720919 UOT720910:UOT720919 UYP720910:UYP720919 VIL720910:VIL720919 VSH720910:VSH720919 WCD720910:WCD720919 WLZ720910:WLZ720919 WVV720910:WVV720919 N786446:N786455 JJ786446:JJ786455 TF786446:TF786455 ADB786446:ADB786455 AMX786446:AMX786455 AWT786446:AWT786455 BGP786446:BGP786455 BQL786446:BQL786455 CAH786446:CAH786455 CKD786446:CKD786455 CTZ786446:CTZ786455 DDV786446:DDV786455 DNR786446:DNR786455 DXN786446:DXN786455 EHJ786446:EHJ786455 ERF786446:ERF786455 FBB786446:FBB786455 FKX786446:FKX786455 FUT786446:FUT786455 GEP786446:GEP786455 GOL786446:GOL786455 GYH786446:GYH786455 HID786446:HID786455 HRZ786446:HRZ786455 IBV786446:IBV786455 ILR786446:ILR786455 IVN786446:IVN786455 JFJ786446:JFJ786455 JPF786446:JPF786455 JZB786446:JZB786455 KIX786446:KIX786455 KST786446:KST786455 LCP786446:LCP786455 LML786446:LML786455 LWH786446:LWH786455 MGD786446:MGD786455 MPZ786446:MPZ786455 MZV786446:MZV786455 NJR786446:NJR786455 NTN786446:NTN786455 ODJ786446:ODJ786455 ONF786446:ONF786455 OXB786446:OXB786455 PGX786446:PGX786455 PQT786446:PQT786455 QAP786446:QAP786455 QKL786446:QKL786455 QUH786446:QUH786455 RED786446:RED786455 RNZ786446:RNZ786455 RXV786446:RXV786455 SHR786446:SHR786455 SRN786446:SRN786455 TBJ786446:TBJ786455 TLF786446:TLF786455 TVB786446:TVB786455 UEX786446:UEX786455 UOT786446:UOT786455 UYP786446:UYP786455 VIL786446:VIL786455 VSH786446:VSH786455 WCD786446:WCD786455 WLZ786446:WLZ786455 WVV786446:WVV786455 N851982:N851991 JJ851982:JJ851991 TF851982:TF851991 ADB851982:ADB851991 AMX851982:AMX851991 AWT851982:AWT851991 BGP851982:BGP851991 BQL851982:BQL851991 CAH851982:CAH851991 CKD851982:CKD851991 CTZ851982:CTZ851991 DDV851982:DDV851991 DNR851982:DNR851991 DXN851982:DXN851991 EHJ851982:EHJ851991 ERF851982:ERF851991 FBB851982:FBB851991 FKX851982:FKX851991 FUT851982:FUT851991 GEP851982:GEP851991 GOL851982:GOL851991 GYH851982:GYH851991 HID851982:HID851991 HRZ851982:HRZ851991 IBV851982:IBV851991 ILR851982:ILR851991 IVN851982:IVN851991 JFJ851982:JFJ851991 JPF851982:JPF851991 JZB851982:JZB851991 KIX851982:KIX851991 KST851982:KST851991 LCP851982:LCP851991 LML851982:LML851991 LWH851982:LWH851991 MGD851982:MGD851991 MPZ851982:MPZ851991 MZV851982:MZV851991 NJR851982:NJR851991 NTN851982:NTN851991 ODJ851982:ODJ851991 ONF851982:ONF851991 OXB851982:OXB851991 PGX851982:PGX851991 PQT851982:PQT851991 QAP851982:QAP851991 QKL851982:QKL851991 QUH851982:QUH851991 RED851982:RED851991 RNZ851982:RNZ851991 RXV851982:RXV851991 SHR851982:SHR851991 SRN851982:SRN851991 TBJ851982:TBJ851991 TLF851982:TLF851991 TVB851982:TVB851991 UEX851982:UEX851991 UOT851982:UOT851991 UYP851982:UYP851991 VIL851982:VIL851991 VSH851982:VSH851991 WCD851982:WCD851991 WLZ851982:WLZ851991 WVV851982:WVV851991 N917518:N917527 JJ917518:JJ917527 TF917518:TF917527 ADB917518:ADB917527 AMX917518:AMX917527 AWT917518:AWT917527 BGP917518:BGP917527 BQL917518:BQL917527 CAH917518:CAH917527 CKD917518:CKD917527 CTZ917518:CTZ917527 DDV917518:DDV917527 DNR917518:DNR917527 DXN917518:DXN917527 EHJ917518:EHJ917527 ERF917518:ERF917527 FBB917518:FBB917527 FKX917518:FKX917527 FUT917518:FUT917527 GEP917518:GEP917527 GOL917518:GOL917527 GYH917518:GYH917527 HID917518:HID917527 HRZ917518:HRZ917527 IBV917518:IBV917527 ILR917518:ILR917527 IVN917518:IVN917527 JFJ917518:JFJ917527 JPF917518:JPF917527 JZB917518:JZB917527 KIX917518:KIX917527 KST917518:KST917527 LCP917518:LCP917527 LML917518:LML917527 LWH917518:LWH917527 MGD917518:MGD917527 MPZ917518:MPZ917527 MZV917518:MZV917527 NJR917518:NJR917527 NTN917518:NTN917527 ODJ917518:ODJ917527 ONF917518:ONF917527 OXB917518:OXB917527 PGX917518:PGX917527 PQT917518:PQT917527 QAP917518:QAP917527 QKL917518:QKL917527 QUH917518:QUH917527 RED917518:RED917527 RNZ917518:RNZ917527 RXV917518:RXV917527 SHR917518:SHR917527 SRN917518:SRN917527 TBJ917518:TBJ917527 TLF917518:TLF917527 TVB917518:TVB917527 UEX917518:UEX917527 UOT917518:UOT917527 UYP917518:UYP917527 VIL917518:VIL917527 VSH917518:VSH917527 WCD917518:WCD917527 WLZ917518:WLZ917527 WVV917518:WVV917527 N983054:N983063 JJ983054:JJ983063 TF983054:TF983063 ADB983054:ADB983063 AMX983054:AMX983063 AWT983054:AWT983063 BGP983054:BGP983063 BQL983054:BQL983063 CAH983054:CAH983063 CKD983054:CKD983063 CTZ983054:CTZ983063 DDV983054:DDV983063 DNR983054:DNR983063 DXN983054:DXN983063 EHJ983054:EHJ983063 ERF983054:ERF983063 FBB983054:FBB983063 FKX983054:FKX983063 FUT983054:FUT983063 GEP983054:GEP983063 GOL983054:GOL983063 GYH983054:GYH983063 HID983054:HID983063 HRZ983054:HRZ983063 IBV983054:IBV983063 ILR983054:ILR983063 IVN983054:IVN983063 JFJ983054:JFJ983063 JPF983054:JPF983063 JZB983054:JZB983063 KIX983054:KIX983063 KST983054:KST983063 LCP983054:LCP983063 LML983054:LML983063 LWH983054:LWH983063 MGD983054:MGD983063 MPZ983054:MPZ983063 MZV983054:MZV983063 NJR983054:NJR983063 NTN983054:NTN983063 ODJ983054:ODJ983063 ONF983054:ONF983063 OXB983054:OXB983063 PGX983054:PGX983063 PQT983054:PQT983063 QAP983054:QAP983063 QKL983054:QKL983063 QUH983054:QUH983063 RED983054:RED983063 RNZ983054:RNZ983063 RXV983054:RXV983063 SHR983054:SHR983063 SRN983054:SRN983063 TBJ983054:TBJ983063 TLF983054:TLF983063 TVB983054:TVB983063 UEX983054:UEX983063 UOT983054:UOT983063 UYP983054:UYP983063 VIL983054:VIL983063 VSH983054:VSH983063 WCD983054:WCD983063 WLZ983054:WLZ983063 WVV983054:WVV983063">
      <formula1>29</formula1>
    </dataValidation>
  </dataValidations>
  <printOptions horizontalCentered="1"/>
  <pageMargins left="0.78740157480314965" right="0.78740157480314965" top="0.98425196850393704" bottom="0.98425196850393704" header="0.51181102362204722" footer="0.51181102362204722"/>
  <pageSetup paperSize="9" scale="72" firstPageNumber="9"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74"/>
  <sheetViews>
    <sheetView view="pageBreakPreview" zoomScale="80" zoomScaleNormal="100" zoomScaleSheetLayoutView="80" workbookViewId="0">
      <pane xSplit="1" ySplit="9" topLeftCell="B25" activePane="bottomRight" state="frozen"/>
      <selection pane="topRight" activeCell="B1" sqref="B1"/>
      <selection pane="bottomLeft" activeCell="A10" sqref="A10"/>
      <selection pane="bottomRight" activeCell="D9" sqref="D9:O9"/>
    </sheetView>
  </sheetViews>
  <sheetFormatPr defaultRowHeight="13"/>
  <cols>
    <col min="1" max="1" width="6.6328125" customWidth="1"/>
    <col min="2" max="2" width="5.6328125" style="8" customWidth="1"/>
    <col min="3" max="3" width="12.1796875" style="8" customWidth="1"/>
    <col min="4" max="15" width="6.6328125" customWidth="1"/>
    <col min="16" max="16" width="7.6328125" style="9" customWidth="1"/>
    <col min="17" max="17" width="14" customWidth="1"/>
    <col min="257" max="257" width="6.6328125" customWidth="1"/>
    <col min="258" max="258" width="5.6328125" customWidth="1"/>
    <col min="259" max="259" width="12.1796875" customWidth="1"/>
    <col min="260" max="271" width="6.6328125" customWidth="1"/>
    <col min="272" max="272" width="7.6328125" customWidth="1"/>
    <col min="273" max="273" width="14" customWidth="1"/>
    <col min="513" max="513" width="6.6328125" customWidth="1"/>
    <col min="514" max="514" width="5.6328125" customWidth="1"/>
    <col min="515" max="515" width="12.1796875" customWidth="1"/>
    <col min="516" max="527" width="6.6328125" customWidth="1"/>
    <col min="528" max="528" width="7.6328125" customWidth="1"/>
    <col min="529" max="529" width="14" customWidth="1"/>
    <col min="769" max="769" width="6.6328125" customWidth="1"/>
    <col min="770" max="770" width="5.6328125" customWidth="1"/>
    <col min="771" max="771" width="12.1796875" customWidth="1"/>
    <col min="772" max="783" width="6.6328125" customWidth="1"/>
    <col min="784" max="784" width="7.6328125" customWidth="1"/>
    <col min="785" max="785" width="14" customWidth="1"/>
    <col min="1025" max="1025" width="6.6328125" customWidth="1"/>
    <col min="1026" max="1026" width="5.6328125" customWidth="1"/>
    <col min="1027" max="1027" width="12.1796875" customWidth="1"/>
    <col min="1028" max="1039" width="6.6328125" customWidth="1"/>
    <col min="1040" max="1040" width="7.6328125" customWidth="1"/>
    <col min="1041" max="1041" width="14" customWidth="1"/>
    <col min="1281" max="1281" width="6.6328125" customWidth="1"/>
    <col min="1282" max="1282" width="5.6328125" customWidth="1"/>
    <col min="1283" max="1283" width="12.1796875" customWidth="1"/>
    <col min="1284" max="1295" width="6.6328125" customWidth="1"/>
    <col min="1296" max="1296" width="7.6328125" customWidth="1"/>
    <col min="1297" max="1297" width="14" customWidth="1"/>
    <col min="1537" max="1537" width="6.6328125" customWidth="1"/>
    <col min="1538" max="1538" width="5.6328125" customWidth="1"/>
    <col min="1539" max="1539" width="12.1796875" customWidth="1"/>
    <col min="1540" max="1551" width="6.6328125" customWidth="1"/>
    <col min="1552" max="1552" width="7.6328125" customWidth="1"/>
    <col min="1553" max="1553" width="14" customWidth="1"/>
    <col min="1793" max="1793" width="6.6328125" customWidth="1"/>
    <col min="1794" max="1794" width="5.6328125" customWidth="1"/>
    <col min="1795" max="1795" width="12.1796875" customWidth="1"/>
    <col min="1796" max="1807" width="6.6328125" customWidth="1"/>
    <col min="1808" max="1808" width="7.6328125" customWidth="1"/>
    <col min="1809" max="1809" width="14" customWidth="1"/>
    <col min="2049" max="2049" width="6.6328125" customWidth="1"/>
    <col min="2050" max="2050" width="5.6328125" customWidth="1"/>
    <col min="2051" max="2051" width="12.1796875" customWidth="1"/>
    <col min="2052" max="2063" width="6.6328125" customWidth="1"/>
    <col min="2064" max="2064" width="7.6328125" customWidth="1"/>
    <col min="2065" max="2065" width="14" customWidth="1"/>
    <col min="2305" max="2305" width="6.6328125" customWidth="1"/>
    <col min="2306" max="2306" width="5.6328125" customWidth="1"/>
    <col min="2307" max="2307" width="12.1796875" customWidth="1"/>
    <col min="2308" max="2319" width="6.6328125" customWidth="1"/>
    <col min="2320" max="2320" width="7.6328125" customWidth="1"/>
    <col min="2321" max="2321" width="14" customWidth="1"/>
    <col min="2561" max="2561" width="6.6328125" customWidth="1"/>
    <col min="2562" max="2562" width="5.6328125" customWidth="1"/>
    <col min="2563" max="2563" width="12.1796875" customWidth="1"/>
    <col min="2564" max="2575" width="6.6328125" customWidth="1"/>
    <col min="2576" max="2576" width="7.6328125" customWidth="1"/>
    <col min="2577" max="2577" width="14" customWidth="1"/>
    <col min="2817" max="2817" width="6.6328125" customWidth="1"/>
    <col min="2818" max="2818" width="5.6328125" customWidth="1"/>
    <col min="2819" max="2819" width="12.1796875" customWidth="1"/>
    <col min="2820" max="2831" width="6.6328125" customWidth="1"/>
    <col min="2832" max="2832" width="7.6328125" customWidth="1"/>
    <col min="2833" max="2833" width="14" customWidth="1"/>
    <col min="3073" max="3073" width="6.6328125" customWidth="1"/>
    <col min="3074" max="3074" width="5.6328125" customWidth="1"/>
    <col min="3075" max="3075" width="12.1796875" customWidth="1"/>
    <col min="3076" max="3087" width="6.6328125" customWidth="1"/>
    <col min="3088" max="3088" width="7.6328125" customWidth="1"/>
    <col min="3089" max="3089" width="14" customWidth="1"/>
    <col min="3329" max="3329" width="6.6328125" customWidth="1"/>
    <col min="3330" max="3330" width="5.6328125" customWidth="1"/>
    <col min="3331" max="3331" width="12.1796875" customWidth="1"/>
    <col min="3332" max="3343" width="6.6328125" customWidth="1"/>
    <col min="3344" max="3344" width="7.6328125" customWidth="1"/>
    <col min="3345" max="3345" width="14" customWidth="1"/>
    <col min="3585" max="3585" width="6.6328125" customWidth="1"/>
    <col min="3586" max="3586" width="5.6328125" customWidth="1"/>
    <col min="3587" max="3587" width="12.1796875" customWidth="1"/>
    <col min="3588" max="3599" width="6.6328125" customWidth="1"/>
    <col min="3600" max="3600" width="7.6328125" customWidth="1"/>
    <col min="3601" max="3601" width="14" customWidth="1"/>
    <col min="3841" max="3841" width="6.6328125" customWidth="1"/>
    <col min="3842" max="3842" width="5.6328125" customWidth="1"/>
    <col min="3843" max="3843" width="12.1796875" customWidth="1"/>
    <col min="3844" max="3855" width="6.6328125" customWidth="1"/>
    <col min="3856" max="3856" width="7.6328125" customWidth="1"/>
    <col min="3857" max="3857" width="14" customWidth="1"/>
    <col min="4097" max="4097" width="6.6328125" customWidth="1"/>
    <col min="4098" max="4098" width="5.6328125" customWidth="1"/>
    <col min="4099" max="4099" width="12.1796875" customWidth="1"/>
    <col min="4100" max="4111" width="6.6328125" customWidth="1"/>
    <col min="4112" max="4112" width="7.6328125" customWidth="1"/>
    <col min="4113" max="4113" width="14" customWidth="1"/>
    <col min="4353" max="4353" width="6.6328125" customWidth="1"/>
    <col min="4354" max="4354" width="5.6328125" customWidth="1"/>
    <col min="4355" max="4355" width="12.1796875" customWidth="1"/>
    <col min="4356" max="4367" width="6.6328125" customWidth="1"/>
    <col min="4368" max="4368" width="7.6328125" customWidth="1"/>
    <col min="4369" max="4369" width="14" customWidth="1"/>
    <col min="4609" max="4609" width="6.6328125" customWidth="1"/>
    <col min="4610" max="4610" width="5.6328125" customWidth="1"/>
    <col min="4611" max="4611" width="12.1796875" customWidth="1"/>
    <col min="4612" max="4623" width="6.6328125" customWidth="1"/>
    <col min="4624" max="4624" width="7.6328125" customWidth="1"/>
    <col min="4625" max="4625" width="14" customWidth="1"/>
    <col min="4865" max="4865" width="6.6328125" customWidth="1"/>
    <col min="4866" max="4866" width="5.6328125" customWidth="1"/>
    <col min="4867" max="4867" width="12.1796875" customWidth="1"/>
    <col min="4868" max="4879" width="6.6328125" customWidth="1"/>
    <col min="4880" max="4880" width="7.6328125" customWidth="1"/>
    <col min="4881" max="4881" width="14" customWidth="1"/>
    <col min="5121" max="5121" width="6.6328125" customWidth="1"/>
    <col min="5122" max="5122" width="5.6328125" customWidth="1"/>
    <col min="5123" max="5123" width="12.1796875" customWidth="1"/>
    <col min="5124" max="5135" width="6.6328125" customWidth="1"/>
    <col min="5136" max="5136" width="7.6328125" customWidth="1"/>
    <col min="5137" max="5137" width="14" customWidth="1"/>
    <col min="5377" max="5377" width="6.6328125" customWidth="1"/>
    <col min="5378" max="5378" width="5.6328125" customWidth="1"/>
    <col min="5379" max="5379" width="12.1796875" customWidth="1"/>
    <col min="5380" max="5391" width="6.6328125" customWidth="1"/>
    <col min="5392" max="5392" width="7.6328125" customWidth="1"/>
    <col min="5393" max="5393" width="14" customWidth="1"/>
    <col min="5633" max="5633" width="6.6328125" customWidth="1"/>
    <col min="5634" max="5634" width="5.6328125" customWidth="1"/>
    <col min="5635" max="5635" width="12.1796875" customWidth="1"/>
    <col min="5636" max="5647" width="6.6328125" customWidth="1"/>
    <col min="5648" max="5648" width="7.6328125" customWidth="1"/>
    <col min="5649" max="5649" width="14" customWidth="1"/>
    <col min="5889" max="5889" width="6.6328125" customWidth="1"/>
    <col min="5890" max="5890" width="5.6328125" customWidth="1"/>
    <col min="5891" max="5891" width="12.1796875" customWidth="1"/>
    <col min="5892" max="5903" width="6.6328125" customWidth="1"/>
    <col min="5904" max="5904" width="7.6328125" customWidth="1"/>
    <col min="5905" max="5905" width="14" customWidth="1"/>
    <col min="6145" max="6145" width="6.6328125" customWidth="1"/>
    <col min="6146" max="6146" width="5.6328125" customWidth="1"/>
    <col min="6147" max="6147" width="12.1796875" customWidth="1"/>
    <col min="6148" max="6159" width="6.6328125" customWidth="1"/>
    <col min="6160" max="6160" width="7.6328125" customWidth="1"/>
    <col min="6161" max="6161" width="14" customWidth="1"/>
    <col min="6401" max="6401" width="6.6328125" customWidth="1"/>
    <col min="6402" max="6402" width="5.6328125" customWidth="1"/>
    <col min="6403" max="6403" width="12.1796875" customWidth="1"/>
    <col min="6404" max="6415" width="6.6328125" customWidth="1"/>
    <col min="6416" max="6416" width="7.6328125" customWidth="1"/>
    <col min="6417" max="6417" width="14" customWidth="1"/>
    <col min="6657" max="6657" width="6.6328125" customWidth="1"/>
    <col min="6658" max="6658" width="5.6328125" customWidth="1"/>
    <col min="6659" max="6659" width="12.1796875" customWidth="1"/>
    <col min="6660" max="6671" width="6.6328125" customWidth="1"/>
    <col min="6672" max="6672" width="7.6328125" customWidth="1"/>
    <col min="6673" max="6673" width="14" customWidth="1"/>
    <col min="6913" max="6913" width="6.6328125" customWidth="1"/>
    <col min="6914" max="6914" width="5.6328125" customWidth="1"/>
    <col min="6915" max="6915" width="12.1796875" customWidth="1"/>
    <col min="6916" max="6927" width="6.6328125" customWidth="1"/>
    <col min="6928" max="6928" width="7.6328125" customWidth="1"/>
    <col min="6929" max="6929" width="14" customWidth="1"/>
    <col min="7169" max="7169" width="6.6328125" customWidth="1"/>
    <col min="7170" max="7170" width="5.6328125" customWidth="1"/>
    <col min="7171" max="7171" width="12.1796875" customWidth="1"/>
    <col min="7172" max="7183" width="6.6328125" customWidth="1"/>
    <col min="7184" max="7184" width="7.6328125" customWidth="1"/>
    <col min="7185" max="7185" width="14" customWidth="1"/>
    <col min="7425" max="7425" width="6.6328125" customWidth="1"/>
    <col min="7426" max="7426" width="5.6328125" customWidth="1"/>
    <col min="7427" max="7427" width="12.1796875" customWidth="1"/>
    <col min="7428" max="7439" width="6.6328125" customWidth="1"/>
    <col min="7440" max="7440" width="7.6328125" customWidth="1"/>
    <col min="7441" max="7441" width="14" customWidth="1"/>
    <col min="7681" max="7681" width="6.6328125" customWidth="1"/>
    <col min="7682" max="7682" width="5.6328125" customWidth="1"/>
    <col min="7683" max="7683" width="12.1796875" customWidth="1"/>
    <col min="7684" max="7695" width="6.6328125" customWidth="1"/>
    <col min="7696" max="7696" width="7.6328125" customWidth="1"/>
    <col min="7697" max="7697" width="14" customWidth="1"/>
    <col min="7937" max="7937" width="6.6328125" customWidth="1"/>
    <col min="7938" max="7938" width="5.6328125" customWidth="1"/>
    <col min="7939" max="7939" width="12.1796875" customWidth="1"/>
    <col min="7940" max="7951" width="6.6328125" customWidth="1"/>
    <col min="7952" max="7952" width="7.6328125" customWidth="1"/>
    <col min="7953" max="7953" width="14" customWidth="1"/>
    <col min="8193" max="8193" width="6.6328125" customWidth="1"/>
    <col min="8194" max="8194" width="5.6328125" customWidth="1"/>
    <col min="8195" max="8195" width="12.1796875" customWidth="1"/>
    <col min="8196" max="8207" width="6.6328125" customWidth="1"/>
    <col min="8208" max="8208" width="7.6328125" customWidth="1"/>
    <col min="8209" max="8209" width="14" customWidth="1"/>
    <col min="8449" max="8449" width="6.6328125" customWidth="1"/>
    <col min="8450" max="8450" width="5.6328125" customWidth="1"/>
    <col min="8451" max="8451" width="12.1796875" customWidth="1"/>
    <col min="8452" max="8463" width="6.6328125" customWidth="1"/>
    <col min="8464" max="8464" width="7.6328125" customWidth="1"/>
    <col min="8465" max="8465" width="14" customWidth="1"/>
    <col min="8705" max="8705" width="6.6328125" customWidth="1"/>
    <col min="8706" max="8706" width="5.6328125" customWidth="1"/>
    <col min="8707" max="8707" width="12.1796875" customWidth="1"/>
    <col min="8708" max="8719" width="6.6328125" customWidth="1"/>
    <col min="8720" max="8720" width="7.6328125" customWidth="1"/>
    <col min="8721" max="8721" width="14" customWidth="1"/>
    <col min="8961" max="8961" width="6.6328125" customWidth="1"/>
    <col min="8962" max="8962" width="5.6328125" customWidth="1"/>
    <col min="8963" max="8963" width="12.1796875" customWidth="1"/>
    <col min="8964" max="8975" width="6.6328125" customWidth="1"/>
    <col min="8976" max="8976" width="7.6328125" customWidth="1"/>
    <col min="8977" max="8977" width="14" customWidth="1"/>
    <col min="9217" max="9217" width="6.6328125" customWidth="1"/>
    <col min="9218" max="9218" width="5.6328125" customWidth="1"/>
    <col min="9219" max="9219" width="12.1796875" customWidth="1"/>
    <col min="9220" max="9231" width="6.6328125" customWidth="1"/>
    <col min="9232" max="9232" width="7.6328125" customWidth="1"/>
    <col min="9233" max="9233" width="14" customWidth="1"/>
    <col min="9473" max="9473" width="6.6328125" customWidth="1"/>
    <col min="9474" max="9474" width="5.6328125" customWidth="1"/>
    <col min="9475" max="9475" width="12.1796875" customWidth="1"/>
    <col min="9476" max="9487" width="6.6328125" customWidth="1"/>
    <col min="9488" max="9488" width="7.6328125" customWidth="1"/>
    <col min="9489" max="9489" width="14" customWidth="1"/>
    <col min="9729" max="9729" width="6.6328125" customWidth="1"/>
    <col min="9730" max="9730" width="5.6328125" customWidth="1"/>
    <col min="9731" max="9731" width="12.1796875" customWidth="1"/>
    <col min="9732" max="9743" width="6.6328125" customWidth="1"/>
    <col min="9744" max="9744" width="7.6328125" customWidth="1"/>
    <col min="9745" max="9745" width="14" customWidth="1"/>
    <col min="9985" max="9985" width="6.6328125" customWidth="1"/>
    <col min="9986" max="9986" width="5.6328125" customWidth="1"/>
    <col min="9987" max="9987" width="12.1796875" customWidth="1"/>
    <col min="9988" max="9999" width="6.6328125" customWidth="1"/>
    <col min="10000" max="10000" width="7.6328125" customWidth="1"/>
    <col min="10001" max="10001" width="14" customWidth="1"/>
    <col min="10241" max="10241" width="6.6328125" customWidth="1"/>
    <col min="10242" max="10242" width="5.6328125" customWidth="1"/>
    <col min="10243" max="10243" width="12.1796875" customWidth="1"/>
    <col min="10244" max="10255" width="6.6328125" customWidth="1"/>
    <col min="10256" max="10256" width="7.6328125" customWidth="1"/>
    <col min="10257" max="10257" width="14" customWidth="1"/>
    <col min="10497" max="10497" width="6.6328125" customWidth="1"/>
    <col min="10498" max="10498" width="5.6328125" customWidth="1"/>
    <col min="10499" max="10499" width="12.1796875" customWidth="1"/>
    <col min="10500" max="10511" width="6.6328125" customWidth="1"/>
    <col min="10512" max="10512" width="7.6328125" customWidth="1"/>
    <col min="10513" max="10513" width="14" customWidth="1"/>
    <col min="10753" max="10753" width="6.6328125" customWidth="1"/>
    <col min="10754" max="10754" width="5.6328125" customWidth="1"/>
    <col min="10755" max="10755" width="12.1796875" customWidth="1"/>
    <col min="10756" max="10767" width="6.6328125" customWidth="1"/>
    <col min="10768" max="10768" width="7.6328125" customWidth="1"/>
    <col min="10769" max="10769" width="14" customWidth="1"/>
    <col min="11009" max="11009" width="6.6328125" customWidth="1"/>
    <col min="11010" max="11010" width="5.6328125" customWidth="1"/>
    <col min="11011" max="11011" width="12.1796875" customWidth="1"/>
    <col min="11012" max="11023" width="6.6328125" customWidth="1"/>
    <col min="11024" max="11024" width="7.6328125" customWidth="1"/>
    <col min="11025" max="11025" width="14" customWidth="1"/>
    <col min="11265" max="11265" width="6.6328125" customWidth="1"/>
    <col min="11266" max="11266" width="5.6328125" customWidth="1"/>
    <col min="11267" max="11267" width="12.1796875" customWidth="1"/>
    <col min="11268" max="11279" width="6.6328125" customWidth="1"/>
    <col min="11280" max="11280" width="7.6328125" customWidth="1"/>
    <col min="11281" max="11281" width="14" customWidth="1"/>
    <col min="11521" max="11521" width="6.6328125" customWidth="1"/>
    <col min="11522" max="11522" width="5.6328125" customWidth="1"/>
    <col min="11523" max="11523" width="12.1796875" customWidth="1"/>
    <col min="11524" max="11535" width="6.6328125" customWidth="1"/>
    <col min="11536" max="11536" width="7.6328125" customWidth="1"/>
    <col min="11537" max="11537" width="14" customWidth="1"/>
    <col min="11777" max="11777" width="6.6328125" customWidth="1"/>
    <col min="11778" max="11778" width="5.6328125" customWidth="1"/>
    <col min="11779" max="11779" width="12.1796875" customWidth="1"/>
    <col min="11780" max="11791" width="6.6328125" customWidth="1"/>
    <col min="11792" max="11792" width="7.6328125" customWidth="1"/>
    <col min="11793" max="11793" width="14" customWidth="1"/>
    <col min="12033" max="12033" width="6.6328125" customWidth="1"/>
    <col min="12034" max="12034" width="5.6328125" customWidth="1"/>
    <col min="12035" max="12035" width="12.1796875" customWidth="1"/>
    <col min="12036" max="12047" width="6.6328125" customWidth="1"/>
    <col min="12048" max="12048" width="7.6328125" customWidth="1"/>
    <col min="12049" max="12049" width="14" customWidth="1"/>
    <col min="12289" max="12289" width="6.6328125" customWidth="1"/>
    <col min="12290" max="12290" width="5.6328125" customWidth="1"/>
    <col min="12291" max="12291" width="12.1796875" customWidth="1"/>
    <col min="12292" max="12303" width="6.6328125" customWidth="1"/>
    <col min="12304" max="12304" width="7.6328125" customWidth="1"/>
    <col min="12305" max="12305" width="14" customWidth="1"/>
    <col min="12545" max="12545" width="6.6328125" customWidth="1"/>
    <col min="12546" max="12546" width="5.6328125" customWidth="1"/>
    <col min="12547" max="12547" width="12.1796875" customWidth="1"/>
    <col min="12548" max="12559" width="6.6328125" customWidth="1"/>
    <col min="12560" max="12560" width="7.6328125" customWidth="1"/>
    <col min="12561" max="12561" width="14" customWidth="1"/>
    <col min="12801" max="12801" width="6.6328125" customWidth="1"/>
    <col min="12802" max="12802" width="5.6328125" customWidth="1"/>
    <col min="12803" max="12803" width="12.1796875" customWidth="1"/>
    <col min="12804" max="12815" width="6.6328125" customWidth="1"/>
    <col min="12816" max="12816" width="7.6328125" customWidth="1"/>
    <col min="12817" max="12817" width="14" customWidth="1"/>
    <col min="13057" max="13057" width="6.6328125" customWidth="1"/>
    <col min="13058" max="13058" width="5.6328125" customWidth="1"/>
    <col min="13059" max="13059" width="12.1796875" customWidth="1"/>
    <col min="13060" max="13071" width="6.6328125" customWidth="1"/>
    <col min="13072" max="13072" width="7.6328125" customWidth="1"/>
    <col min="13073" max="13073" width="14" customWidth="1"/>
    <col min="13313" max="13313" width="6.6328125" customWidth="1"/>
    <col min="13314" max="13314" width="5.6328125" customWidth="1"/>
    <col min="13315" max="13315" width="12.1796875" customWidth="1"/>
    <col min="13316" max="13327" width="6.6328125" customWidth="1"/>
    <col min="13328" max="13328" width="7.6328125" customWidth="1"/>
    <col min="13329" max="13329" width="14" customWidth="1"/>
    <col min="13569" max="13569" width="6.6328125" customWidth="1"/>
    <col min="13570" max="13570" width="5.6328125" customWidth="1"/>
    <col min="13571" max="13571" width="12.1796875" customWidth="1"/>
    <col min="13572" max="13583" width="6.6328125" customWidth="1"/>
    <col min="13584" max="13584" width="7.6328125" customWidth="1"/>
    <col min="13585" max="13585" width="14" customWidth="1"/>
    <col min="13825" max="13825" width="6.6328125" customWidth="1"/>
    <col min="13826" max="13826" width="5.6328125" customWidth="1"/>
    <col min="13827" max="13827" width="12.1796875" customWidth="1"/>
    <col min="13828" max="13839" width="6.6328125" customWidth="1"/>
    <col min="13840" max="13840" width="7.6328125" customWidth="1"/>
    <col min="13841" max="13841" width="14" customWidth="1"/>
    <col min="14081" max="14081" width="6.6328125" customWidth="1"/>
    <col min="14082" max="14082" width="5.6328125" customWidth="1"/>
    <col min="14083" max="14083" width="12.1796875" customWidth="1"/>
    <col min="14084" max="14095" width="6.6328125" customWidth="1"/>
    <col min="14096" max="14096" width="7.6328125" customWidth="1"/>
    <col min="14097" max="14097" width="14" customWidth="1"/>
    <col min="14337" max="14337" width="6.6328125" customWidth="1"/>
    <col min="14338" max="14338" width="5.6328125" customWidth="1"/>
    <col min="14339" max="14339" width="12.1796875" customWidth="1"/>
    <col min="14340" max="14351" width="6.6328125" customWidth="1"/>
    <col min="14352" max="14352" width="7.6328125" customWidth="1"/>
    <col min="14353" max="14353" width="14" customWidth="1"/>
    <col min="14593" max="14593" width="6.6328125" customWidth="1"/>
    <col min="14594" max="14594" width="5.6328125" customWidth="1"/>
    <col min="14595" max="14595" width="12.1796875" customWidth="1"/>
    <col min="14596" max="14607" width="6.6328125" customWidth="1"/>
    <col min="14608" max="14608" width="7.6328125" customWidth="1"/>
    <col min="14609" max="14609" width="14" customWidth="1"/>
    <col min="14849" max="14849" width="6.6328125" customWidth="1"/>
    <col min="14850" max="14850" width="5.6328125" customWidth="1"/>
    <col min="14851" max="14851" width="12.1796875" customWidth="1"/>
    <col min="14852" max="14863" width="6.6328125" customWidth="1"/>
    <col min="14864" max="14864" width="7.6328125" customWidth="1"/>
    <col min="14865" max="14865" width="14" customWidth="1"/>
    <col min="15105" max="15105" width="6.6328125" customWidth="1"/>
    <col min="15106" max="15106" width="5.6328125" customWidth="1"/>
    <col min="15107" max="15107" width="12.1796875" customWidth="1"/>
    <col min="15108" max="15119" width="6.6328125" customWidth="1"/>
    <col min="15120" max="15120" width="7.6328125" customWidth="1"/>
    <col min="15121" max="15121" width="14" customWidth="1"/>
    <col min="15361" max="15361" width="6.6328125" customWidth="1"/>
    <col min="15362" max="15362" width="5.6328125" customWidth="1"/>
    <col min="15363" max="15363" width="12.1796875" customWidth="1"/>
    <col min="15364" max="15375" width="6.6328125" customWidth="1"/>
    <col min="15376" max="15376" width="7.6328125" customWidth="1"/>
    <col min="15377" max="15377" width="14" customWidth="1"/>
    <col min="15617" max="15617" width="6.6328125" customWidth="1"/>
    <col min="15618" max="15618" width="5.6328125" customWidth="1"/>
    <col min="15619" max="15619" width="12.1796875" customWidth="1"/>
    <col min="15620" max="15631" width="6.6328125" customWidth="1"/>
    <col min="15632" max="15632" width="7.6328125" customWidth="1"/>
    <col min="15633" max="15633" width="14" customWidth="1"/>
    <col min="15873" max="15873" width="6.6328125" customWidth="1"/>
    <col min="15874" max="15874" width="5.6328125" customWidth="1"/>
    <col min="15875" max="15875" width="12.1796875" customWidth="1"/>
    <col min="15876" max="15887" width="6.6328125" customWidth="1"/>
    <col min="15888" max="15888" width="7.6328125" customWidth="1"/>
    <col min="15889" max="15889" width="14" customWidth="1"/>
    <col min="16129" max="16129" width="6.6328125" customWidth="1"/>
    <col min="16130" max="16130" width="5.6328125" customWidth="1"/>
    <col min="16131" max="16131" width="12.1796875" customWidth="1"/>
    <col min="16132" max="16143" width="6.6328125" customWidth="1"/>
    <col min="16144" max="16144" width="7.6328125" customWidth="1"/>
    <col min="16145" max="16145" width="14" customWidth="1"/>
  </cols>
  <sheetData>
    <row r="1" spans="1:17">
      <c r="A1" s="399" t="s">
        <v>456</v>
      </c>
      <c r="B1" s="400"/>
      <c r="C1" s="400"/>
      <c r="D1" s="364"/>
      <c r="E1" s="364"/>
      <c r="F1" s="364"/>
      <c r="G1" s="364"/>
      <c r="H1" s="364"/>
      <c r="I1" s="364"/>
      <c r="J1" s="364"/>
      <c r="K1" s="364"/>
      <c r="L1" s="364"/>
      <c r="M1" s="364"/>
      <c r="N1" s="364"/>
      <c r="O1" s="364"/>
      <c r="P1" s="401"/>
      <c r="Q1" s="364"/>
    </row>
    <row r="2" spans="1:17">
      <c r="A2" s="399" t="s">
        <v>466</v>
      </c>
      <c r="B2" s="400"/>
      <c r="C2" s="400"/>
      <c r="D2" s="364"/>
      <c r="E2" s="364"/>
      <c r="F2" s="364"/>
      <c r="G2" s="364"/>
      <c r="H2" s="364"/>
      <c r="I2" s="364"/>
      <c r="J2" s="364"/>
      <c r="K2" s="364"/>
      <c r="L2" s="364"/>
      <c r="M2" s="364"/>
      <c r="N2" s="364"/>
      <c r="O2" s="364"/>
      <c r="P2" s="401"/>
      <c r="Q2" s="364"/>
    </row>
    <row r="3" spans="1:17" ht="14">
      <c r="A3" s="402" t="s">
        <v>457</v>
      </c>
      <c r="B3" s="400"/>
      <c r="C3" s="400"/>
      <c r="D3" s="364"/>
      <c r="E3" s="364"/>
      <c r="F3" s="364"/>
      <c r="G3" s="364"/>
      <c r="H3" s="364"/>
      <c r="I3" s="364"/>
      <c r="J3" s="364"/>
      <c r="K3" s="364"/>
      <c r="L3" s="364"/>
      <c r="M3" s="364"/>
      <c r="N3" s="364"/>
      <c r="O3" s="364"/>
      <c r="P3" s="401"/>
      <c r="Q3" s="364"/>
    </row>
    <row r="4" spans="1:17" ht="14">
      <c r="A4" s="403" t="s">
        <v>438</v>
      </c>
      <c r="B4" s="400"/>
      <c r="C4" s="400"/>
      <c r="D4" s="364"/>
      <c r="E4" s="364"/>
      <c r="F4" s="364"/>
      <c r="G4" s="364"/>
      <c r="H4" s="364"/>
      <c r="I4" s="364"/>
      <c r="J4" s="364"/>
      <c r="K4" s="364"/>
      <c r="L4" s="364"/>
      <c r="M4" s="364"/>
      <c r="N4" s="364"/>
      <c r="O4" s="364"/>
      <c r="P4" s="401"/>
      <c r="Q4" s="364"/>
    </row>
    <row r="5" spans="1:17" ht="21" customHeight="1">
      <c r="A5" s="945" t="s">
        <v>458</v>
      </c>
      <c r="B5" s="945"/>
      <c r="C5" s="945"/>
      <c r="D5" s="946"/>
      <c r="E5" s="946"/>
      <c r="F5" s="946"/>
      <c r="G5" s="946"/>
      <c r="H5" s="946"/>
      <c r="I5" s="946"/>
      <c r="J5" s="364"/>
      <c r="K5" s="364"/>
      <c r="L5" s="364"/>
      <c r="M5" s="364"/>
      <c r="N5" s="364"/>
      <c r="O5" s="364"/>
      <c r="P5" s="401"/>
      <c r="Q5" s="364"/>
    </row>
    <row r="6" spans="1:17" ht="20.25" customHeight="1">
      <c r="A6" s="947" t="s">
        <v>459</v>
      </c>
      <c r="B6" s="947"/>
      <c r="C6" s="947"/>
      <c r="D6" s="947"/>
      <c r="E6" s="947"/>
      <c r="F6" s="947"/>
      <c r="G6" s="948"/>
      <c r="H6" s="949"/>
      <c r="I6" s="404" t="s">
        <v>90</v>
      </c>
      <c r="J6" s="405"/>
      <c r="K6" s="364"/>
      <c r="L6" s="364"/>
      <c r="M6" s="364"/>
      <c r="N6" s="364"/>
      <c r="O6" s="364"/>
      <c r="P6" s="401"/>
      <c r="Q6" s="406"/>
    </row>
    <row r="7" spans="1:17" s="15" customFormat="1" ht="30.75" customHeight="1">
      <c r="A7" s="407"/>
      <c r="B7" s="407"/>
      <c r="C7" s="407"/>
      <c r="D7" s="407"/>
      <c r="E7" s="407"/>
      <c r="F7" s="408"/>
      <c r="G7" s="408"/>
      <c r="H7" s="408"/>
      <c r="I7" s="409"/>
      <c r="J7" s="407"/>
      <c r="K7" s="407"/>
      <c r="L7" s="407"/>
      <c r="M7" s="407"/>
      <c r="N7" s="407"/>
      <c r="O7" s="410"/>
      <c r="P7" s="410"/>
      <c r="Q7" s="410"/>
    </row>
    <row r="8" spans="1:17" s="22" customFormat="1">
      <c r="A8" s="411"/>
      <c r="B8" s="412"/>
      <c r="C8" s="413"/>
      <c r="D8" s="936" t="s">
        <v>94</v>
      </c>
      <c r="E8" s="937"/>
      <c r="F8" s="937"/>
      <c r="G8" s="937"/>
      <c r="H8" s="937"/>
      <c r="I8" s="937"/>
      <c r="J8" s="937"/>
      <c r="K8" s="937"/>
      <c r="L8" s="937"/>
      <c r="M8" s="937"/>
      <c r="N8" s="937"/>
      <c r="O8" s="937"/>
      <c r="P8" s="937"/>
      <c r="Q8" s="938"/>
    </row>
    <row r="9" spans="1:17" s="27" customFormat="1" ht="26">
      <c r="A9" s="414"/>
      <c r="B9" s="415" t="s">
        <v>62</v>
      </c>
      <c r="C9" s="415" t="s">
        <v>63</v>
      </c>
      <c r="D9" s="25" t="s">
        <v>552</v>
      </c>
      <c r="E9" s="25" t="s">
        <v>553</v>
      </c>
      <c r="F9" s="25" t="s">
        <v>554</v>
      </c>
      <c r="G9" s="25" t="s">
        <v>555</v>
      </c>
      <c r="H9" s="25" t="s">
        <v>556</v>
      </c>
      <c r="I9" s="25" t="s">
        <v>557</v>
      </c>
      <c r="J9" s="25" t="s">
        <v>558</v>
      </c>
      <c r="K9" s="25" t="s">
        <v>559</v>
      </c>
      <c r="L9" s="25" t="s">
        <v>560</v>
      </c>
      <c r="M9" s="25" t="s">
        <v>561</v>
      </c>
      <c r="N9" s="25" t="s">
        <v>562</v>
      </c>
      <c r="O9" s="25" t="s">
        <v>563</v>
      </c>
      <c r="P9" s="416" t="s">
        <v>64</v>
      </c>
      <c r="Q9" s="416"/>
    </row>
    <row r="10" spans="1:17" s="22" customFormat="1">
      <c r="A10" s="417" t="s">
        <v>75</v>
      </c>
      <c r="B10" s="418">
        <v>1</v>
      </c>
      <c r="C10" s="419"/>
      <c r="D10" s="31"/>
      <c r="E10" s="31"/>
      <c r="F10" s="31"/>
      <c r="G10" s="31"/>
      <c r="H10" s="31"/>
      <c r="I10" s="31"/>
      <c r="J10" s="31"/>
      <c r="K10" s="31"/>
      <c r="L10" s="31"/>
      <c r="M10" s="31"/>
      <c r="N10" s="31"/>
      <c r="O10" s="31"/>
      <c r="P10" s="420">
        <f t="shared" ref="P10:P19" si="0">SUM(D10:O10)</f>
        <v>0</v>
      </c>
      <c r="Q10" s="942" t="s">
        <v>95</v>
      </c>
    </row>
    <row r="11" spans="1:17" s="22" customFormat="1">
      <c r="A11" s="421"/>
      <c r="B11" s="418">
        <v>2</v>
      </c>
      <c r="C11" s="419"/>
      <c r="D11" s="31"/>
      <c r="E11" s="31"/>
      <c r="F11" s="31"/>
      <c r="G11" s="31"/>
      <c r="H11" s="31"/>
      <c r="I11" s="31"/>
      <c r="J11" s="31"/>
      <c r="K11" s="31"/>
      <c r="L11" s="31"/>
      <c r="M11" s="31"/>
      <c r="N11" s="31"/>
      <c r="O11" s="31"/>
      <c r="P11" s="420">
        <f t="shared" si="0"/>
        <v>0</v>
      </c>
      <c r="Q11" s="943"/>
    </row>
    <row r="12" spans="1:17" s="22" customFormat="1">
      <c r="A12" s="421"/>
      <c r="B12" s="418">
        <v>3</v>
      </c>
      <c r="C12" s="419"/>
      <c r="D12" s="31"/>
      <c r="E12" s="31"/>
      <c r="F12" s="31"/>
      <c r="G12" s="31"/>
      <c r="H12" s="31"/>
      <c r="I12" s="31"/>
      <c r="J12" s="31"/>
      <c r="K12" s="31"/>
      <c r="L12" s="31"/>
      <c r="M12" s="31"/>
      <c r="N12" s="31"/>
      <c r="O12" s="31"/>
      <c r="P12" s="420">
        <f t="shared" si="0"/>
        <v>0</v>
      </c>
      <c r="Q12" s="943"/>
    </row>
    <row r="13" spans="1:17" s="22" customFormat="1">
      <c r="A13" s="421"/>
      <c r="B13" s="418">
        <v>4</v>
      </c>
      <c r="C13" s="419"/>
      <c r="D13" s="31"/>
      <c r="E13" s="31"/>
      <c r="F13" s="31"/>
      <c r="G13" s="31"/>
      <c r="H13" s="31"/>
      <c r="I13" s="31"/>
      <c r="J13" s="31"/>
      <c r="K13" s="31"/>
      <c r="L13" s="31"/>
      <c r="M13" s="31"/>
      <c r="N13" s="31"/>
      <c r="O13" s="31"/>
      <c r="P13" s="420">
        <f t="shared" si="0"/>
        <v>0</v>
      </c>
      <c r="Q13" s="943"/>
    </row>
    <row r="14" spans="1:17" s="22" customFormat="1">
      <c r="A14" s="421"/>
      <c r="B14" s="418">
        <v>5</v>
      </c>
      <c r="C14" s="419"/>
      <c r="D14" s="31"/>
      <c r="E14" s="31"/>
      <c r="F14" s="31"/>
      <c r="G14" s="31"/>
      <c r="H14" s="31"/>
      <c r="I14" s="31"/>
      <c r="J14" s="31"/>
      <c r="K14" s="31"/>
      <c r="L14" s="31"/>
      <c r="M14" s="31"/>
      <c r="N14" s="31"/>
      <c r="O14" s="31"/>
      <c r="P14" s="420">
        <f t="shared" si="0"/>
        <v>0</v>
      </c>
      <c r="Q14" s="943"/>
    </row>
    <row r="15" spans="1:17" s="22" customFormat="1">
      <c r="A15" s="421"/>
      <c r="B15" s="418">
        <v>6</v>
      </c>
      <c r="C15" s="419"/>
      <c r="D15" s="31"/>
      <c r="E15" s="31"/>
      <c r="F15" s="31"/>
      <c r="G15" s="31"/>
      <c r="H15" s="31"/>
      <c r="I15" s="31"/>
      <c r="J15" s="31"/>
      <c r="K15" s="31"/>
      <c r="L15" s="31"/>
      <c r="M15" s="31"/>
      <c r="N15" s="31"/>
      <c r="O15" s="31"/>
      <c r="P15" s="420">
        <f t="shared" si="0"/>
        <v>0</v>
      </c>
      <c r="Q15" s="943"/>
    </row>
    <row r="16" spans="1:17" s="22" customFormat="1">
      <c r="A16" s="421"/>
      <c r="B16" s="418">
        <v>7</v>
      </c>
      <c r="C16" s="419"/>
      <c r="D16" s="31"/>
      <c r="E16" s="31"/>
      <c r="F16" s="31"/>
      <c r="G16" s="31"/>
      <c r="H16" s="31"/>
      <c r="I16" s="31"/>
      <c r="J16" s="31"/>
      <c r="K16" s="31"/>
      <c r="L16" s="31"/>
      <c r="M16" s="31"/>
      <c r="N16" s="31"/>
      <c r="O16" s="31"/>
      <c r="P16" s="420">
        <f t="shared" si="0"/>
        <v>0</v>
      </c>
      <c r="Q16" s="943"/>
    </row>
    <row r="17" spans="1:17" s="22" customFormat="1">
      <c r="A17" s="421"/>
      <c r="B17" s="418">
        <v>8</v>
      </c>
      <c r="C17" s="419"/>
      <c r="D17" s="31"/>
      <c r="E17" s="31"/>
      <c r="F17" s="31"/>
      <c r="G17" s="31"/>
      <c r="H17" s="31"/>
      <c r="I17" s="31"/>
      <c r="J17" s="31"/>
      <c r="K17" s="31"/>
      <c r="L17" s="31"/>
      <c r="M17" s="31"/>
      <c r="N17" s="31"/>
      <c r="O17" s="31"/>
      <c r="P17" s="420">
        <f t="shared" si="0"/>
        <v>0</v>
      </c>
      <c r="Q17" s="943"/>
    </row>
    <row r="18" spans="1:17" s="22" customFormat="1">
      <c r="A18" s="421"/>
      <c r="B18" s="418">
        <v>9</v>
      </c>
      <c r="C18" s="419"/>
      <c r="D18" s="31"/>
      <c r="E18" s="31"/>
      <c r="F18" s="31"/>
      <c r="G18" s="31"/>
      <c r="H18" s="31"/>
      <c r="I18" s="31"/>
      <c r="J18" s="31"/>
      <c r="K18" s="31"/>
      <c r="L18" s="31"/>
      <c r="M18" s="31"/>
      <c r="N18" s="31"/>
      <c r="O18" s="31"/>
      <c r="P18" s="420">
        <f t="shared" si="0"/>
        <v>0</v>
      </c>
      <c r="Q18" s="943"/>
    </row>
    <row r="19" spans="1:17" s="22" customFormat="1">
      <c r="A19" s="422"/>
      <c r="B19" s="418">
        <v>10</v>
      </c>
      <c r="C19" s="419"/>
      <c r="D19" s="31"/>
      <c r="E19" s="31"/>
      <c r="F19" s="31"/>
      <c r="G19" s="31"/>
      <c r="H19" s="31"/>
      <c r="I19" s="31"/>
      <c r="J19" s="31"/>
      <c r="K19" s="31"/>
      <c r="L19" s="31"/>
      <c r="M19" s="31"/>
      <c r="N19" s="31"/>
      <c r="O19" s="31"/>
      <c r="P19" s="420">
        <f t="shared" si="0"/>
        <v>0</v>
      </c>
      <c r="Q19" s="944"/>
    </row>
    <row r="20" spans="1:17" s="22" customFormat="1" ht="14">
      <c r="A20" s="936" t="s">
        <v>77</v>
      </c>
      <c r="B20" s="937"/>
      <c r="C20" s="938"/>
      <c r="D20" s="936"/>
      <c r="E20" s="937"/>
      <c r="F20" s="937"/>
      <c r="G20" s="937"/>
      <c r="H20" s="937"/>
      <c r="I20" s="937"/>
      <c r="J20" s="937"/>
      <c r="K20" s="937"/>
      <c r="L20" s="937"/>
      <c r="M20" s="937"/>
      <c r="N20" s="937"/>
      <c r="O20" s="938"/>
      <c r="P20" s="423">
        <f>SUM(P10:P19)</f>
        <v>0</v>
      </c>
      <c r="Q20" s="424" t="e">
        <f>P20/P69</f>
        <v>#DIV/0!</v>
      </c>
    </row>
    <row r="21" spans="1:17" s="22" customFormat="1">
      <c r="A21" s="425" t="s">
        <v>78</v>
      </c>
      <c r="B21" s="418">
        <v>1</v>
      </c>
      <c r="C21" s="419"/>
      <c r="D21" s="31"/>
      <c r="E21" s="31"/>
      <c r="F21" s="31"/>
      <c r="G21" s="31"/>
      <c r="H21" s="31"/>
      <c r="I21" s="31"/>
      <c r="J21" s="31"/>
      <c r="K21" s="31"/>
      <c r="L21" s="31"/>
      <c r="M21" s="31"/>
      <c r="N21" s="31"/>
      <c r="O21" s="31"/>
      <c r="P21" s="420">
        <f t="shared" ref="P21:P30" si="1">SUM(D21:O21)</f>
        <v>0</v>
      </c>
      <c r="Q21" s="942" t="s">
        <v>96</v>
      </c>
    </row>
    <row r="22" spans="1:17" s="22" customFormat="1">
      <c r="A22" s="421"/>
      <c r="B22" s="418">
        <v>2</v>
      </c>
      <c r="C22" s="419"/>
      <c r="D22" s="31"/>
      <c r="E22" s="31"/>
      <c r="F22" s="31"/>
      <c r="G22" s="31"/>
      <c r="H22" s="31"/>
      <c r="I22" s="31"/>
      <c r="J22" s="31"/>
      <c r="K22" s="31"/>
      <c r="L22" s="31"/>
      <c r="M22" s="31"/>
      <c r="N22" s="31"/>
      <c r="O22" s="31"/>
      <c r="P22" s="420">
        <f t="shared" si="1"/>
        <v>0</v>
      </c>
      <c r="Q22" s="943"/>
    </row>
    <row r="23" spans="1:17" s="22" customFormat="1">
      <c r="A23" s="421"/>
      <c r="B23" s="418">
        <v>3</v>
      </c>
      <c r="C23" s="419"/>
      <c r="D23" s="31"/>
      <c r="E23" s="31"/>
      <c r="F23" s="31"/>
      <c r="G23" s="31"/>
      <c r="H23" s="31"/>
      <c r="I23" s="31"/>
      <c r="J23" s="31"/>
      <c r="K23" s="31"/>
      <c r="L23" s="31"/>
      <c r="M23" s="31"/>
      <c r="N23" s="31"/>
      <c r="O23" s="31"/>
      <c r="P23" s="420">
        <f t="shared" si="1"/>
        <v>0</v>
      </c>
      <c r="Q23" s="943"/>
    </row>
    <row r="24" spans="1:17" s="22" customFormat="1">
      <c r="A24" s="421"/>
      <c r="B24" s="418">
        <v>4</v>
      </c>
      <c r="C24" s="419"/>
      <c r="D24" s="31"/>
      <c r="E24" s="31"/>
      <c r="F24" s="31"/>
      <c r="G24" s="31"/>
      <c r="H24" s="31"/>
      <c r="I24" s="31"/>
      <c r="J24" s="31"/>
      <c r="K24" s="31"/>
      <c r="L24" s="31"/>
      <c r="M24" s="31"/>
      <c r="N24" s="31"/>
      <c r="O24" s="31"/>
      <c r="P24" s="420">
        <f t="shared" si="1"/>
        <v>0</v>
      </c>
      <c r="Q24" s="943"/>
    </row>
    <row r="25" spans="1:17" s="22" customFormat="1">
      <c r="A25" s="421"/>
      <c r="B25" s="418">
        <v>5</v>
      </c>
      <c r="C25" s="419"/>
      <c r="D25" s="31"/>
      <c r="E25" s="31"/>
      <c r="F25" s="31"/>
      <c r="G25" s="31"/>
      <c r="H25" s="31"/>
      <c r="I25" s="31"/>
      <c r="J25" s="31"/>
      <c r="K25" s="31"/>
      <c r="L25" s="31"/>
      <c r="M25" s="31"/>
      <c r="N25" s="31"/>
      <c r="O25" s="31"/>
      <c r="P25" s="420">
        <f t="shared" si="1"/>
        <v>0</v>
      </c>
      <c r="Q25" s="943"/>
    </row>
    <row r="26" spans="1:17" s="22" customFormat="1">
      <c r="A26" s="421"/>
      <c r="B26" s="418">
        <v>6</v>
      </c>
      <c r="C26" s="419"/>
      <c r="D26" s="31"/>
      <c r="E26" s="31"/>
      <c r="F26" s="31"/>
      <c r="G26" s="31"/>
      <c r="H26" s="31"/>
      <c r="I26" s="31"/>
      <c r="J26" s="31"/>
      <c r="K26" s="31"/>
      <c r="L26" s="31"/>
      <c r="M26" s="31"/>
      <c r="N26" s="31"/>
      <c r="O26" s="31"/>
      <c r="P26" s="420">
        <f t="shared" si="1"/>
        <v>0</v>
      </c>
      <c r="Q26" s="943"/>
    </row>
    <row r="27" spans="1:17" s="22" customFormat="1">
      <c r="A27" s="421"/>
      <c r="B27" s="418">
        <v>7</v>
      </c>
      <c r="C27" s="419"/>
      <c r="D27" s="31"/>
      <c r="E27" s="31"/>
      <c r="F27" s="31"/>
      <c r="G27" s="31"/>
      <c r="H27" s="31"/>
      <c r="I27" s="31"/>
      <c r="J27" s="31"/>
      <c r="K27" s="31"/>
      <c r="L27" s="31"/>
      <c r="M27" s="31"/>
      <c r="N27" s="31"/>
      <c r="O27" s="31"/>
      <c r="P27" s="420">
        <f t="shared" si="1"/>
        <v>0</v>
      </c>
      <c r="Q27" s="943"/>
    </row>
    <row r="28" spans="1:17" s="22" customFormat="1">
      <c r="A28" s="421"/>
      <c r="B28" s="418">
        <v>8</v>
      </c>
      <c r="C28" s="419"/>
      <c r="D28" s="31"/>
      <c r="E28" s="31"/>
      <c r="F28" s="31"/>
      <c r="G28" s="31"/>
      <c r="H28" s="31"/>
      <c r="I28" s="31"/>
      <c r="J28" s="31"/>
      <c r="K28" s="31"/>
      <c r="L28" s="31"/>
      <c r="M28" s="31"/>
      <c r="N28" s="31"/>
      <c r="O28" s="31"/>
      <c r="P28" s="420">
        <f t="shared" si="1"/>
        <v>0</v>
      </c>
      <c r="Q28" s="943"/>
    </row>
    <row r="29" spans="1:17" s="22" customFormat="1">
      <c r="A29" s="421"/>
      <c r="B29" s="418">
        <v>9</v>
      </c>
      <c r="C29" s="419"/>
      <c r="D29" s="31"/>
      <c r="E29" s="31"/>
      <c r="F29" s="31"/>
      <c r="G29" s="31"/>
      <c r="H29" s="31"/>
      <c r="I29" s="31"/>
      <c r="J29" s="31"/>
      <c r="K29" s="31"/>
      <c r="L29" s="31"/>
      <c r="M29" s="31"/>
      <c r="N29" s="31"/>
      <c r="O29" s="31"/>
      <c r="P29" s="420">
        <f t="shared" si="1"/>
        <v>0</v>
      </c>
      <c r="Q29" s="943"/>
    </row>
    <row r="30" spans="1:17" s="22" customFormat="1">
      <c r="A30" s="422"/>
      <c r="B30" s="418">
        <v>10</v>
      </c>
      <c r="C30" s="419"/>
      <c r="D30" s="31"/>
      <c r="E30" s="31"/>
      <c r="F30" s="31"/>
      <c r="G30" s="31"/>
      <c r="H30" s="31"/>
      <c r="I30" s="31"/>
      <c r="J30" s="31"/>
      <c r="K30" s="31"/>
      <c r="L30" s="31"/>
      <c r="M30" s="31"/>
      <c r="N30" s="31"/>
      <c r="O30" s="31"/>
      <c r="P30" s="420">
        <f t="shared" si="1"/>
        <v>0</v>
      </c>
      <c r="Q30" s="944"/>
    </row>
    <row r="31" spans="1:17" s="22" customFormat="1" ht="14">
      <c r="A31" s="936" t="s">
        <v>77</v>
      </c>
      <c r="B31" s="937"/>
      <c r="C31" s="938"/>
      <c r="D31" s="936"/>
      <c r="E31" s="937"/>
      <c r="F31" s="937"/>
      <c r="G31" s="937"/>
      <c r="H31" s="937"/>
      <c r="I31" s="937"/>
      <c r="J31" s="937"/>
      <c r="K31" s="937"/>
      <c r="L31" s="937"/>
      <c r="M31" s="937"/>
      <c r="N31" s="937"/>
      <c r="O31" s="938"/>
      <c r="P31" s="423">
        <f>SUM(P21:P30)</f>
        <v>0</v>
      </c>
      <c r="Q31" s="424" t="e">
        <f>P31/P69</f>
        <v>#DIV/0!</v>
      </c>
    </row>
    <row r="32" spans="1:17" s="22" customFormat="1">
      <c r="A32" s="425" t="s">
        <v>80</v>
      </c>
      <c r="B32" s="418">
        <v>1</v>
      </c>
      <c r="C32" s="419"/>
      <c r="D32" s="31"/>
      <c r="E32" s="31"/>
      <c r="F32" s="31"/>
      <c r="G32" s="31"/>
      <c r="H32" s="31"/>
      <c r="I32" s="31"/>
      <c r="J32" s="31"/>
      <c r="K32" s="31"/>
      <c r="L32" s="31"/>
      <c r="M32" s="31"/>
      <c r="N32" s="31"/>
      <c r="O32" s="31"/>
      <c r="P32" s="420">
        <f t="shared" ref="P32:P41" si="2">SUM(D32:O32)</f>
        <v>0</v>
      </c>
      <c r="Q32" s="942" t="s">
        <v>96</v>
      </c>
    </row>
    <row r="33" spans="1:17" s="22" customFormat="1">
      <c r="A33" s="421"/>
      <c r="B33" s="418">
        <v>2</v>
      </c>
      <c r="C33" s="419"/>
      <c r="D33" s="31"/>
      <c r="E33" s="31"/>
      <c r="F33" s="31"/>
      <c r="G33" s="31"/>
      <c r="H33" s="31"/>
      <c r="I33" s="31"/>
      <c r="J33" s="31"/>
      <c r="K33" s="31"/>
      <c r="L33" s="31"/>
      <c r="M33" s="31"/>
      <c r="N33" s="31"/>
      <c r="O33" s="31"/>
      <c r="P33" s="420">
        <f t="shared" si="2"/>
        <v>0</v>
      </c>
      <c r="Q33" s="943"/>
    </row>
    <row r="34" spans="1:17" s="22" customFormat="1">
      <c r="A34" s="421"/>
      <c r="B34" s="418">
        <v>3</v>
      </c>
      <c r="C34" s="419"/>
      <c r="D34" s="31"/>
      <c r="E34" s="31"/>
      <c r="F34" s="31"/>
      <c r="G34" s="31"/>
      <c r="H34" s="31"/>
      <c r="I34" s="31"/>
      <c r="J34" s="31"/>
      <c r="K34" s="31"/>
      <c r="L34" s="31"/>
      <c r="M34" s="31"/>
      <c r="N34" s="31"/>
      <c r="O34" s="31"/>
      <c r="P34" s="420">
        <f t="shared" si="2"/>
        <v>0</v>
      </c>
      <c r="Q34" s="943"/>
    </row>
    <row r="35" spans="1:17" s="22" customFormat="1">
      <c r="A35" s="421"/>
      <c r="B35" s="418">
        <v>4</v>
      </c>
      <c r="C35" s="419"/>
      <c r="D35" s="31"/>
      <c r="E35" s="31"/>
      <c r="F35" s="31"/>
      <c r="G35" s="31"/>
      <c r="H35" s="31"/>
      <c r="I35" s="31"/>
      <c r="J35" s="31"/>
      <c r="K35" s="31"/>
      <c r="L35" s="31"/>
      <c r="M35" s="31"/>
      <c r="N35" s="31"/>
      <c r="O35" s="31"/>
      <c r="P35" s="420">
        <f t="shared" si="2"/>
        <v>0</v>
      </c>
      <c r="Q35" s="943"/>
    </row>
    <row r="36" spans="1:17" s="22" customFormat="1">
      <c r="A36" s="421"/>
      <c r="B36" s="418">
        <v>5</v>
      </c>
      <c r="C36" s="419"/>
      <c r="D36" s="31"/>
      <c r="E36" s="31"/>
      <c r="F36" s="31"/>
      <c r="G36" s="31"/>
      <c r="H36" s="31"/>
      <c r="I36" s="31"/>
      <c r="J36" s="31"/>
      <c r="K36" s="31"/>
      <c r="L36" s="31"/>
      <c r="M36" s="31"/>
      <c r="N36" s="31"/>
      <c r="O36" s="31"/>
      <c r="P36" s="420">
        <f t="shared" si="2"/>
        <v>0</v>
      </c>
      <c r="Q36" s="943"/>
    </row>
    <row r="37" spans="1:17" s="22" customFormat="1">
      <c r="A37" s="421"/>
      <c r="B37" s="418">
        <v>6</v>
      </c>
      <c r="C37" s="419"/>
      <c r="D37" s="31"/>
      <c r="E37" s="31"/>
      <c r="F37" s="31"/>
      <c r="G37" s="31"/>
      <c r="H37" s="31"/>
      <c r="I37" s="31"/>
      <c r="J37" s="31"/>
      <c r="K37" s="31"/>
      <c r="L37" s="31"/>
      <c r="M37" s="31"/>
      <c r="N37" s="31"/>
      <c r="O37" s="31"/>
      <c r="P37" s="420">
        <f t="shared" si="2"/>
        <v>0</v>
      </c>
      <c r="Q37" s="943"/>
    </row>
    <row r="38" spans="1:17" s="22" customFormat="1">
      <c r="A38" s="421"/>
      <c r="B38" s="418">
        <v>7</v>
      </c>
      <c r="C38" s="419"/>
      <c r="D38" s="31"/>
      <c r="E38" s="31"/>
      <c r="F38" s="31"/>
      <c r="G38" s="31"/>
      <c r="H38" s="31"/>
      <c r="I38" s="31"/>
      <c r="J38" s="31"/>
      <c r="K38" s="31"/>
      <c r="L38" s="31"/>
      <c r="M38" s="31"/>
      <c r="N38" s="31"/>
      <c r="O38" s="31"/>
      <c r="P38" s="420">
        <f t="shared" si="2"/>
        <v>0</v>
      </c>
      <c r="Q38" s="943"/>
    </row>
    <row r="39" spans="1:17" s="22" customFormat="1">
      <c r="A39" s="421"/>
      <c r="B39" s="418">
        <v>8</v>
      </c>
      <c r="C39" s="419"/>
      <c r="D39" s="31"/>
      <c r="E39" s="31"/>
      <c r="F39" s="31"/>
      <c r="G39" s="31"/>
      <c r="H39" s="31"/>
      <c r="I39" s="31"/>
      <c r="J39" s="31"/>
      <c r="K39" s="31"/>
      <c r="L39" s="31"/>
      <c r="M39" s="31"/>
      <c r="N39" s="31"/>
      <c r="O39" s="31"/>
      <c r="P39" s="420">
        <f t="shared" si="2"/>
        <v>0</v>
      </c>
      <c r="Q39" s="943"/>
    </row>
    <row r="40" spans="1:17" s="22" customFormat="1">
      <c r="A40" s="421"/>
      <c r="B40" s="418">
        <v>9</v>
      </c>
      <c r="C40" s="419"/>
      <c r="D40" s="31"/>
      <c r="E40" s="31"/>
      <c r="F40" s="31"/>
      <c r="G40" s="31"/>
      <c r="H40" s="31"/>
      <c r="I40" s="31"/>
      <c r="J40" s="31"/>
      <c r="K40" s="31"/>
      <c r="L40" s="31"/>
      <c r="M40" s="31"/>
      <c r="N40" s="31"/>
      <c r="O40" s="31"/>
      <c r="P40" s="420">
        <f t="shared" si="2"/>
        <v>0</v>
      </c>
      <c r="Q40" s="943"/>
    </row>
    <row r="41" spans="1:17" s="22" customFormat="1">
      <c r="A41" s="422"/>
      <c r="B41" s="418">
        <v>10</v>
      </c>
      <c r="C41" s="419"/>
      <c r="D41" s="31"/>
      <c r="E41" s="31"/>
      <c r="F41" s="31"/>
      <c r="G41" s="31"/>
      <c r="H41" s="31"/>
      <c r="I41" s="31"/>
      <c r="J41" s="31"/>
      <c r="K41" s="31"/>
      <c r="L41" s="31"/>
      <c r="M41" s="31"/>
      <c r="N41" s="31"/>
      <c r="O41" s="31"/>
      <c r="P41" s="420">
        <f t="shared" si="2"/>
        <v>0</v>
      </c>
      <c r="Q41" s="944"/>
    </row>
    <row r="42" spans="1:17" s="22" customFormat="1" ht="14">
      <c r="A42" s="936" t="s">
        <v>77</v>
      </c>
      <c r="B42" s="937"/>
      <c r="C42" s="938"/>
      <c r="D42" s="936"/>
      <c r="E42" s="937"/>
      <c r="F42" s="937"/>
      <c r="G42" s="937"/>
      <c r="H42" s="937"/>
      <c r="I42" s="937"/>
      <c r="J42" s="937"/>
      <c r="K42" s="937"/>
      <c r="L42" s="937"/>
      <c r="M42" s="937"/>
      <c r="N42" s="937"/>
      <c r="O42" s="938"/>
      <c r="P42" s="423">
        <f>SUM(P32:P41)</f>
        <v>0</v>
      </c>
      <c r="Q42" s="424" t="e">
        <f>P42/P69</f>
        <v>#DIV/0!</v>
      </c>
    </row>
    <row r="43" spans="1:17" s="22" customFormat="1">
      <c r="A43" s="425" t="s">
        <v>82</v>
      </c>
      <c r="B43" s="418">
        <v>1</v>
      </c>
      <c r="C43" s="419"/>
      <c r="D43" s="31"/>
      <c r="E43" s="31"/>
      <c r="F43" s="31"/>
      <c r="G43" s="31"/>
      <c r="H43" s="31"/>
      <c r="I43" s="31"/>
      <c r="J43" s="31"/>
      <c r="K43" s="31"/>
      <c r="L43" s="31"/>
      <c r="M43" s="31"/>
      <c r="N43" s="31"/>
      <c r="O43" s="31"/>
      <c r="P43" s="420">
        <f t="shared" ref="P43:P52" si="3">SUM(D43:O43)</f>
        <v>0</v>
      </c>
      <c r="Q43" s="942" t="s">
        <v>96</v>
      </c>
    </row>
    <row r="44" spans="1:17" s="22" customFormat="1">
      <c r="A44" s="421"/>
      <c r="B44" s="418">
        <v>2</v>
      </c>
      <c r="C44" s="419"/>
      <c r="D44" s="31"/>
      <c r="E44" s="31"/>
      <c r="F44" s="31"/>
      <c r="G44" s="31"/>
      <c r="H44" s="31"/>
      <c r="I44" s="31"/>
      <c r="J44" s="31"/>
      <c r="K44" s="31"/>
      <c r="L44" s="31"/>
      <c r="M44" s="31"/>
      <c r="N44" s="31"/>
      <c r="O44" s="31"/>
      <c r="P44" s="420">
        <f t="shared" si="3"/>
        <v>0</v>
      </c>
      <c r="Q44" s="943"/>
    </row>
    <row r="45" spans="1:17" s="22" customFormat="1">
      <c r="A45" s="421"/>
      <c r="B45" s="418">
        <v>3</v>
      </c>
      <c r="C45" s="419"/>
      <c r="D45" s="31"/>
      <c r="E45" s="31"/>
      <c r="F45" s="31"/>
      <c r="G45" s="31"/>
      <c r="H45" s="31"/>
      <c r="I45" s="31"/>
      <c r="J45" s="31"/>
      <c r="K45" s="31"/>
      <c r="L45" s="31"/>
      <c r="M45" s="31"/>
      <c r="N45" s="31"/>
      <c r="O45" s="31"/>
      <c r="P45" s="420">
        <f t="shared" si="3"/>
        <v>0</v>
      </c>
      <c r="Q45" s="943"/>
    </row>
    <row r="46" spans="1:17" s="22" customFormat="1">
      <c r="A46" s="421"/>
      <c r="B46" s="418">
        <v>4</v>
      </c>
      <c r="C46" s="419"/>
      <c r="D46" s="31"/>
      <c r="E46" s="31"/>
      <c r="F46" s="31"/>
      <c r="G46" s="31"/>
      <c r="H46" s="31"/>
      <c r="I46" s="31"/>
      <c r="J46" s="31"/>
      <c r="K46" s="31"/>
      <c r="L46" s="31"/>
      <c r="M46" s="31"/>
      <c r="N46" s="31"/>
      <c r="O46" s="31"/>
      <c r="P46" s="420">
        <f t="shared" si="3"/>
        <v>0</v>
      </c>
      <c r="Q46" s="943"/>
    </row>
    <row r="47" spans="1:17" s="22" customFormat="1">
      <c r="A47" s="421"/>
      <c r="B47" s="418">
        <v>5</v>
      </c>
      <c r="C47" s="419"/>
      <c r="D47" s="31"/>
      <c r="E47" s="31"/>
      <c r="F47" s="31"/>
      <c r="G47" s="31"/>
      <c r="H47" s="31"/>
      <c r="I47" s="31"/>
      <c r="J47" s="31"/>
      <c r="K47" s="31"/>
      <c r="L47" s="31"/>
      <c r="M47" s="31"/>
      <c r="N47" s="31"/>
      <c r="O47" s="31"/>
      <c r="P47" s="420">
        <f t="shared" si="3"/>
        <v>0</v>
      </c>
      <c r="Q47" s="943"/>
    </row>
    <row r="48" spans="1:17" s="22" customFormat="1">
      <c r="A48" s="421"/>
      <c r="B48" s="418">
        <v>6</v>
      </c>
      <c r="C48" s="419"/>
      <c r="D48" s="31"/>
      <c r="E48" s="31"/>
      <c r="F48" s="31"/>
      <c r="G48" s="31"/>
      <c r="H48" s="31"/>
      <c r="I48" s="31"/>
      <c r="J48" s="31"/>
      <c r="K48" s="31"/>
      <c r="L48" s="31"/>
      <c r="M48" s="31"/>
      <c r="N48" s="31"/>
      <c r="O48" s="31"/>
      <c r="P48" s="420">
        <f t="shared" si="3"/>
        <v>0</v>
      </c>
      <c r="Q48" s="943"/>
    </row>
    <row r="49" spans="1:17" s="22" customFormat="1">
      <c r="A49" s="421"/>
      <c r="B49" s="418">
        <v>7</v>
      </c>
      <c r="C49" s="419"/>
      <c r="D49" s="31"/>
      <c r="E49" s="31"/>
      <c r="F49" s="31"/>
      <c r="G49" s="31"/>
      <c r="H49" s="31"/>
      <c r="I49" s="31"/>
      <c r="J49" s="31"/>
      <c r="K49" s="31"/>
      <c r="L49" s="31"/>
      <c r="M49" s="31"/>
      <c r="N49" s="31"/>
      <c r="O49" s="31"/>
      <c r="P49" s="420">
        <f t="shared" si="3"/>
        <v>0</v>
      </c>
      <c r="Q49" s="943"/>
    </row>
    <row r="50" spans="1:17" s="22" customFormat="1">
      <c r="A50" s="421"/>
      <c r="B50" s="418">
        <v>8</v>
      </c>
      <c r="C50" s="419"/>
      <c r="D50" s="31"/>
      <c r="E50" s="31"/>
      <c r="F50" s="31"/>
      <c r="G50" s="31"/>
      <c r="H50" s="31"/>
      <c r="I50" s="31"/>
      <c r="J50" s="31"/>
      <c r="K50" s="31"/>
      <c r="L50" s="31"/>
      <c r="M50" s="31"/>
      <c r="N50" s="31"/>
      <c r="O50" s="31"/>
      <c r="P50" s="420">
        <f t="shared" si="3"/>
        <v>0</v>
      </c>
      <c r="Q50" s="943"/>
    </row>
    <row r="51" spans="1:17" s="22" customFormat="1">
      <c r="A51" s="421"/>
      <c r="B51" s="418">
        <v>9</v>
      </c>
      <c r="C51" s="419"/>
      <c r="D51" s="31"/>
      <c r="E51" s="31"/>
      <c r="F51" s="31"/>
      <c r="G51" s="31"/>
      <c r="H51" s="31"/>
      <c r="I51" s="31"/>
      <c r="J51" s="31"/>
      <c r="K51" s="31"/>
      <c r="L51" s="31"/>
      <c r="M51" s="31"/>
      <c r="N51" s="31"/>
      <c r="O51" s="31"/>
      <c r="P51" s="420">
        <f t="shared" si="3"/>
        <v>0</v>
      </c>
      <c r="Q51" s="943"/>
    </row>
    <row r="52" spans="1:17" s="22" customFormat="1">
      <c r="A52" s="422"/>
      <c r="B52" s="418">
        <v>10</v>
      </c>
      <c r="C52" s="419"/>
      <c r="D52" s="31"/>
      <c r="E52" s="31"/>
      <c r="F52" s="31"/>
      <c r="G52" s="31"/>
      <c r="H52" s="31"/>
      <c r="I52" s="31"/>
      <c r="J52" s="31"/>
      <c r="K52" s="31"/>
      <c r="L52" s="31"/>
      <c r="M52" s="31"/>
      <c r="N52" s="31"/>
      <c r="O52" s="31"/>
      <c r="P52" s="420">
        <f t="shared" si="3"/>
        <v>0</v>
      </c>
      <c r="Q52" s="944"/>
    </row>
    <row r="53" spans="1:17" s="22" customFormat="1" ht="14">
      <c r="A53" s="936" t="s">
        <v>77</v>
      </c>
      <c r="B53" s="937"/>
      <c r="C53" s="938"/>
      <c r="D53" s="936"/>
      <c r="E53" s="937"/>
      <c r="F53" s="937"/>
      <c r="G53" s="937"/>
      <c r="H53" s="937"/>
      <c r="I53" s="937"/>
      <c r="J53" s="937"/>
      <c r="K53" s="937"/>
      <c r="L53" s="937"/>
      <c r="M53" s="937"/>
      <c r="N53" s="937"/>
      <c r="O53" s="938"/>
      <c r="P53" s="423">
        <f>SUM(P43:P52)</f>
        <v>0</v>
      </c>
      <c r="Q53" s="424" t="e">
        <f>P53/P69</f>
        <v>#DIV/0!</v>
      </c>
    </row>
    <row r="54" spans="1:17" s="22" customFormat="1">
      <c r="A54" s="425" t="s">
        <v>84</v>
      </c>
      <c r="B54" s="418">
        <v>1</v>
      </c>
      <c r="C54" s="419"/>
      <c r="D54" s="31"/>
      <c r="E54" s="31"/>
      <c r="F54" s="31"/>
      <c r="G54" s="31"/>
      <c r="H54" s="31"/>
      <c r="I54" s="31"/>
      <c r="J54" s="31"/>
      <c r="K54" s="31"/>
      <c r="L54" s="31"/>
      <c r="M54" s="31"/>
      <c r="N54" s="31"/>
      <c r="O54" s="31"/>
      <c r="P54" s="420">
        <f t="shared" ref="P54:P63" si="4">SUM(D54:O54)</f>
        <v>0</v>
      </c>
      <c r="Q54" s="942" t="s">
        <v>96</v>
      </c>
    </row>
    <row r="55" spans="1:17" s="22" customFormat="1">
      <c r="A55" s="417" t="s">
        <v>97</v>
      </c>
      <c r="B55" s="418">
        <v>2</v>
      </c>
      <c r="C55" s="419"/>
      <c r="D55" s="31"/>
      <c r="E55" s="31"/>
      <c r="F55" s="31"/>
      <c r="G55" s="31"/>
      <c r="H55" s="31"/>
      <c r="I55" s="31"/>
      <c r="J55" s="31"/>
      <c r="K55" s="31"/>
      <c r="L55" s="31"/>
      <c r="M55" s="31"/>
      <c r="N55" s="31"/>
      <c r="O55" s="31"/>
      <c r="P55" s="420">
        <f t="shared" si="4"/>
        <v>0</v>
      </c>
      <c r="Q55" s="943"/>
    </row>
    <row r="56" spans="1:17" s="22" customFormat="1">
      <c r="A56" s="421"/>
      <c r="B56" s="418">
        <v>3</v>
      </c>
      <c r="C56" s="419"/>
      <c r="D56" s="31"/>
      <c r="E56" s="31"/>
      <c r="F56" s="31"/>
      <c r="G56" s="31"/>
      <c r="H56" s="31"/>
      <c r="I56" s="31"/>
      <c r="J56" s="31"/>
      <c r="K56" s="31"/>
      <c r="L56" s="31"/>
      <c r="M56" s="31"/>
      <c r="N56" s="31"/>
      <c r="O56" s="31"/>
      <c r="P56" s="420">
        <f t="shared" si="4"/>
        <v>0</v>
      </c>
      <c r="Q56" s="943"/>
    </row>
    <row r="57" spans="1:17" s="22" customFormat="1">
      <c r="A57" s="421"/>
      <c r="B57" s="418">
        <v>4</v>
      </c>
      <c r="C57" s="419"/>
      <c r="D57" s="31"/>
      <c r="E57" s="31"/>
      <c r="F57" s="31"/>
      <c r="G57" s="31"/>
      <c r="H57" s="31"/>
      <c r="I57" s="31"/>
      <c r="J57" s="31"/>
      <c r="K57" s="31"/>
      <c r="L57" s="31"/>
      <c r="M57" s="31"/>
      <c r="N57" s="31"/>
      <c r="O57" s="31"/>
      <c r="P57" s="420">
        <f t="shared" si="4"/>
        <v>0</v>
      </c>
      <c r="Q57" s="943"/>
    </row>
    <row r="58" spans="1:17" s="22" customFormat="1">
      <c r="A58" s="421"/>
      <c r="B58" s="418">
        <v>5</v>
      </c>
      <c r="C58" s="419"/>
      <c r="D58" s="31"/>
      <c r="E58" s="31"/>
      <c r="F58" s="31"/>
      <c r="G58" s="31"/>
      <c r="H58" s="31"/>
      <c r="I58" s="31"/>
      <c r="J58" s="31"/>
      <c r="K58" s="31"/>
      <c r="L58" s="31"/>
      <c r="M58" s="31"/>
      <c r="N58" s="31"/>
      <c r="O58" s="31"/>
      <c r="P58" s="420">
        <f t="shared" si="4"/>
        <v>0</v>
      </c>
      <c r="Q58" s="943"/>
    </row>
    <row r="59" spans="1:17" s="22" customFormat="1">
      <c r="A59" s="421"/>
      <c r="B59" s="418">
        <v>6</v>
      </c>
      <c r="C59" s="419"/>
      <c r="D59" s="31"/>
      <c r="E59" s="31"/>
      <c r="F59" s="31"/>
      <c r="G59" s="31"/>
      <c r="H59" s="31"/>
      <c r="I59" s="31"/>
      <c r="J59" s="31"/>
      <c r="K59" s="31"/>
      <c r="L59" s="31"/>
      <c r="M59" s="31"/>
      <c r="N59" s="31"/>
      <c r="O59" s="31"/>
      <c r="P59" s="420">
        <f t="shared" si="4"/>
        <v>0</v>
      </c>
      <c r="Q59" s="943"/>
    </row>
    <row r="60" spans="1:17" s="22" customFormat="1">
      <c r="A60" s="421"/>
      <c r="B60" s="418">
        <v>7</v>
      </c>
      <c r="C60" s="419"/>
      <c r="D60" s="31"/>
      <c r="E60" s="31"/>
      <c r="F60" s="31"/>
      <c r="G60" s="31"/>
      <c r="H60" s="31"/>
      <c r="I60" s="31"/>
      <c r="J60" s="31"/>
      <c r="K60" s="31"/>
      <c r="L60" s="31"/>
      <c r="M60" s="31"/>
      <c r="N60" s="31"/>
      <c r="O60" s="31"/>
      <c r="P60" s="420">
        <f t="shared" si="4"/>
        <v>0</v>
      </c>
      <c r="Q60" s="943"/>
    </row>
    <row r="61" spans="1:17" s="22" customFormat="1">
      <c r="A61" s="421"/>
      <c r="B61" s="418">
        <v>8</v>
      </c>
      <c r="C61" s="419"/>
      <c r="D61" s="31"/>
      <c r="E61" s="31"/>
      <c r="F61" s="31"/>
      <c r="G61" s="31"/>
      <c r="H61" s="31"/>
      <c r="I61" s="31"/>
      <c r="J61" s="31"/>
      <c r="K61" s="31"/>
      <c r="L61" s="31"/>
      <c r="M61" s="31"/>
      <c r="N61" s="31"/>
      <c r="O61" s="31"/>
      <c r="P61" s="420">
        <f t="shared" si="4"/>
        <v>0</v>
      </c>
      <c r="Q61" s="943"/>
    </row>
    <row r="62" spans="1:17" s="22" customFormat="1">
      <c r="A62" s="421"/>
      <c r="B62" s="418">
        <v>9</v>
      </c>
      <c r="C62" s="419"/>
      <c r="D62" s="31"/>
      <c r="E62" s="31"/>
      <c r="F62" s="31"/>
      <c r="G62" s="31"/>
      <c r="H62" s="31"/>
      <c r="I62" s="31"/>
      <c r="J62" s="31"/>
      <c r="K62" s="31"/>
      <c r="L62" s="31"/>
      <c r="M62" s="31"/>
      <c r="N62" s="31"/>
      <c r="O62" s="31"/>
      <c r="P62" s="420">
        <f t="shared" si="4"/>
        <v>0</v>
      </c>
      <c r="Q62" s="943"/>
    </row>
    <row r="63" spans="1:17" s="22" customFormat="1">
      <c r="A63" s="421"/>
      <c r="B63" s="418">
        <v>10</v>
      </c>
      <c r="C63" s="419"/>
      <c r="D63" s="31"/>
      <c r="E63" s="31"/>
      <c r="F63" s="31"/>
      <c r="G63" s="31"/>
      <c r="H63" s="31"/>
      <c r="I63" s="31"/>
      <c r="J63" s="31"/>
      <c r="K63" s="31"/>
      <c r="L63" s="31"/>
      <c r="M63" s="31"/>
      <c r="N63" s="31"/>
      <c r="O63" s="31"/>
      <c r="P63" s="420">
        <f t="shared" si="4"/>
        <v>0</v>
      </c>
      <c r="Q63" s="943"/>
    </row>
    <row r="64" spans="1:17" s="22" customFormat="1" ht="14">
      <c r="A64" s="936" t="s">
        <v>77</v>
      </c>
      <c r="B64" s="937"/>
      <c r="C64" s="938"/>
      <c r="D64" s="936"/>
      <c r="E64" s="937"/>
      <c r="F64" s="937"/>
      <c r="G64" s="937"/>
      <c r="H64" s="937"/>
      <c r="I64" s="937"/>
      <c r="J64" s="937"/>
      <c r="K64" s="937"/>
      <c r="L64" s="937"/>
      <c r="M64" s="937"/>
      <c r="N64" s="937"/>
      <c r="O64" s="938"/>
      <c r="P64" s="423">
        <f>SUM(P54:P63)</f>
        <v>0</v>
      </c>
      <c r="Q64" s="424" t="e">
        <f>P64/P69</f>
        <v>#DIV/0!</v>
      </c>
    </row>
    <row r="65" spans="1:17" s="22" customFormat="1">
      <c r="A65" s="426"/>
      <c r="B65" s="427"/>
      <c r="C65" s="427"/>
      <c r="D65" s="426"/>
      <c r="E65" s="426"/>
      <c r="F65" s="426"/>
      <c r="G65" s="426"/>
      <c r="H65" s="426"/>
      <c r="I65" s="426"/>
      <c r="J65" s="426"/>
      <c r="K65" s="426"/>
      <c r="L65" s="426"/>
      <c r="M65" s="426"/>
      <c r="N65" s="426"/>
      <c r="O65" s="426"/>
      <c r="P65" s="428"/>
      <c r="Q65" s="426"/>
    </row>
    <row r="66" spans="1:17" s="22" customFormat="1">
      <c r="A66" s="426"/>
      <c r="B66" s="427"/>
      <c r="C66" s="427"/>
      <c r="D66" s="426"/>
      <c r="E66" s="426"/>
      <c r="F66" s="426"/>
      <c r="G66" s="426"/>
      <c r="H66" s="426"/>
      <c r="I66" s="426"/>
      <c r="J66" s="426"/>
      <c r="K66" s="426"/>
      <c r="L66" s="426"/>
      <c r="M66" s="426"/>
      <c r="N66" s="426"/>
      <c r="O66" s="426"/>
      <c r="P66" s="429"/>
      <c r="Q66" s="430"/>
    </row>
    <row r="67" spans="1:17" s="22" customFormat="1" ht="14">
      <c r="A67" s="936" t="s">
        <v>27</v>
      </c>
      <c r="B67" s="937"/>
      <c r="C67" s="938"/>
      <c r="D67" s="431">
        <f t="shared" ref="D67:O67" si="5">SUM(D10:D63)</f>
        <v>0</v>
      </c>
      <c r="E67" s="431">
        <f t="shared" si="5"/>
        <v>0</v>
      </c>
      <c r="F67" s="431">
        <f t="shared" si="5"/>
        <v>0</v>
      </c>
      <c r="G67" s="431">
        <f t="shared" si="5"/>
        <v>0</v>
      </c>
      <c r="H67" s="431">
        <f t="shared" si="5"/>
        <v>0</v>
      </c>
      <c r="I67" s="431">
        <f t="shared" si="5"/>
        <v>0</v>
      </c>
      <c r="J67" s="431">
        <f t="shared" si="5"/>
        <v>0</v>
      </c>
      <c r="K67" s="431">
        <f t="shared" si="5"/>
        <v>0</v>
      </c>
      <c r="L67" s="431">
        <f t="shared" si="5"/>
        <v>0</v>
      </c>
      <c r="M67" s="431">
        <f t="shared" si="5"/>
        <v>0</v>
      </c>
      <c r="N67" s="431">
        <f t="shared" si="5"/>
        <v>0</v>
      </c>
      <c r="O67" s="431">
        <f t="shared" si="5"/>
        <v>0</v>
      </c>
      <c r="P67" s="423">
        <f>P20+P31+P42+P53+P64</f>
        <v>0</v>
      </c>
      <c r="Q67" s="432" t="e">
        <f>ROUNDUP(P67/P69,1)</f>
        <v>#DIV/0!</v>
      </c>
    </row>
    <row r="68" spans="1:17" s="22" customFormat="1" ht="7.5" customHeight="1">
      <c r="A68" s="412"/>
      <c r="B68" s="412"/>
      <c r="C68" s="412"/>
      <c r="D68" s="433"/>
      <c r="E68" s="433"/>
      <c r="F68" s="433"/>
      <c r="G68" s="433"/>
      <c r="H68" s="433"/>
      <c r="I68" s="433"/>
      <c r="J68" s="433"/>
      <c r="K68" s="433"/>
      <c r="L68" s="434"/>
      <c r="M68" s="434"/>
      <c r="N68" s="434"/>
      <c r="O68" s="434"/>
      <c r="P68" s="435"/>
      <c r="Q68" s="435"/>
    </row>
    <row r="69" spans="1:17" s="22" customFormat="1">
      <c r="A69" s="939" t="s">
        <v>65</v>
      </c>
      <c r="B69" s="940"/>
      <c r="C69" s="941"/>
      <c r="D69" s="31"/>
      <c r="E69" s="31"/>
      <c r="F69" s="31"/>
      <c r="G69" s="31"/>
      <c r="H69" s="31"/>
      <c r="I69" s="31"/>
      <c r="J69" s="31"/>
      <c r="K69" s="31"/>
      <c r="L69" s="31"/>
      <c r="M69" s="31"/>
      <c r="N69" s="31"/>
      <c r="O69" s="31"/>
      <c r="P69" s="431">
        <f>SUM(D69:O69)</f>
        <v>0</v>
      </c>
      <c r="Q69" s="436"/>
    </row>
    <row r="70" spans="1:17" s="22" customFormat="1">
      <c r="A70" s="437"/>
      <c r="B70" s="437"/>
      <c r="C70" s="437"/>
      <c r="D70" s="438"/>
      <c r="E70" s="438"/>
      <c r="F70" s="438"/>
      <c r="G70" s="438"/>
      <c r="H70" s="438"/>
      <c r="I70" s="438"/>
      <c r="J70" s="438"/>
      <c r="K70" s="438"/>
      <c r="L70" s="438"/>
      <c r="M70" s="438"/>
      <c r="N70" s="438"/>
      <c r="O70" s="438"/>
      <c r="P70" s="438"/>
      <c r="Q70" s="439"/>
    </row>
    <row r="71" spans="1:17" s="22" customFormat="1">
      <c r="A71" s="440" t="s">
        <v>460</v>
      </c>
      <c r="B71" s="440"/>
      <c r="C71" s="440"/>
      <c r="D71" s="440"/>
      <c r="E71" s="440"/>
      <c r="F71" s="440"/>
      <c r="G71" s="440"/>
      <c r="H71" s="440"/>
      <c r="I71" s="438"/>
      <c r="J71" s="438"/>
      <c r="K71" s="438"/>
      <c r="L71" s="438"/>
      <c r="M71" s="438"/>
      <c r="N71" s="438"/>
      <c r="O71" s="438"/>
      <c r="P71" s="438"/>
      <c r="Q71" s="439"/>
    </row>
    <row r="72" spans="1:17" ht="13.5" customHeight="1">
      <c r="A72" s="441" t="s">
        <v>66</v>
      </c>
      <c r="B72" s="442"/>
      <c r="C72" s="442"/>
      <c r="D72" s="442"/>
      <c r="E72" s="442"/>
      <c r="F72" s="442"/>
      <c r="G72" s="442"/>
      <c r="H72" s="442"/>
      <c r="I72" s="442"/>
      <c r="J72" s="442"/>
      <c r="K72" s="442"/>
      <c r="L72" s="442"/>
      <c r="M72" s="442"/>
      <c r="N72" s="442"/>
      <c r="O72" s="442"/>
      <c r="P72" s="442"/>
      <c r="Q72" s="442"/>
    </row>
    <row r="73" spans="1:17" ht="13.5" customHeight="1">
      <c r="A73" s="441" t="s">
        <v>461</v>
      </c>
      <c r="B73" s="442"/>
      <c r="C73" s="442"/>
      <c r="D73" s="442"/>
      <c r="E73" s="442"/>
      <c r="F73" s="442"/>
      <c r="G73" s="442"/>
      <c r="H73" s="442"/>
      <c r="I73" s="442"/>
      <c r="J73" s="442"/>
      <c r="K73" s="442"/>
      <c r="L73" s="442"/>
      <c r="M73" s="442"/>
      <c r="N73" s="442"/>
      <c r="O73" s="442"/>
      <c r="P73" s="442"/>
      <c r="Q73" s="442"/>
    </row>
    <row r="74" spans="1:17">
      <c r="A74" s="441" t="s">
        <v>462</v>
      </c>
      <c r="B74" s="442"/>
      <c r="C74" s="442"/>
      <c r="D74" s="442"/>
      <c r="E74" s="442"/>
      <c r="F74" s="442"/>
      <c r="G74" s="442"/>
      <c r="H74" s="442"/>
      <c r="I74" s="442"/>
      <c r="J74" s="442"/>
      <c r="K74" s="442"/>
      <c r="L74" s="442"/>
      <c r="M74" s="442"/>
      <c r="N74" s="442"/>
      <c r="O74" s="442"/>
      <c r="P74" s="442"/>
      <c r="Q74" s="442"/>
    </row>
  </sheetData>
  <mergeCells count="22">
    <mergeCell ref="Q10:Q19"/>
    <mergeCell ref="A5:C5"/>
    <mergeCell ref="D5:I5"/>
    <mergeCell ref="A6:F6"/>
    <mergeCell ref="G6:H6"/>
    <mergeCell ref="D8:Q8"/>
    <mergeCell ref="Q43:Q52"/>
    <mergeCell ref="A53:C53"/>
    <mergeCell ref="D53:O53"/>
    <mergeCell ref="Q54:Q63"/>
    <mergeCell ref="A20:C20"/>
    <mergeCell ref="D20:O20"/>
    <mergeCell ref="Q21:Q30"/>
    <mergeCell ref="A31:C31"/>
    <mergeCell ref="D31:O31"/>
    <mergeCell ref="Q32:Q41"/>
    <mergeCell ref="A64:C64"/>
    <mergeCell ref="D64:O64"/>
    <mergeCell ref="A67:C67"/>
    <mergeCell ref="A69:C69"/>
    <mergeCell ref="A42:C42"/>
    <mergeCell ref="D42:O42"/>
  </mergeCells>
  <phoneticPr fontId="6"/>
  <dataValidations count="2">
    <dataValidation type="whole" operator="lessThanOrEqual" allowBlank="1" showInputMessage="1" showErrorMessage="1" errorTitle="利用日数の入力に誤りがあります。" error="当該月の日数より大きい数値は入力できません。" sqref="N10:N19 JJ10:JJ19 TF10:TF19 ADB10:ADB19 AMX10:AMX19 AWT10:AWT19 BGP10:BGP19 BQL10:BQL19 CAH10:CAH19 CKD10:CKD19 CTZ10:CTZ19 DDV10:DDV19 DNR10:DNR19 DXN10:DXN19 EHJ10:EHJ19 ERF10:ERF19 FBB10:FBB19 FKX10:FKX19 FUT10:FUT19 GEP10:GEP19 GOL10:GOL19 GYH10:GYH19 HID10:HID19 HRZ10:HRZ19 IBV10:IBV19 ILR10:ILR19 IVN10:IVN19 JFJ10:JFJ19 JPF10:JPF19 JZB10:JZB19 KIX10:KIX19 KST10:KST19 LCP10:LCP19 LML10:LML19 LWH10:LWH19 MGD10:MGD19 MPZ10:MPZ19 MZV10:MZV19 NJR10:NJR19 NTN10:NTN19 ODJ10:ODJ19 ONF10:ONF19 OXB10:OXB19 PGX10:PGX19 PQT10:PQT19 QAP10:QAP19 QKL10:QKL19 QUH10:QUH19 RED10:RED19 RNZ10:RNZ19 RXV10:RXV19 SHR10:SHR19 SRN10:SRN19 TBJ10:TBJ19 TLF10:TLF19 TVB10:TVB19 UEX10:UEX19 UOT10:UOT19 UYP10:UYP19 VIL10:VIL19 VSH10:VSH19 WCD10:WCD19 WLZ10:WLZ19 WVV10:WVV19 N65546:N65555 JJ65546:JJ65555 TF65546:TF65555 ADB65546:ADB65555 AMX65546:AMX65555 AWT65546:AWT65555 BGP65546:BGP65555 BQL65546:BQL65555 CAH65546:CAH65555 CKD65546:CKD65555 CTZ65546:CTZ65555 DDV65546:DDV65555 DNR65546:DNR65555 DXN65546:DXN65555 EHJ65546:EHJ65555 ERF65546:ERF65555 FBB65546:FBB65555 FKX65546:FKX65555 FUT65546:FUT65555 GEP65546:GEP65555 GOL65546:GOL65555 GYH65546:GYH65555 HID65546:HID65555 HRZ65546:HRZ65555 IBV65546:IBV65555 ILR65546:ILR65555 IVN65546:IVN65555 JFJ65546:JFJ65555 JPF65546:JPF65555 JZB65546:JZB65555 KIX65546:KIX65555 KST65546:KST65555 LCP65546:LCP65555 LML65546:LML65555 LWH65546:LWH65555 MGD65546:MGD65555 MPZ65546:MPZ65555 MZV65546:MZV65555 NJR65546:NJR65555 NTN65546:NTN65555 ODJ65546:ODJ65555 ONF65546:ONF65555 OXB65546:OXB65555 PGX65546:PGX65555 PQT65546:PQT65555 QAP65546:QAP65555 QKL65546:QKL65555 QUH65546:QUH65555 RED65546:RED65555 RNZ65546:RNZ65555 RXV65546:RXV65555 SHR65546:SHR65555 SRN65546:SRN65555 TBJ65546:TBJ65555 TLF65546:TLF65555 TVB65546:TVB65555 UEX65546:UEX65555 UOT65546:UOT65555 UYP65546:UYP65555 VIL65546:VIL65555 VSH65546:VSH65555 WCD65546:WCD65555 WLZ65546:WLZ65555 WVV65546:WVV65555 N131082:N131091 JJ131082:JJ131091 TF131082:TF131091 ADB131082:ADB131091 AMX131082:AMX131091 AWT131082:AWT131091 BGP131082:BGP131091 BQL131082:BQL131091 CAH131082:CAH131091 CKD131082:CKD131091 CTZ131082:CTZ131091 DDV131082:DDV131091 DNR131082:DNR131091 DXN131082:DXN131091 EHJ131082:EHJ131091 ERF131082:ERF131091 FBB131082:FBB131091 FKX131082:FKX131091 FUT131082:FUT131091 GEP131082:GEP131091 GOL131082:GOL131091 GYH131082:GYH131091 HID131082:HID131091 HRZ131082:HRZ131091 IBV131082:IBV131091 ILR131082:ILR131091 IVN131082:IVN131091 JFJ131082:JFJ131091 JPF131082:JPF131091 JZB131082:JZB131091 KIX131082:KIX131091 KST131082:KST131091 LCP131082:LCP131091 LML131082:LML131091 LWH131082:LWH131091 MGD131082:MGD131091 MPZ131082:MPZ131091 MZV131082:MZV131091 NJR131082:NJR131091 NTN131082:NTN131091 ODJ131082:ODJ131091 ONF131082:ONF131091 OXB131082:OXB131091 PGX131082:PGX131091 PQT131082:PQT131091 QAP131082:QAP131091 QKL131082:QKL131091 QUH131082:QUH131091 RED131082:RED131091 RNZ131082:RNZ131091 RXV131082:RXV131091 SHR131082:SHR131091 SRN131082:SRN131091 TBJ131082:TBJ131091 TLF131082:TLF131091 TVB131082:TVB131091 UEX131082:UEX131091 UOT131082:UOT131091 UYP131082:UYP131091 VIL131082:VIL131091 VSH131082:VSH131091 WCD131082:WCD131091 WLZ131082:WLZ131091 WVV131082:WVV131091 N196618:N196627 JJ196618:JJ196627 TF196618:TF196627 ADB196618:ADB196627 AMX196618:AMX196627 AWT196618:AWT196627 BGP196618:BGP196627 BQL196618:BQL196627 CAH196618:CAH196627 CKD196618:CKD196627 CTZ196618:CTZ196627 DDV196618:DDV196627 DNR196618:DNR196627 DXN196618:DXN196627 EHJ196618:EHJ196627 ERF196618:ERF196627 FBB196618:FBB196627 FKX196618:FKX196627 FUT196618:FUT196627 GEP196618:GEP196627 GOL196618:GOL196627 GYH196618:GYH196627 HID196618:HID196627 HRZ196618:HRZ196627 IBV196618:IBV196627 ILR196618:ILR196627 IVN196618:IVN196627 JFJ196618:JFJ196627 JPF196618:JPF196627 JZB196618:JZB196627 KIX196618:KIX196627 KST196618:KST196627 LCP196618:LCP196627 LML196618:LML196627 LWH196618:LWH196627 MGD196618:MGD196627 MPZ196618:MPZ196627 MZV196618:MZV196627 NJR196618:NJR196627 NTN196618:NTN196627 ODJ196618:ODJ196627 ONF196618:ONF196627 OXB196618:OXB196627 PGX196618:PGX196627 PQT196618:PQT196627 QAP196618:QAP196627 QKL196618:QKL196627 QUH196618:QUH196627 RED196618:RED196627 RNZ196618:RNZ196627 RXV196618:RXV196627 SHR196618:SHR196627 SRN196618:SRN196627 TBJ196618:TBJ196627 TLF196618:TLF196627 TVB196618:TVB196627 UEX196618:UEX196627 UOT196618:UOT196627 UYP196618:UYP196627 VIL196618:VIL196627 VSH196618:VSH196627 WCD196618:WCD196627 WLZ196618:WLZ196627 WVV196618:WVV196627 N262154:N262163 JJ262154:JJ262163 TF262154:TF262163 ADB262154:ADB262163 AMX262154:AMX262163 AWT262154:AWT262163 BGP262154:BGP262163 BQL262154:BQL262163 CAH262154:CAH262163 CKD262154:CKD262163 CTZ262154:CTZ262163 DDV262154:DDV262163 DNR262154:DNR262163 DXN262154:DXN262163 EHJ262154:EHJ262163 ERF262154:ERF262163 FBB262154:FBB262163 FKX262154:FKX262163 FUT262154:FUT262163 GEP262154:GEP262163 GOL262154:GOL262163 GYH262154:GYH262163 HID262154:HID262163 HRZ262154:HRZ262163 IBV262154:IBV262163 ILR262154:ILR262163 IVN262154:IVN262163 JFJ262154:JFJ262163 JPF262154:JPF262163 JZB262154:JZB262163 KIX262154:KIX262163 KST262154:KST262163 LCP262154:LCP262163 LML262154:LML262163 LWH262154:LWH262163 MGD262154:MGD262163 MPZ262154:MPZ262163 MZV262154:MZV262163 NJR262154:NJR262163 NTN262154:NTN262163 ODJ262154:ODJ262163 ONF262154:ONF262163 OXB262154:OXB262163 PGX262154:PGX262163 PQT262154:PQT262163 QAP262154:QAP262163 QKL262154:QKL262163 QUH262154:QUH262163 RED262154:RED262163 RNZ262154:RNZ262163 RXV262154:RXV262163 SHR262154:SHR262163 SRN262154:SRN262163 TBJ262154:TBJ262163 TLF262154:TLF262163 TVB262154:TVB262163 UEX262154:UEX262163 UOT262154:UOT262163 UYP262154:UYP262163 VIL262154:VIL262163 VSH262154:VSH262163 WCD262154:WCD262163 WLZ262154:WLZ262163 WVV262154:WVV262163 N327690:N327699 JJ327690:JJ327699 TF327690:TF327699 ADB327690:ADB327699 AMX327690:AMX327699 AWT327690:AWT327699 BGP327690:BGP327699 BQL327690:BQL327699 CAH327690:CAH327699 CKD327690:CKD327699 CTZ327690:CTZ327699 DDV327690:DDV327699 DNR327690:DNR327699 DXN327690:DXN327699 EHJ327690:EHJ327699 ERF327690:ERF327699 FBB327690:FBB327699 FKX327690:FKX327699 FUT327690:FUT327699 GEP327690:GEP327699 GOL327690:GOL327699 GYH327690:GYH327699 HID327690:HID327699 HRZ327690:HRZ327699 IBV327690:IBV327699 ILR327690:ILR327699 IVN327690:IVN327699 JFJ327690:JFJ327699 JPF327690:JPF327699 JZB327690:JZB327699 KIX327690:KIX327699 KST327690:KST327699 LCP327690:LCP327699 LML327690:LML327699 LWH327690:LWH327699 MGD327690:MGD327699 MPZ327690:MPZ327699 MZV327690:MZV327699 NJR327690:NJR327699 NTN327690:NTN327699 ODJ327690:ODJ327699 ONF327690:ONF327699 OXB327690:OXB327699 PGX327690:PGX327699 PQT327690:PQT327699 QAP327690:QAP327699 QKL327690:QKL327699 QUH327690:QUH327699 RED327690:RED327699 RNZ327690:RNZ327699 RXV327690:RXV327699 SHR327690:SHR327699 SRN327690:SRN327699 TBJ327690:TBJ327699 TLF327690:TLF327699 TVB327690:TVB327699 UEX327690:UEX327699 UOT327690:UOT327699 UYP327690:UYP327699 VIL327690:VIL327699 VSH327690:VSH327699 WCD327690:WCD327699 WLZ327690:WLZ327699 WVV327690:WVV327699 N393226:N393235 JJ393226:JJ393235 TF393226:TF393235 ADB393226:ADB393235 AMX393226:AMX393235 AWT393226:AWT393235 BGP393226:BGP393235 BQL393226:BQL393235 CAH393226:CAH393235 CKD393226:CKD393235 CTZ393226:CTZ393235 DDV393226:DDV393235 DNR393226:DNR393235 DXN393226:DXN393235 EHJ393226:EHJ393235 ERF393226:ERF393235 FBB393226:FBB393235 FKX393226:FKX393235 FUT393226:FUT393235 GEP393226:GEP393235 GOL393226:GOL393235 GYH393226:GYH393235 HID393226:HID393235 HRZ393226:HRZ393235 IBV393226:IBV393235 ILR393226:ILR393235 IVN393226:IVN393235 JFJ393226:JFJ393235 JPF393226:JPF393235 JZB393226:JZB393235 KIX393226:KIX393235 KST393226:KST393235 LCP393226:LCP393235 LML393226:LML393235 LWH393226:LWH393235 MGD393226:MGD393235 MPZ393226:MPZ393235 MZV393226:MZV393235 NJR393226:NJR393235 NTN393226:NTN393235 ODJ393226:ODJ393235 ONF393226:ONF393235 OXB393226:OXB393235 PGX393226:PGX393235 PQT393226:PQT393235 QAP393226:QAP393235 QKL393226:QKL393235 QUH393226:QUH393235 RED393226:RED393235 RNZ393226:RNZ393235 RXV393226:RXV393235 SHR393226:SHR393235 SRN393226:SRN393235 TBJ393226:TBJ393235 TLF393226:TLF393235 TVB393226:TVB393235 UEX393226:UEX393235 UOT393226:UOT393235 UYP393226:UYP393235 VIL393226:VIL393235 VSH393226:VSH393235 WCD393226:WCD393235 WLZ393226:WLZ393235 WVV393226:WVV393235 N458762:N458771 JJ458762:JJ458771 TF458762:TF458771 ADB458762:ADB458771 AMX458762:AMX458771 AWT458762:AWT458771 BGP458762:BGP458771 BQL458762:BQL458771 CAH458762:CAH458771 CKD458762:CKD458771 CTZ458762:CTZ458771 DDV458762:DDV458771 DNR458762:DNR458771 DXN458762:DXN458771 EHJ458762:EHJ458771 ERF458762:ERF458771 FBB458762:FBB458771 FKX458762:FKX458771 FUT458762:FUT458771 GEP458762:GEP458771 GOL458762:GOL458771 GYH458762:GYH458771 HID458762:HID458771 HRZ458762:HRZ458771 IBV458762:IBV458771 ILR458762:ILR458771 IVN458762:IVN458771 JFJ458762:JFJ458771 JPF458762:JPF458771 JZB458762:JZB458771 KIX458762:KIX458771 KST458762:KST458771 LCP458762:LCP458771 LML458762:LML458771 LWH458762:LWH458771 MGD458762:MGD458771 MPZ458762:MPZ458771 MZV458762:MZV458771 NJR458762:NJR458771 NTN458762:NTN458771 ODJ458762:ODJ458771 ONF458762:ONF458771 OXB458762:OXB458771 PGX458762:PGX458771 PQT458762:PQT458771 QAP458762:QAP458771 QKL458762:QKL458771 QUH458762:QUH458771 RED458762:RED458771 RNZ458762:RNZ458771 RXV458762:RXV458771 SHR458762:SHR458771 SRN458762:SRN458771 TBJ458762:TBJ458771 TLF458762:TLF458771 TVB458762:TVB458771 UEX458762:UEX458771 UOT458762:UOT458771 UYP458762:UYP458771 VIL458762:VIL458771 VSH458762:VSH458771 WCD458762:WCD458771 WLZ458762:WLZ458771 WVV458762:WVV458771 N524298:N524307 JJ524298:JJ524307 TF524298:TF524307 ADB524298:ADB524307 AMX524298:AMX524307 AWT524298:AWT524307 BGP524298:BGP524307 BQL524298:BQL524307 CAH524298:CAH524307 CKD524298:CKD524307 CTZ524298:CTZ524307 DDV524298:DDV524307 DNR524298:DNR524307 DXN524298:DXN524307 EHJ524298:EHJ524307 ERF524298:ERF524307 FBB524298:FBB524307 FKX524298:FKX524307 FUT524298:FUT524307 GEP524298:GEP524307 GOL524298:GOL524307 GYH524298:GYH524307 HID524298:HID524307 HRZ524298:HRZ524307 IBV524298:IBV524307 ILR524298:ILR524307 IVN524298:IVN524307 JFJ524298:JFJ524307 JPF524298:JPF524307 JZB524298:JZB524307 KIX524298:KIX524307 KST524298:KST524307 LCP524298:LCP524307 LML524298:LML524307 LWH524298:LWH524307 MGD524298:MGD524307 MPZ524298:MPZ524307 MZV524298:MZV524307 NJR524298:NJR524307 NTN524298:NTN524307 ODJ524298:ODJ524307 ONF524298:ONF524307 OXB524298:OXB524307 PGX524298:PGX524307 PQT524298:PQT524307 QAP524298:QAP524307 QKL524298:QKL524307 QUH524298:QUH524307 RED524298:RED524307 RNZ524298:RNZ524307 RXV524298:RXV524307 SHR524298:SHR524307 SRN524298:SRN524307 TBJ524298:TBJ524307 TLF524298:TLF524307 TVB524298:TVB524307 UEX524298:UEX524307 UOT524298:UOT524307 UYP524298:UYP524307 VIL524298:VIL524307 VSH524298:VSH524307 WCD524298:WCD524307 WLZ524298:WLZ524307 WVV524298:WVV524307 N589834:N589843 JJ589834:JJ589843 TF589834:TF589843 ADB589834:ADB589843 AMX589834:AMX589843 AWT589834:AWT589843 BGP589834:BGP589843 BQL589834:BQL589843 CAH589834:CAH589843 CKD589834:CKD589843 CTZ589834:CTZ589843 DDV589834:DDV589843 DNR589834:DNR589843 DXN589834:DXN589843 EHJ589834:EHJ589843 ERF589834:ERF589843 FBB589834:FBB589843 FKX589834:FKX589843 FUT589834:FUT589843 GEP589834:GEP589843 GOL589834:GOL589843 GYH589834:GYH589843 HID589834:HID589843 HRZ589834:HRZ589843 IBV589834:IBV589843 ILR589834:ILR589843 IVN589834:IVN589843 JFJ589834:JFJ589843 JPF589834:JPF589843 JZB589834:JZB589843 KIX589834:KIX589843 KST589834:KST589843 LCP589834:LCP589843 LML589834:LML589843 LWH589834:LWH589843 MGD589834:MGD589843 MPZ589834:MPZ589843 MZV589834:MZV589843 NJR589834:NJR589843 NTN589834:NTN589843 ODJ589834:ODJ589843 ONF589834:ONF589843 OXB589834:OXB589843 PGX589834:PGX589843 PQT589834:PQT589843 QAP589834:QAP589843 QKL589834:QKL589843 QUH589834:QUH589843 RED589834:RED589843 RNZ589834:RNZ589843 RXV589834:RXV589843 SHR589834:SHR589843 SRN589834:SRN589843 TBJ589834:TBJ589843 TLF589834:TLF589843 TVB589834:TVB589843 UEX589834:UEX589843 UOT589834:UOT589843 UYP589834:UYP589843 VIL589834:VIL589843 VSH589834:VSH589843 WCD589834:WCD589843 WLZ589834:WLZ589843 WVV589834:WVV589843 N655370:N655379 JJ655370:JJ655379 TF655370:TF655379 ADB655370:ADB655379 AMX655370:AMX655379 AWT655370:AWT655379 BGP655370:BGP655379 BQL655370:BQL655379 CAH655370:CAH655379 CKD655370:CKD655379 CTZ655370:CTZ655379 DDV655370:DDV655379 DNR655370:DNR655379 DXN655370:DXN655379 EHJ655370:EHJ655379 ERF655370:ERF655379 FBB655370:FBB655379 FKX655370:FKX655379 FUT655370:FUT655379 GEP655370:GEP655379 GOL655370:GOL655379 GYH655370:GYH655379 HID655370:HID655379 HRZ655370:HRZ655379 IBV655370:IBV655379 ILR655370:ILR655379 IVN655370:IVN655379 JFJ655370:JFJ655379 JPF655370:JPF655379 JZB655370:JZB655379 KIX655370:KIX655379 KST655370:KST655379 LCP655370:LCP655379 LML655370:LML655379 LWH655370:LWH655379 MGD655370:MGD655379 MPZ655370:MPZ655379 MZV655370:MZV655379 NJR655370:NJR655379 NTN655370:NTN655379 ODJ655370:ODJ655379 ONF655370:ONF655379 OXB655370:OXB655379 PGX655370:PGX655379 PQT655370:PQT655379 QAP655370:QAP655379 QKL655370:QKL655379 QUH655370:QUH655379 RED655370:RED655379 RNZ655370:RNZ655379 RXV655370:RXV655379 SHR655370:SHR655379 SRN655370:SRN655379 TBJ655370:TBJ655379 TLF655370:TLF655379 TVB655370:TVB655379 UEX655370:UEX655379 UOT655370:UOT655379 UYP655370:UYP655379 VIL655370:VIL655379 VSH655370:VSH655379 WCD655370:WCD655379 WLZ655370:WLZ655379 WVV655370:WVV655379 N720906:N720915 JJ720906:JJ720915 TF720906:TF720915 ADB720906:ADB720915 AMX720906:AMX720915 AWT720906:AWT720915 BGP720906:BGP720915 BQL720906:BQL720915 CAH720906:CAH720915 CKD720906:CKD720915 CTZ720906:CTZ720915 DDV720906:DDV720915 DNR720906:DNR720915 DXN720906:DXN720915 EHJ720906:EHJ720915 ERF720906:ERF720915 FBB720906:FBB720915 FKX720906:FKX720915 FUT720906:FUT720915 GEP720906:GEP720915 GOL720906:GOL720915 GYH720906:GYH720915 HID720906:HID720915 HRZ720906:HRZ720915 IBV720906:IBV720915 ILR720906:ILR720915 IVN720906:IVN720915 JFJ720906:JFJ720915 JPF720906:JPF720915 JZB720906:JZB720915 KIX720906:KIX720915 KST720906:KST720915 LCP720906:LCP720915 LML720906:LML720915 LWH720906:LWH720915 MGD720906:MGD720915 MPZ720906:MPZ720915 MZV720906:MZV720915 NJR720906:NJR720915 NTN720906:NTN720915 ODJ720906:ODJ720915 ONF720906:ONF720915 OXB720906:OXB720915 PGX720906:PGX720915 PQT720906:PQT720915 QAP720906:QAP720915 QKL720906:QKL720915 QUH720906:QUH720915 RED720906:RED720915 RNZ720906:RNZ720915 RXV720906:RXV720915 SHR720906:SHR720915 SRN720906:SRN720915 TBJ720906:TBJ720915 TLF720906:TLF720915 TVB720906:TVB720915 UEX720906:UEX720915 UOT720906:UOT720915 UYP720906:UYP720915 VIL720906:VIL720915 VSH720906:VSH720915 WCD720906:WCD720915 WLZ720906:WLZ720915 WVV720906:WVV720915 N786442:N786451 JJ786442:JJ786451 TF786442:TF786451 ADB786442:ADB786451 AMX786442:AMX786451 AWT786442:AWT786451 BGP786442:BGP786451 BQL786442:BQL786451 CAH786442:CAH786451 CKD786442:CKD786451 CTZ786442:CTZ786451 DDV786442:DDV786451 DNR786442:DNR786451 DXN786442:DXN786451 EHJ786442:EHJ786451 ERF786442:ERF786451 FBB786442:FBB786451 FKX786442:FKX786451 FUT786442:FUT786451 GEP786442:GEP786451 GOL786442:GOL786451 GYH786442:GYH786451 HID786442:HID786451 HRZ786442:HRZ786451 IBV786442:IBV786451 ILR786442:ILR786451 IVN786442:IVN786451 JFJ786442:JFJ786451 JPF786442:JPF786451 JZB786442:JZB786451 KIX786442:KIX786451 KST786442:KST786451 LCP786442:LCP786451 LML786442:LML786451 LWH786442:LWH786451 MGD786442:MGD786451 MPZ786442:MPZ786451 MZV786442:MZV786451 NJR786442:NJR786451 NTN786442:NTN786451 ODJ786442:ODJ786451 ONF786442:ONF786451 OXB786442:OXB786451 PGX786442:PGX786451 PQT786442:PQT786451 QAP786442:QAP786451 QKL786442:QKL786451 QUH786442:QUH786451 RED786442:RED786451 RNZ786442:RNZ786451 RXV786442:RXV786451 SHR786442:SHR786451 SRN786442:SRN786451 TBJ786442:TBJ786451 TLF786442:TLF786451 TVB786442:TVB786451 UEX786442:UEX786451 UOT786442:UOT786451 UYP786442:UYP786451 VIL786442:VIL786451 VSH786442:VSH786451 WCD786442:WCD786451 WLZ786442:WLZ786451 WVV786442:WVV786451 N851978:N851987 JJ851978:JJ851987 TF851978:TF851987 ADB851978:ADB851987 AMX851978:AMX851987 AWT851978:AWT851987 BGP851978:BGP851987 BQL851978:BQL851987 CAH851978:CAH851987 CKD851978:CKD851987 CTZ851978:CTZ851987 DDV851978:DDV851987 DNR851978:DNR851987 DXN851978:DXN851987 EHJ851978:EHJ851987 ERF851978:ERF851987 FBB851978:FBB851987 FKX851978:FKX851987 FUT851978:FUT851987 GEP851978:GEP851987 GOL851978:GOL851987 GYH851978:GYH851987 HID851978:HID851987 HRZ851978:HRZ851987 IBV851978:IBV851987 ILR851978:ILR851987 IVN851978:IVN851987 JFJ851978:JFJ851987 JPF851978:JPF851987 JZB851978:JZB851987 KIX851978:KIX851987 KST851978:KST851987 LCP851978:LCP851987 LML851978:LML851987 LWH851978:LWH851987 MGD851978:MGD851987 MPZ851978:MPZ851987 MZV851978:MZV851987 NJR851978:NJR851987 NTN851978:NTN851987 ODJ851978:ODJ851987 ONF851978:ONF851987 OXB851978:OXB851987 PGX851978:PGX851987 PQT851978:PQT851987 QAP851978:QAP851987 QKL851978:QKL851987 QUH851978:QUH851987 RED851978:RED851987 RNZ851978:RNZ851987 RXV851978:RXV851987 SHR851978:SHR851987 SRN851978:SRN851987 TBJ851978:TBJ851987 TLF851978:TLF851987 TVB851978:TVB851987 UEX851978:UEX851987 UOT851978:UOT851987 UYP851978:UYP851987 VIL851978:VIL851987 VSH851978:VSH851987 WCD851978:WCD851987 WLZ851978:WLZ851987 WVV851978:WVV851987 N917514:N917523 JJ917514:JJ917523 TF917514:TF917523 ADB917514:ADB917523 AMX917514:AMX917523 AWT917514:AWT917523 BGP917514:BGP917523 BQL917514:BQL917523 CAH917514:CAH917523 CKD917514:CKD917523 CTZ917514:CTZ917523 DDV917514:DDV917523 DNR917514:DNR917523 DXN917514:DXN917523 EHJ917514:EHJ917523 ERF917514:ERF917523 FBB917514:FBB917523 FKX917514:FKX917523 FUT917514:FUT917523 GEP917514:GEP917523 GOL917514:GOL917523 GYH917514:GYH917523 HID917514:HID917523 HRZ917514:HRZ917523 IBV917514:IBV917523 ILR917514:ILR917523 IVN917514:IVN917523 JFJ917514:JFJ917523 JPF917514:JPF917523 JZB917514:JZB917523 KIX917514:KIX917523 KST917514:KST917523 LCP917514:LCP917523 LML917514:LML917523 LWH917514:LWH917523 MGD917514:MGD917523 MPZ917514:MPZ917523 MZV917514:MZV917523 NJR917514:NJR917523 NTN917514:NTN917523 ODJ917514:ODJ917523 ONF917514:ONF917523 OXB917514:OXB917523 PGX917514:PGX917523 PQT917514:PQT917523 QAP917514:QAP917523 QKL917514:QKL917523 QUH917514:QUH917523 RED917514:RED917523 RNZ917514:RNZ917523 RXV917514:RXV917523 SHR917514:SHR917523 SRN917514:SRN917523 TBJ917514:TBJ917523 TLF917514:TLF917523 TVB917514:TVB917523 UEX917514:UEX917523 UOT917514:UOT917523 UYP917514:UYP917523 VIL917514:VIL917523 VSH917514:VSH917523 WCD917514:WCD917523 WLZ917514:WLZ917523 WVV917514:WVV917523 N983050:N983059 JJ983050:JJ983059 TF983050:TF983059 ADB983050:ADB983059 AMX983050:AMX983059 AWT983050:AWT983059 BGP983050:BGP983059 BQL983050:BQL983059 CAH983050:CAH983059 CKD983050:CKD983059 CTZ983050:CTZ983059 DDV983050:DDV983059 DNR983050:DNR983059 DXN983050:DXN983059 EHJ983050:EHJ983059 ERF983050:ERF983059 FBB983050:FBB983059 FKX983050:FKX983059 FUT983050:FUT983059 GEP983050:GEP983059 GOL983050:GOL983059 GYH983050:GYH983059 HID983050:HID983059 HRZ983050:HRZ983059 IBV983050:IBV983059 ILR983050:ILR983059 IVN983050:IVN983059 JFJ983050:JFJ983059 JPF983050:JPF983059 JZB983050:JZB983059 KIX983050:KIX983059 KST983050:KST983059 LCP983050:LCP983059 LML983050:LML983059 LWH983050:LWH983059 MGD983050:MGD983059 MPZ983050:MPZ983059 MZV983050:MZV983059 NJR983050:NJR983059 NTN983050:NTN983059 ODJ983050:ODJ983059 ONF983050:ONF983059 OXB983050:OXB983059 PGX983050:PGX983059 PQT983050:PQT983059 QAP983050:QAP983059 QKL983050:QKL983059 QUH983050:QUH983059 RED983050:RED983059 RNZ983050:RNZ983059 RXV983050:RXV983059 SHR983050:SHR983059 SRN983050:SRN983059 TBJ983050:TBJ983059 TLF983050:TLF983059 TVB983050:TVB983059 UEX983050:UEX983059 UOT983050:UOT983059 UYP983050:UYP983059 VIL983050:VIL983059 VSH983050:VSH983059 WCD983050:WCD983059 WLZ983050:WLZ983059 WVV983050:WVV983059">
      <formula1>29</formula1>
    </dataValidation>
    <dataValidation type="list" allowBlank="1" showInputMessage="1" showErrorMessage="1" sqref="L65536 JH65536 TD65536 ACZ65536 AMV65536 AWR65536 BGN65536 BQJ65536 CAF65536 CKB65536 CTX65536 DDT65536 DNP65536 DXL65536 EHH65536 ERD65536 FAZ65536 FKV65536 FUR65536 GEN65536 GOJ65536 GYF65536 HIB65536 HRX65536 IBT65536 ILP65536 IVL65536 JFH65536 JPD65536 JYZ65536 KIV65536 KSR65536 LCN65536 LMJ65536 LWF65536 MGB65536 MPX65536 MZT65536 NJP65536 NTL65536 ODH65536 OND65536 OWZ65536 PGV65536 PQR65536 QAN65536 QKJ65536 QUF65536 REB65536 RNX65536 RXT65536 SHP65536 SRL65536 TBH65536 TLD65536 TUZ65536 UEV65536 UOR65536 UYN65536 VIJ65536 VSF65536 WCB65536 WLX65536 WVT65536 L131072 JH131072 TD131072 ACZ131072 AMV131072 AWR131072 BGN131072 BQJ131072 CAF131072 CKB131072 CTX131072 DDT131072 DNP131072 DXL131072 EHH131072 ERD131072 FAZ131072 FKV131072 FUR131072 GEN131072 GOJ131072 GYF131072 HIB131072 HRX131072 IBT131072 ILP131072 IVL131072 JFH131072 JPD131072 JYZ131072 KIV131072 KSR131072 LCN131072 LMJ131072 LWF131072 MGB131072 MPX131072 MZT131072 NJP131072 NTL131072 ODH131072 OND131072 OWZ131072 PGV131072 PQR131072 QAN131072 QKJ131072 QUF131072 REB131072 RNX131072 RXT131072 SHP131072 SRL131072 TBH131072 TLD131072 TUZ131072 UEV131072 UOR131072 UYN131072 VIJ131072 VSF131072 WCB131072 WLX131072 WVT131072 L196608 JH196608 TD196608 ACZ196608 AMV196608 AWR196608 BGN196608 BQJ196608 CAF196608 CKB196608 CTX196608 DDT196608 DNP196608 DXL196608 EHH196608 ERD196608 FAZ196608 FKV196608 FUR196608 GEN196608 GOJ196608 GYF196608 HIB196608 HRX196608 IBT196608 ILP196608 IVL196608 JFH196608 JPD196608 JYZ196608 KIV196608 KSR196608 LCN196608 LMJ196608 LWF196608 MGB196608 MPX196608 MZT196608 NJP196608 NTL196608 ODH196608 OND196608 OWZ196608 PGV196608 PQR196608 QAN196608 QKJ196608 QUF196608 REB196608 RNX196608 RXT196608 SHP196608 SRL196608 TBH196608 TLD196608 TUZ196608 UEV196608 UOR196608 UYN196608 VIJ196608 VSF196608 WCB196608 WLX196608 WVT196608 L262144 JH262144 TD262144 ACZ262144 AMV262144 AWR262144 BGN262144 BQJ262144 CAF262144 CKB262144 CTX262144 DDT262144 DNP262144 DXL262144 EHH262144 ERD262144 FAZ262144 FKV262144 FUR262144 GEN262144 GOJ262144 GYF262144 HIB262144 HRX262144 IBT262144 ILP262144 IVL262144 JFH262144 JPD262144 JYZ262144 KIV262144 KSR262144 LCN262144 LMJ262144 LWF262144 MGB262144 MPX262144 MZT262144 NJP262144 NTL262144 ODH262144 OND262144 OWZ262144 PGV262144 PQR262144 QAN262144 QKJ262144 QUF262144 REB262144 RNX262144 RXT262144 SHP262144 SRL262144 TBH262144 TLD262144 TUZ262144 UEV262144 UOR262144 UYN262144 VIJ262144 VSF262144 WCB262144 WLX262144 WVT262144 L327680 JH327680 TD327680 ACZ327680 AMV327680 AWR327680 BGN327680 BQJ327680 CAF327680 CKB327680 CTX327680 DDT327680 DNP327680 DXL327680 EHH327680 ERD327680 FAZ327680 FKV327680 FUR327680 GEN327680 GOJ327680 GYF327680 HIB327680 HRX327680 IBT327680 ILP327680 IVL327680 JFH327680 JPD327680 JYZ327680 KIV327680 KSR327680 LCN327680 LMJ327680 LWF327680 MGB327680 MPX327680 MZT327680 NJP327680 NTL327680 ODH327680 OND327680 OWZ327680 PGV327680 PQR327680 QAN327680 QKJ327680 QUF327680 REB327680 RNX327680 RXT327680 SHP327680 SRL327680 TBH327680 TLD327680 TUZ327680 UEV327680 UOR327680 UYN327680 VIJ327680 VSF327680 WCB327680 WLX327680 WVT327680 L393216 JH393216 TD393216 ACZ393216 AMV393216 AWR393216 BGN393216 BQJ393216 CAF393216 CKB393216 CTX393216 DDT393216 DNP393216 DXL393216 EHH393216 ERD393216 FAZ393216 FKV393216 FUR393216 GEN393216 GOJ393216 GYF393216 HIB393216 HRX393216 IBT393216 ILP393216 IVL393216 JFH393216 JPD393216 JYZ393216 KIV393216 KSR393216 LCN393216 LMJ393216 LWF393216 MGB393216 MPX393216 MZT393216 NJP393216 NTL393216 ODH393216 OND393216 OWZ393216 PGV393216 PQR393216 QAN393216 QKJ393216 QUF393216 REB393216 RNX393216 RXT393216 SHP393216 SRL393216 TBH393216 TLD393216 TUZ393216 UEV393216 UOR393216 UYN393216 VIJ393216 VSF393216 WCB393216 WLX393216 WVT393216 L458752 JH458752 TD458752 ACZ458752 AMV458752 AWR458752 BGN458752 BQJ458752 CAF458752 CKB458752 CTX458752 DDT458752 DNP458752 DXL458752 EHH458752 ERD458752 FAZ458752 FKV458752 FUR458752 GEN458752 GOJ458752 GYF458752 HIB458752 HRX458752 IBT458752 ILP458752 IVL458752 JFH458752 JPD458752 JYZ458752 KIV458752 KSR458752 LCN458752 LMJ458752 LWF458752 MGB458752 MPX458752 MZT458752 NJP458752 NTL458752 ODH458752 OND458752 OWZ458752 PGV458752 PQR458752 QAN458752 QKJ458752 QUF458752 REB458752 RNX458752 RXT458752 SHP458752 SRL458752 TBH458752 TLD458752 TUZ458752 UEV458752 UOR458752 UYN458752 VIJ458752 VSF458752 WCB458752 WLX458752 WVT458752 L524288 JH524288 TD524288 ACZ524288 AMV524288 AWR524288 BGN524288 BQJ524288 CAF524288 CKB524288 CTX524288 DDT524288 DNP524288 DXL524288 EHH524288 ERD524288 FAZ524288 FKV524288 FUR524288 GEN524288 GOJ524288 GYF524288 HIB524288 HRX524288 IBT524288 ILP524288 IVL524288 JFH524288 JPD524288 JYZ524288 KIV524288 KSR524288 LCN524288 LMJ524288 LWF524288 MGB524288 MPX524288 MZT524288 NJP524288 NTL524288 ODH524288 OND524288 OWZ524288 PGV524288 PQR524288 QAN524288 QKJ524288 QUF524288 REB524288 RNX524288 RXT524288 SHP524288 SRL524288 TBH524288 TLD524288 TUZ524288 UEV524288 UOR524288 UYN524288 VIJ524288 VSF524288 WCB524288 WLX524288 WVT524288 L589824 JH589824 TD589824 ACZ589824 AMV589824 AWR589824 BGN589824 BQJ589824 CAF589824 CKB589824 CTX589824 DDT589824 DNP589824 DXL589824 EHH589824 ERD589824 FAZ589824 FKV589824 FUR589824 GEN589824 GOJ589824 GYF589824 HIB589824 HRX589824 IBT589824 ILP589824 IVL589824 JFH589824 JPD589824 JYZ589824 KIV589824 KSR589824 LCN589824 LMJ589824 LWF589824 MGB589824 MPX589824 MZT589824 NJP589824 NTL589824 ODH589824 OND589824 OWZ589824 PGV589824 PQR589824 QAN589824 QKJ589824 QUF589824 REB589824 RNX589824 RXT589824 SHP589824 SRL589824 TBH589824 TLD589824 TUZ589824 UEV589824 UOR589824 UYN589824 VIJ589824 VSF589824 WCB589824 WLX589824 WVT589824 L655360 JH655360 TD655360 ACZ655360 AMV655360 AWR655360 BGN655360 BQJ655360 CAF655360 CKB655360 CTX655360 DDT655360 DNP655360 DXL655360 EHH655360 ERD655360 FAZ655360 FKV655360 FUR655360 GEN655360 GOJ655360 GYF655360 HIB655360 HRX655360 IBT655360 ILP655360 IVL655360 JFH655360 JPD655360 JYZ655360 KIV655360 KSR655360 LCN655360 LMJ655360 LWF655360 MGB655360 MPX655360 MZT655360 NJP655360 NTL655360 ODH655360 OND655360 OWZ655360 PGV655360 PQR655360 QAN655360 QKJ655360 QUF655360 REB655360 RNX655360 RXT655360 SHP655360 SRL655360 TBH655360 TLD655360 TUZ655360 UEV655360 UOR655360 UYN655360 VIJ655360 VSF655360 WCB655360 WLX655360 WVT655360 L720896 JH720896 TD720896 ACZ720896 AMV720896 AWR720896 BGN720896 BQJ720896 CAF720896 CKB720896 CTX720896 DDT720896 DNP720896 DXL720896 EHH720896 ERD720896 FAZ720896 FKV720896 FUR720896 GEN720896 GOJ720896 GYF720896 HIB720896 HRX720896 IBT720896 ILP720896 IVL720896 JFH720896 JPD720896 JYZ720896 KIV720896 KSR720896 LCN720896 LMJ720896 LWF720896 MGB720896 MPX720896 MZT720896 NJP720896 NTL720896 ODH720896 OND720896 OWZ720896 PGV720896 PQR720896 QAN720896 QKJ720896 QUF720896 REB720896 RNX720896 RXT720896 SHP720896 SRL720896 TBH720896 TLD720896 TUZ720896 UEV720896 UOR720896 UYN720896 VIJ720896 VSF720896 WCB720896 WLX720896 WVT720896 L786432 JH786432 TD786432 ACZ786432 AMV786432 AWR786432 BGN786432 BQJ786432 CAF786432 CKB786432 CTX786432 DDT786432 DNP786432 DXL786432 EHH786432 ERD786432 FAZ786432 FKV786432 FUR786432 GEN786432 GOJ786432 GYF786432 HIB786432 HRX786432 IBT786432 ILP786432 IVL786432 JFH786432 JPD786432 JYZ786432 KIV786432 KSR786432 LCN786432 LMJ786432 LWF786432 MGB786432 MPX786432 MZT786432 NJP786432 NTL786432 ODH786432 OND786432 OWZ786432 PGV786432 PQR786432 QAN786432 QKJ786432 QUF786432 REB786432 RNX786432 RXT786432 SHP786432 SRL786432 TBH786432 TLD786432 TUZ786432 UEV786432 UOR786432 UYN786432 VIJ786432 VSF786432 WCB786432 WLX786432 WVT786432 L851968 JH851968 TD851968 ACZ851968 AMV851968 AWR851968 BGN851968 BQJ851968 CAF851968 CKB851968 CTX851968 DDT851968 DNP851968 DXL851968 EHH851968 ERD851968 FAZ851968 FKV851968 FUR851968 GEN851968 GOJ851968 GYF851968 HIB851968 HRX851968 IBT851968 ILP851968 IVL851968 JFH851968 JPD851968 JYZ851968 KIV851968 KSR851968 LCN851968 LMJ851968 LWF851968 MGB851968 MPX851968 MZT851968 NJP851968 NTL851968 ODH851968 OND851968 OWZ851968 PGV851968 PQR851968 QAN851968 QKJ851968 QUF851968 REB851968 RNX851968 RXT851968 SHP851968 SRL851968 TBH851968 TLD851968 TUZ851968 UEV851968 UOR851968 UYN851968 VIJ851968 VSF851968 WCB851968 WLX851968 WVT851968 L917504 JH917504 TD917504 ACZ917504 AMV917504 AWR917504 BGN917504 BQJ917504 CAF917504 CKB917504 CTX917504 DDT917504 DNP917504 DXL917504 EHH917504 ERD917504 FAZ917504 FKV917504 FUR917504 GEN917504 GOJ917504 GYF917504 HIB917504 HRX917504 IBT917504 ILP917504 IVL917504 JFH917504 JPD917504 JYZ917504 KIV917504 KSR917504 LCN917504 LMJ917504 LWF917504 MGB917504 MPX917504 MZT917504 NJP917504 NTL917504 ODH917504 OND917504 OWZ917504 PGV917504 PQR917504 QAN917504 QKJ917504 QUF917504 REB917504 RNX917504 RXT917504 SHP917504 SRL917504 TBH917504 TLD917504 TUZ917504 UEV917504 UOR917504 UYN917504 VIJ917504 VSF917504 WCB917504 WLX917504 WVT917504 L983040 JH983040 TD983040 ACZ983040 AMV983040 AWR983040 BGN983040 BQJ983040 CAF983040 CKB983040 CTX983040 DDT983040 DNP983040 DXL983040 EHH983040 ERD983040 FAZ983040 FKV983040 FUR983040 GEN983040 GOJ983040 GYF983040 HIB983040 HRX983040 IBT983040 ILP983040 IVL983040 JFH983040 JPD983040 JYZ983040 KIV983040 KSR983040 LCN983040 LMJ983040 LWF983040 MGB983040 MPX983040 MZT983040 NJP983040 NTL983040 ODH983040 OND983040 OWZ983040 PGV983040 PQR983040 QAN983040 QKJ983040 QUF983040 REB983040 RNX983040 RXT983040 SHP983040 SRL983040 TBH983040 TLD983040 TUZ983040 UEV983040 UOR983040 UYN983040 VIJ983040 VSF983040 WCB983040 WLX983040 WVT983040 L1048576 JH1048576 TD1048576 ACZ1048576 AMV1048576 AWR1048576 BGN1048576 BQJ1048576 CAF1048576 CKB1048576 CTX1048576 DDT1048576 DNP1048576 DXL1048576 EHH1048576 ERD1048576 FAZ1048576 FKV1048576 FUR1048576 GEN1048576 GOJ1048576 GYF1048576 HIB1048576 HRX1048576 IBT1048576 ILP1048576 IVL1048576 JFH1048576 JPD1048576 JYZ1048576 KIV1048576 KSR1048576 LCN1048576 LMJ1048576 LWF1048576 MGB1048576 MPX1048576 MZT1048576 NJP1048576 NTL1048576 ODH1048576 OND1048576 OWZ1048576 PGV1048576 PQR1048576 QAN1048576 QKJ1048576 QUF1048576 REB1048576 RNX1048576 RXT1048576 SHP1048576 SRL1048576 TBH1048576 TLD1048576 TUZ1048576 UEV1048576 UOR1048576 UYN1048576 VIJ1048576 VSF1048576 WCB1048576 WLX1048576 WVT1048576">
      <formula1>"Ⅰ,Ⅱ,Ⅲ,Ⅳ"</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9"/>
  <sheetViews>
    <sheetView view="pageBreakPreview" zoomScale="95" zoomScaleNormal="100" zoomScaleSheetLayoutView="95" workbookViewId="0">
      <selection activeCell="A3" sqref="A3:D3"/>
    </sheetView>
  </sheetViews>
  <sheetFormatPr defaultColWidth="9" defaultRowHeight="20.149999999999999" customHeight="1"/>
  <cols>
    <col min="1" max="1" width="24" style="3" customWidth="1"/>
    <col min="2" max="2" width="24.1796875" style="3" customWidth="1"/>
    <col min="3" max="3" width="25.1796875" style="3" customWidth="1"/>
    <col min="4" max="4" width="24.90625" style="3" customWidth="1"/>
    <col min="5" max="5" width="24.6328125" style="3" customWidth="1"/>
    <col min="6" max="6" width="1.36328125" style="4" customWidth="1"/>
    <col min="7" max="16384" width="9" style="3"/>
  </cols>
  <sheetData>
    <row r="1" spans="1:7" ht="23.25" customHeight="1">
      <c r="A1" s="198" t="s">
        <v>98</v>
      </c>
      <c r="E1" s="199" t="s">
        <v>220</v>
      </c>
    </row>
    <row r="2" spans="1:7" ht="8.25" customHeight="1">
      <c r="A2" s="5" t="s">
        <v>466</v>
      </c>
    </row>
    <row r="3" spans="1:7" s="62" customFormat="1" ht="54" customHeight="1">
      <c r="A3" s="950" t="s">
        <v>105</v>
      </c>
      <c r="B3" s="952"/>
      <c r="C3" s="952"/>
      <c r="D3" s="952"/>
      <c r="E3" s="61"/>
      <c r="F3" s="64"/>
    </row>
    <row r="4" spans="1:7" s="62" customFormat="1" ht="27" customHeight="1">
      <c r="B4" s="63"/>
      <c r="C4" s="955" t="s">
        <v>106</v>
      </c>
      <c r="D4" s="951"/>
      <c r="E4" s="697"/>
      <c r="F4" s="64"/>
    </row>
    <row r="5" spans="1:7" s="62" customFormat="1" ht="25.5" customHeight="1">
      <c r="B5" s="63"/>
      <c r="C5" s="955" t="s">
        <v>107</v>
      </c>
      <c r="D5" s="951"/>
      <c r="E5" s="697"/>
      <c r="F5" s="64"/>
    </row>
    <row r="6" spans="1:7" s="62" customFormat="1" ht="12" customHeight="1">
      <c r="B6" s="63"/>
      <c r="C6" s="65"/>
      <c r="D6" s="73"/>
      <c r="E6" s="85"/>
      <c r="F6" s="64"/>
    </row>
    <row r="7" spans="1:7" s="62" customFormat="1" ht="23.25" customHeight="1">
      <c r="A7" s="956" t="s">
        <v>101</v>
      </c>
      <c r="B7" s="83" t="s">
        <v>108</v>
      </c>
      <c r="C7" s="83" t="s">
        <v>109</v>
      </c>
      <c r="D7" s="83" t="s">
        <v>110</v>
      </c>
      <c r="E7" s="83" t="s">
        <v>111</v>
      </c>
      <c r="F7" s="66"/>
    </row>
    <row r="8" spans="1:7" s="62" customFormat="1" ht="114.75" customHeight="1">
      <c r="A8" s="957"/>
      <c r="B8" s="67"/>
      <c r="C8" s="84"/>
      <c r="D8" s="67"/>
      <c r="E8" s="103"/>
      <c r="F8" s="82"/>
      <c r="G8" s="66"/>
    </row>
    <row r="9" spans="1:7" s="62" customFormat="1" ht="20.149999999999999" customHeight="1">
      <c r="C9" s="68"/>
      <c r="D9" s="69"/>
      <c r="E9" s="69"/>
      <c r="F9" s="66"/>
    </row>
    <row r="10" spans="1:7" s="62" customFormat="1" ht="59.25" customHeight="1">
      <c r="A10" s="67" t="s">
        <v>51</v>
      </c>
      <c r="B10" s="89"/>
      <c r="C10" s="89"/>
      <c r="D10" s="89"/>
      <c r="E10" s="98">
        <f>B10+C10+D10</f>
        <v>0</v>
      </c>
      <c r="F10" s="71"/>
    </row>
    <row r="11" spans="1:7" s="62" customFormat="1" ht="20.149999999999999" customHeight="1">
      <c r="B11" s="92"/>
      <c r="C11" s="93"/>
      <c r="D11" s="94"/>
      <c r="E11" s="99"/>
      <c r="F11" s="66"/>
    </row>
    <row r="12" spans="1:7" s="62" customFormat="1" ht="54.75" customHeight="1">
      <c r="A12" s="67" t="s">
        <v>100</v>
      </c>
      <c r="B12" s="89"/>
      <c r="C12" s="89"/>
      <c r="D12" s="89"/>
      <c r="E12" s="98">
        <f>B12+C12+D12</f>
        <v>0</v>
      </c>
      <c r="F12" s="71"/>
    </row>
    <row r="13" spans="1:7" s="62" customFormat="1" ht="20.149999999999999" customHeight="1">
      <c r="B13" s="92"/>
      <c r="C13" s="93"/>
      <c r="D13" s="94"/>
      <c r="E13" s="99"/>
      <c r="F13" s="66"/>
    </row>
    <row r="14" spans="1:7" s="62" customFormat="1" ht="54" customHeight="1">
      <c r="A14" s="67" t="s">
        <v>102</v>
      </c>
      <c r="B14" s="107">
        <f>B10-B12</f>
        <v>0</v>
      </c>
      <c r="C14" s="107">
        <f t="shared" ref="C14:D14" si="0">C10-C12</f>
        <v>0</v>
      </c>
      <c r="D14" s="107">
        <f t="shared" si="0"/>
        <v>0</v>
      </c>
      <c r="E14" s="107">
        <f>B14+C14+D14</f>
        <v>0</v>
      </c>
      <c r="F14" s="71"/>
    </row>
    <row r="15" spans="1:7" s="62" customFormat="1" ht="20.149999999999999" customHeight="1">
      <c r="B15" s="92"/>
      <c r="C15" s="94"/>
      <c r="D15" s="94"/>
      <c r="E15" s="99"/>
      <c r="F15" s="66"/>
    </row>
    <row r="16" spans="1:7" s="62" customFormat="1" ht="51.75" customHeight="1">
      <c r="A16" s="67" t="s">
        <v>103</v>
      </c>
      <c r="B16" s="104"/>
      <c r="C16" s="105"/>
      <c r="D16" s="104"/>
      <c r="E16" s="89"/>
      <c r="F16" s="71"/>
    </row>
    <row r="17" spans="1:6" s="62" customFormat="1" ht="18.75" customHeight="1">
      <c r="A17" s="70"/>
      <c r="B17" s="99"/>
      <c r="C17" s="100"/>
      <c r="D17" s="99"/>
      <c r="E17" s="99"/>
      <c r="F17" s="66"/>
    </row>
    <row r="18" spans="1:6" s="62" customFormat="1" ht="55.5" customHeight="1">
      <c r="A18" s="67" t="s">
        <v>104</v>
      </c>
      <c r="B18" s="101"/>
      <c r="C18" s="102"/>
      <c r="D18" s="101"/>
      <c r="E18" s="89"/>
      <c r="F18" s="71"/>
    </row>
    <row r="19" spans="1:6" s="62" customFormat="1" ht="20.25" customHeight="1">
      <c r="A19" s="70"/>
      <c r="B19" s="66"/>
      <c r="C19" s="72"/>
      <c r="D19" s="66"/>
      <c r="E19" s="74"/>
      <c r="F19" s="66"/>
    </row>
    <row r="20" spans="1:6" s="62" customFormat="1" ht="39" customHeight="1">
      <c r="A20" s="958" t="s">
        <v>112</v>
      </c>
      <c r="B20" s="697"/>
      <c r="C20" s="697"/>
      <c r="D20" s="697"/>
      <c r="E20" s="697"/>
      <c r="F20" s="73"/>
    </row>
    <row r="21" spans="1:6" s="62" customFormat="1" ht="94.5" customHeight="1">
      <c r="A21" s="953" t="s">
        <v>121</v>
      </c>
      <c r="B21" s="954"/>
      <c r="C21" s="954"/>
      <c r="D21" s="954"/>
      <c r="E21" s="73"/>
      <c r="F21" s="73"/>
    </row>
    <row r="22" spans="1:6" s="62" customFormat="1" ht="19.5" customHeight="1">
      <c r="A22" s="66"/>
      <c r="B22" s="73"/>
      <c r="C22" s="73"/>
      <c r="D22" s="73"/>
      <c r="E22" s="73"/>
      <c r="F22" s="73"/>
    </row>
    <row r="23" spans="1:6" s="62" customFormat="1" ht="42" customHeight="1">
      <c r="A23" s="950" t="s">
        <v>113</v>
      </c>
      <c r="B23" s="951"/>
      <c r="C23" s="951"/>
      <c r="D23" s="951"/>
      <c r="E23" s="951"/>
      <c r="F23" s="951"/>
    </row>
    <row r="24" spans="1:6" s="62" customFormat="1" ht="27.65" customHeight="1">
      <c r="A24" s="75" t="s">
        <v>99</v>
      </c>
      <c r="B24" s="950" t="s">
        <v>52</v>
      </c>
      <c r="C24" s="951"/>
      <c r="D24" s="951"/>
      <c r="E24" s="697"/>
    </row>
    <row r="25" spans="1:6" s="62" customFormat="1" ht="27.65" customHeight="1">
      <c r="A25" s="75" t="s">
        <v>99</v>
      </c>
      <c r="B25" s="950" t="s">
        <v>114</v>
      </c>
      <c r="C25" s="951"/>
      <c r="D25" s="951"/>
      <c r="E25" s="697"/>
    </row>
    <row r="26" spans="1:6" s="62" customFormat="1" ht="27.65" customHeight="1">
      <c r="A26" s="75" t="s">
        <v>99</v>
      </c>
      <c r="B26" s="950" t="s">
        <v>115</v>
      </c>
      <c r="C26" s="951"/>
      <c r="D26" s="951"/>
      <c r="E26" s="697"/>
    </row>
    <row r="27" spans="1:6" s="62" customFormat="1" ht="27.65" customHeight="1">
      <c r="A27" s="75" t="s">
        <v>99</v>
      </c>
      <c r="B27" s="950" t="s">
        <v>53</v>
      </c>
      <c r="C27" s="951"/>
      <c r="D27" s="951"/>
      <c r="E27" s="697"/>
    </row>
    <row r="28" spans="1:6" s="62" customFormat="1" ht="27.65" customHeight="1">
      <c r="A28" s="75" t="s">
        <v>99</v>
      </c>
      <c r="B28" s="950" t="s">
        <v>54</v>
      </c>
      <c r="C28" s="951"/>
      <c r="D28" s="951"/>
      <c r="E28" s="697"/>
    </row>
    <row r="29" spans="1:6" s="62" customFormat="1" ht="29.25" customHeight="1">
      <c r="A29" s="75" t="s">
        <v>99</v>
      </c>
      <c r="B29" s="950" t="s">
        <v>116</v>
      </c>
      <c r="C29" s="951"/>
      <c r="D29" s="951"/>
      <c r="E29" s="697"/>
    </row>
  </sheetData>
  <mergeCells count="13">
    <mergeCell ref="B25:E25"/>
    <mergeCell ref="B26:E26"/>
    <mergeCell ref="B27:E27"/>
    <mergeCell ref="B28:E28"/>
    <mergeCell ref="B29:E29"/>
    <mergeCell ref="B24:E24"/>
    <mergeCell ref="A3:D3"/>
    <mergeCell ref="A21:D21"/>
    <mergeCell ref="A23:F23"/>
    <mergeCell ref="C4:E4"/>
    <mergeCell ref="C5:E5"/>
    <mergeCell ref="A7:A8"/>
    <mergeCell ref="A20:E20"/>
  </mergeCells>
  <phoneticPr fontId="6"/>
  <pageMargins left="0.7" right="0.7" top="0.75" bottom="0.75" header="0.3" footer="0.3"/>
  <pageSetup paperSize="9" scale="7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9"/>
  <sheetViews>
    <sheetView view="pageBreakPreview" topLeftCell="A10" zoomScale="95" zoomScaleNormal="100" zoomScaleSheetLayoutView="95" workbookViewId="0">
      <selection activeCell="B2" sqref="B2"/>
    </sheetView>
  </sheetViews>
  <sheetFormatPr defaultColWidth="9" defaultRowHeight="20.149999999999999" customHeight="1"/>
  <cols>
    <col min="1" max="1" width="24" style="3" customWidth="1"/>
    <col min="2" max="2" width="24.1796875" style="3" customWidth="1"/>
    <col min="3" max="3" width="25.1796875" style="3" customWidth="1"/>
    <col min="4" max="4" width="24.90625" style="3" customWidth="1"/>
    <col min="5" max="5" width="24.6328125" style="3" customWidth="1"/>
    <col min="6" max="6" width="1.36328125" style="4" customWidth="1"/>
    <col min="7" max="16384" width="9" style="3"/>
  </cols>
  <sheetData>
    <row r="1" spans="1:7" ht="29.25" customHeight="1">
      <c r="A1" s="198" t="s">
        <v>98</v>
      </c>
      <c r="D1" s="200" t="s">
        <v>221</v>
      </c>
      <c r="E1" s="199" t="s">
        <v>220</v>
      </c>
    </row>
    <row r="2" spans="1:7" ht="8.25" customHeight="1">
      <c r="A2" s="5" t="s">
        <v>466</v>
      </c>
    </row>
    <row r="3" spans="1:7" s="62" customFormat="1" ht="54" customHeight="1">
      <c r="A3" s="950" t="s">
        <v>105</v>
      </c>
      <c r="B3" s="952"/>
      <c r="C3" s="952"/>
      <c r="D3" s="952"/>
      <c r="E3" s="79"/>
      <c r="F3" s="64"/>
    </row>
    <row r="4" spans="1:7" s="62" customFormat="1" ht="27" customHeight="1">
      <c r="B4" s="63"/>
      <c r="C4" s="955" t="s">
        <v>122</v>
      </c>
      <c r="D4" s="951"/>
      <c r="E4" s="697"/>
      <c r="F4" s="64"/>
    </row>
    <row r="5" spans="1:7" s="62" customFormat="1" ht="25.5" customHeight="1">
      <c r="B5" s="63"/>
      <c r="C5" s="955" t="s">
        <v>117</v>
      </c>
      <c r="D5" s="951"/>
      <c r="E5" s="697"/>
      <c r="F5" s="64"/>
    </row>
    <row r="6" spans="1:7" s="62" customFormat="1" ht="12" customHeight="1">
      <c r="B6" s="63"/>
      <c r="C6" s="76"/>
      <c r="D6" s="77"/>
      <c r="E6" s="85"/>
      <c r="F6" s="64"/>
    </row>
    <row r="7" spans="1:7" s="62" customFormat="1" ht="23.25" customHeight="1">
      <c r="A7" s="956" t="s">
        <v>101</v>
      </c>
      <c r="B7" s="83" t="s">
        <v>108</v>
      </c>
      <c r="C7" s="83" t="s">
        <v>109</v>
      </c>
      <c r="D7" s="83" t="s">
        <v>110</v>
      </c>
      <c r="E7" s="83" t="s">
        <v>27</v>
      </c>
      <c r="F7" s="80"/>
    </row>
    <row r="8" spans="1:7" s="62" customFormat="1" ht="114.75" customHeight="1">
      <c r="A8" s="957"/>
      <c r="B8" s="81" t="s">
        <v>118</v>
      </c>
      <c r="C8" s="84" t="s">
        <v>119</v>
      </c>
      <c r="D8" s="81" t="s">
        <v>120</v>
      </c>
      <c r="E8" s="103"/>
      <c r="F8" s="82"/>
      <c r="G8" s="80"/>
    </row>
    <row r="9" spans="1:7" s="62" customFormat="1" ht="20.149999999999999" customHeight="1">
      <c r="C9" s="68"/>
      <c r="D9" s="69"/>
      <c r="E9" s="69"/>
      <c r="F9" s="80"/>
    </row>
    <row r="10" spans="1:7" s="62" customFormat="1" ht="59.25" customHeight="1">
      <c r="A10" s="81" t="s">
        <v>51</v>
      </c>
      <c r="B10" s="89">
        <v>356210</v>
      </c>
      <c r="C10" s="90">
        <v>2500326</v>
      </c>
      <c r="D10" s="91">
        <v>264995</v>
      </c>
      <c r="E10" s="106">
        <f>B10+C10+D10</f>
        <v>3121531</v>
      </c>
      <c r="F10" s="71"/>
    </row>
    <row r="11" spans="1:7" s="62" customFormat="1" ht="20.149999999999999" customHeight="1">
      <c r="B11" s="92"/>
      <c r="C11" s="93"/>
      <c r="D11" s="94"/>
      <c r="E11" s="94"/>
      <c r="F11" s="80"/>
    </row>
    <row r="12" spans="1:7" s="62" customFormat="1" ht="54.75" customHeight="1">
      <c r="A12" s="81" t="s">
        <v>100</v>
      </c>
      <c r="B12" s="89">
        <v>0</v>
      </c>
      <c r="C12" s="90">
        <v>1250849</v>
      </c>
      <c r="D12" s="91">
        <v>0</v>
      </c>
      <c r="E12" s="97">
        <f>B12+C12+D12</f>
        <v>1250849</v>
      </c>
      <c r="F12" s="71"/>
    </row>
    <row r="13" spans="1:7" s="62" customFormat="1" ht="20.149999999999999" customHeight="1">
      <c r="B13" s="92"/>
      <c r="C13" s="93"/>
      <c r="D13" s="94"/>
      <c r="E13" s="94"/>
      <c r="F13" s="80"/>
    </row>
    <row r="14" spans="1:7" s="62" customFormat="1" ht="54" customHeight="1">
      <c r="A14" s="81" t="s">
        <v>102</v>
      </c>
      <c r="B14" s="95">
        <f>B10-B12</f>
        <v>356210</v>
      </c>
      <c r="C14" s="96">
        <f t="shared" ref="C14:D14" si="0">C10-C12</f>
        <v>1249477</v>
      </c>
      <c r="D14" s="97">
        <f t="shared" si="0"/>
        <v>264995</v>
      </c>
      <c r="E14" s="97">
        <f>B14+C14+D14</f>
        <v>1870682</v>
      </c>
      <c r="F14" s="71"/>
    </row>
    <row r="15" spans="1:7" s="62" customFormat="1" ht="20.149999999999999" customHeight="1">
      <c r="B15" s="92"/>
      <c r="C15" s="94"/>
      <c r="D15" s="94"/>
      <c r="E15" s="94"/>
      <c r="F15" s="80"/>
    </row>
    <row r="16" spans="1:7" s="62" customFormat="1" ht="51.75" customHeight="1">
      <c r="A16" s="81" t="s">
        <v>103</v>
      </c>
      <c r="B16" s="104"/>
      <c r="C16" s="105"/>
      <c r="D16" s="104"/>
      <c r="E16" s="91">
        <v>1870682</v>
      </c>
      <c r="F16" s="71"/>
    </row>
    <row r="17" spans="1:6" s="62" customFormat="1" ht="18.75" customHeight="1">
      <c r="A17" s="78"/>
      <c r="B17" s="94"/>
      <c r="C17" s="94"/>
      <c r="D17" s="94"/>
      <c r="E17" s="94"/>
      <c r="F17" s="80"/>
    </row>
    <row r="18" spans="1:6" s="62" customFormat="1" ht="55.5" customHeight="1">
      <c r="A18" s="81" t="s">
        <v>104</v>
      </c>
      <c r="B18" s="104"/>
      <c r="C18" s="104"/>
      <c r="D18" s="104"/>
      <c r="E18" s="89">
        <v>7520</v>
      </c>
      <c r="F18" s="71"/>
    </row>
    <row r="19" spans="1:6" s="62" customFormat="1" ht="20.25" customHeight="1">
      <c r="A19" s="78"/>
      <c r="B19" s="80"/>
      <c r="C19" s="72"/>
      <c r="D19" s="80"/>
      <c r="E19" s="80"/>
      <c r="F19" s="80"/>
    </row>
    <row r="20" spans="1:6" s="62" customFormat="1" ht="39" customHeight="1">
      <c r="A20" s="958" t="s">
        <v>112</v>
      </c>
      <c r="B20" s="697"/>
      <c r="C20" s="697"/>
      <c r="D20" s="697"/>
      <c r="E20" s="697"/>
      <c r="F20" s="77"/>
    </row>
    <row r="21" spans="1:6" s="62" customFormat="1" ht="94.5" customHeight="1">
      <c r="A21" s="953" t="s">
        <v>121</v>
      </c>
      <c r="B21" s="954"/>
      <c r="C21" s="954"/>
      <c r="D21" s="954"/>
      <c r="E21" s="77"/>
      <c r="F21" s="77"/>
    </row>
    <row r="22" spans="1:6" s="62" customFormat="1" ht="19.5" customHeight="1">
      <c r="A22" s="80"/>
      <c r="B22" s="77"/>
      <c r="C22" s="77"/>
      <c r="D22" s="77"/>
      <c r="E22" s="77"/>
      <c r="F22" s="77"/>
    </row>
    <row r="23" spans="1:6" s="62" customFormat="1" ht="42" customHeight="1">
      <c r="A23" s="950" t="s">
        <v>113</v>
      </c>
      <c r="B23" s="951"/>
      <c r="C23" s="951"/>
      <c r="D23" s="951"/>
      <c r="E23" s="951"/>
      <c r="F23" s="951"/>
    </row>
    <row r="24" spans="1:6" s="62" customFormat="1" ht="27.65" customHeight="1">
      <c r="A24" s="75" t="s">
        <v>99</v>
      </c>
      <c r="B24" s="950" t="s">
        <v>52</v>
      </c>
      <c r="C24" s="951"/>
      <c r="D24" s="951"/>
      <c r="E24" s="697"/>
    </row>
    <row r="25" spans="1:6" s="62" customFormat="1" ht="27.65" customHeight="1">
      <c r="A25" s="75" t="s">
        <v>99</v>
      </c>
      <c r="B25" s="950" t="s">
        <v>114</v>
      </c>
      <c r="C25" s="951"/>
      <c r="D25" s="951"/>
      <c r="E25" s="697"/>
    </row>
    <row r="26" spans="1:6" s="62" customFormat="1" ht="27.65" customHeight="1">
      <c r="A26" s="75" t="s">
        <v>99</v>
      </c>
      <c r="B26" s="950" t="s">
        <v>115</v>
      </c>
      <c r="C26" s="951"/>
      <c r="D26" s="951"/>
      <c r="E26" s="697"/>
    </row>
    <row r="27" spans="1:6" s="62" customFormat="1" ht="27.65" customHeight="1">
      <c r="A27" s="75" t="s">
        <v>99</v>
      </c>
      <c r="B27" s="950" t="s">
        <v>53</v>
      </c>
      <c r="C27" s="951"/>
      <c r="D27" s="951"/>
      <c r="E27" s="697"/>
    </row>
    <row r="28" spans="1:6" s="62" customFormat="1" ht="27.65" customHeight="1">
      <c r="A28" s="75" t="s">
        <v>99</v>
      </c>
      <c r="B28" s="950" t="s">
        <v>54</v>
      </c>
      <c r="C28" s="951"/>
      <c r="D28" s="951"/>
      <c r="E28" s="697"/>
    </row>
    <row r="29" spans="1:6" s="62" customFormat="1" ht="29.25" customHeight="1">
      <c r="A29" s="75" t="s">
        <v>99</v>
      </c>
      <c r="B29" s="950" t="s">
        <v>116</v>
      </c>
      <c r="C29" s="951"/>
      <c r="D29" s="951"/>
      <c r="E29" s="697"/>
    </row>
  </sheetData>
  <mergeCells count="13">
    <mergeCell ref="A21:D21"/>
    <mergeCell ref="A3:D3"/>
    <mergeCell ref="C4:E4"/>
    <mergeCell ref="C5:E5"/>
    <mergeCell ref="A7:A8"/>
    <mergeCell ref="A20:E20"/>
    <mergeCell ref="B29:E29"/>
    <mergeCell ref="A23:F23"/>
    <mergeCell ref="B24:E24"/>
    <mergeCell ref="B25:E25"/>
    <mergeCell ref="B26:E26"/>
    <mergeCell ref="B27:E27"/>
    <mergeCell ref="B28:E28"/>
  </mergeCells>
  <phoneticPr fontId="6"/>
  <pageMargins left="0.7" right="0.7" top="0.75" bottom="0.75" header="0.3" footer="0.3"/>
  <pageSetup paperSize="9" scale="7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22"/>
  <sheetViews>
    <sheetView view="pageBreakPreview" zoomScaleNormal="100" zoomScaleSheetLayoutView="100" workbookViewId="0">
      <selection activeCell="C2" sqref="C2:C3"/>
    </sheetView>
  </sheetViews>
  <sheetFormatPr defaultColWidth="9" defaultRowHeight="13"/>
  <cols>
    <col min="1" max="1" width="9" style="205"/>
    <col min="2" max="2" width="14.08984375" style="205" customWidth="1"/>
    <col min="3" max="3" width="24.81640625" style="205" customWidth="1"/>
    <col min="4" max="4" width="3.08984375" style="205" customWidth="1"/>
    <col min="5" max="5" width="2.90625" style="205" bestFit="1" customWidth="1"/>
    <col min="6" max="6" width="4.6328125" style="205" customWidth="1"/>
    <col min="7" max="7" width="2.90625" style="205" bestFit="1" customWidth="1"/>
    <col min="8" max="10" width="5.36328125" style="205" bestFit="1" customWidth="1"/>
    <col min="11" max="12" width="3.08984375" style="205" bestFit="1" customWidth="1"/>
    <col min="13" max="20" width="2.90625" style="205" bestFit="1" customWidth="1"/>
    <col min="21" max="21" width="5.36328125" style="205" bestFit="1" customWidth="1"/>
    <col min="22" max="23" width="3.08984375" style="205" bestFit="1" customWidth="1"/>
    <col min="24" max="24" width="5.36328125" style="205" bestFit="1" customWidth="1"/>
    <col min="25" max="25" width="3.6328125" style="205" customWidth="1"/>
    <col min="26" max="26" width="2.90625" style="205" bestFit="1" customWidth="1"/>
    <col min="27" max="16384" width="9" style="205"/>
  </cols>
  <sheetData>
    <row r="1" spans="1:28">
      <c r="A1" s="205" t="s">
        <v>255</v>
      </c>
      <c r="Y1" s="205" t="s">
        <v>256</v>
      </c>
    </row>
    <row r="2" spans="1:28">
      <c r="A2" s="959" t="s">
        <v>225</v>
      </c>
      <c r="B2" s="959" t="s">
        <v>226</v>
      </c>
      <c r="C2" s="959" t="s">
        <v>227</v>
      </c>
      <c r="D2" s="960" t="s">
        <v>463</v>
      </c>
      <c r="E2" s="961"/>
      <c r="F2" s="961"/>
      <c r="G2" s="961"/>
      <c r="H2" s="961"/>
      <c r="I2" s="961"/>
      <c r="J2" s="961"/>
      <c r="K2" s="961"/>
      <c r="L2" s="961"/>
      <c r="M2" s="961"/>
      <c r="N2" s="961"/>
      <c r="O2" s="961"/>
      <c r="P2" s="961"/>
      <c r="Q2" s="961"/>
      <c r="R2" s="961"/>
      <c r="S2" s="961"/>
      <c r="T2" s="961"/>
      <c r="U2" s="961"/>
      <c r="V2" s="961"/>
      <c r="W2" s="961"/>
      <c r="X2" s="961"/>
      <c r="Y2" s="962"/>
      <c r="Z2" s="963" t="s">
        <v>228</v>
      </c>
    </row>
    <row r="3" spans="1:28" ht="230.25" customHeight="1">
      <c r="A3" s="959"/>
      <c r="B3" s="959"/>
      <c r="C3" s="959"/>
      <c r="D3" s="206" t="s">
        <v>229</v>
      </c>
      <c r="E3" s="206" t="s">
        <v>230</v>
      </c>
      <c r="F3" s="207" t="s">
        <v>464</v>
      </c>
      <c r="G3" s="206" t="s">
        <v>231</v>
      </c>
      <c r="H3" s="207" t="s">
        <v>232</v>
      </c>
      <c r="I3" s="207" t="s">
        <v>233</v>
      </c>
      <c r="J3" s="207" t="s">
        <v>234</v>
      </c>
      <c r="K3" s="207" t="s">
        <v>235</v>
      </c>
      <c r="L3" s="207" t="s">
        <v>236</v>
      </c>
      <c r="M3" s="206" t="s">
        <v>237</v>
      </c>
      <c r="N3" s="206" t="s">
        <v>238</v>
      </c>
      <c r="O3" s="206" t="s">
        <v>239</v>
      </c>
      <c r="P3" s="206" t="s">
        <v>240</v>
      </c>
      <c r="Q3" s="206" t="s">
        <v>241</v>
      </c>
      <c r="R3" s="206" t="s">
        <v>242</v>
      </c>
      <c r="S3" s="206" t="s">
        <v>243</v>
      </c>
      <c r="T3" s="206" t="s">
        <v>244</v>
      </c>
      <c r="U3" s="207" t="s">
        <v>245</v>
      </c>
      <c r="V3" s="207" t="s">
        <v>246</v>
      </c>
      <c r="W3" s="207" t="s">
        <v>247</v>
      </c>
      <c r="X3" s="207" t="s">
        <v>248</v>
      </c>
      <c r="Y3" s="206" t="s">
        <v>249</v>
      </c>
      <c r="Z3" s="963"/>
      <c r="AA3" s="208"/>
      <c r="AB3" s="208"/>
    </row>
    <row r="4" spans="1:28" ht="24" customHeight="1">
      <c r="A4" s="209" t="s">
        <v>250</v>
      </c>
      <c r="B4" s="209" t="s">
        <v>251</v>
      </c>
      <c r="C4" s="209" t="s">
        <v>466</v>
      </c>
      <c r="D4" s="209"/>
      <c r="E4" s="209"/>
      <c r="F4" s="209"/>
      <c r="G4" s="209"/>
      <c r="H4" s="209"/>
      <c r="I4" s="209"/>
      <c r="J4" s="209"/>
      <c r="K4" s="209"/>
      <c r="L4" s="209"/>
      <c r="M4" s="209"/>
      <c r="N4" s="209"/>
      <c r="O4" s="209"/>
      <c r="P4" s="209"/>
      <c r="Q4" s="209"/>
      <c r="R4" s="209"/>
      <c r="S4" s="209"/>
      <c r="T4" s="209"/>
      <c r="U4" s="209"/>
      <c r="V4" s="209"/>
      <c r="W4" s="209"/>
      <c r="X4" s="209"/>
      <c r="Y4" s="209"/>
      <c r="Z4" s="209"/>
    </row>
    <row r="5" spans="1:28" ht="15" customHeight="1">
      <c r="A5" s="209" t="s">
        <v>252</v>
      </c>
      <c r="B5" s="209" t="s">
        <v>253</v>
      </c>
      <c r="C5" s="209"/>
      <c r="D5" s="209"/>
      <c r="E5" s="209"/>
      <c r="F5" s="210"/>
      <c r="G5" s="209"/>
      <c r="H5" s="209"/>
      <c r="I5" s="209"/>
      <c r="J5" s="209"/>
      <c r="K5" s="209"/>
      <c r="L5" s="209"/>
      <c r="M5" s="209"/>
      <c r="N5" s="209"/>
      <c r="O5" s="209"/>
      <c r="P5" s="209"/>
      <c r="Q5" s="209"/>
      <c r="R5" s="209"/>
      <c r="S5" s="209"/>
      <c r="T5" s="209"/>
      <c r="U5" s="209"/>
      <c r="V5" s="209"/>
      <c r="W5" s="209"/>
      <c r="X5" s="209"/>
      <c r="Y5" s="209"/>
      <c r="Z5" s="209"/>
    </row>
    <row r="6" spans="1:28">
      <c r="A6" s="209"/>
      <c r="B6" s="209" t="s">
        <v>253</v>
      </c>
      <c r="C6" s="209"/>
      <c r="D6" s="209"/>
      <c r="E6" s="209"/>
      <c r="F6" s="209"/>
      <c r="G6" s="209"/>
      <c r="H6" s="209"/>
      <c r="I6" s="209"/>
      <c r="J6" s="209"/>
      <c r="K6" s="209"/>
      <c r="L6" s="209"/>
      <c r="M6" s="209"/>
      <c r="N6" s="209"/>
      <c r="O6" s="209"/>
      <c r="P6" s="209"/>
      <c r="Q6" s="209"/>
      <c r="R6" s="209"/>
      <c r="S6" s="209"/>
      <c r="T6" s="209"/>
      <c r="U6" s="209"/>
      <c r="V6" s="209"/>
      <c r="W6" s="209"/>
      <c r="X6" s="209"/>
      <c r="Y6" s="209"/>
      <c r="Z6" s="209"/>
    </row>
    <row r="7" spans="1:28">
      <c r="A7" s="209"/>
      <c r="B7" s="209" t="s">
        <v>253</v>
      </c>
      <c r="C7" s="209"/>
      <c r="D7" s="209"/>
      <c r="E7" s="209"/>
      <c r="F7" s="209"/>
      <c r="G7" s="209"/>
      <c r="H7" s="209"/>
      <c r="I7" s="209"/>
      <c r="J7" s="209"/>
      <c r="K7" s="209"/>
      <c r="L7" s="209"/>
      <c r="M7" s="209"/>
      <c r="N7" s="209"/>
      <c r="O7" s="209"/>
      <c r="P7" s="209"/>
      <c r="Q7" s="209"/>
      <c r="R7" s="209"/>
      <c r="S7" s="209"/>
      <c r="T7" s="209"/>
      <c r="U7" s="209"/>
      <c r="V7" s="209"/>
      <c r="W7" s="209"/>
      <c r="X7" s="209"/>
      <c r="Y7" s="209"/>
      <c r="Z7" s="209"/>
    </row>
    <row r="8" spans="1:28">
      <c r="A8" s="209"/>
      <c r="B8" s="209" t="s">
        <v>253</v>
      </c>
      <c r="C8" s="209"/>
      <c r="D8" s="209"/>
      <c r="E8" s="209"/>
      <c r="F8" s="209"/>
      <c r="G8" s="209"/>
      <c r="H8" s="209"/>
      <c r="I8" s="209"/>
      <c r="J8" s="209"/>
      <c r="K8" s="209"/>
      <c r="L8" s="209"/>
      <c r="M8" s="209"/>
      <c r="N8" s="209"/>
      <c r="O8" s="209"/>
      <c r="P8" s="209"/>
      <c r="Q8" s="209"/>
      <c r="R8" s="209"/>
      <c r="S8" s="209"/>
      <c r="T8" s="209"/>
      <c r="U8" s="209"/>
      <c r="V8" s="209"/>
      <c r="W8" s="209"/>
      <c r="X8" s="209"/>
      <c r="Y8" s="209"/>
      <c r="Z8" s="209"/>
    </row>
    <row r="9" spans="1:28">
      <c r="A9" s="209"/>
      <c r="B9" s="209" t="s">
        <v>253</v>
      </c>
      <c r="C9" s="209"/>
      <c r="D9" s="209"/>
      <c r="E9" s="209"/>
      <c r="F9" s="209"/>
      <c r="G9" s="209"/>
      <c r="H9" s="209"/>
      <c r="I9" s="209"/>
      <c r="J9" s="209"/>
      <c r="K9" s="209"/>
      <c r="L9" s="209"/>
      <c r="M9" s="209"/>
      <c r="N9" s="209"/>
      <c r="O9" s="209"/>
      <c r="P9" s="209"/>
      <c r="Q9" s="209"/>
      <c r="R9" s="209"/>
      <c r="S9" s="209"/>
      <c r="T9" s="209"/>
      <c r="U9" s="209"/>
      <c r="V9" s="209"/>
      <c r="W9" s="209"/>
      <c r="X9" s="209"/>
      <c r="Y9" s="209"/>
      <c r="Z9" s="209"/>
    </row>
    <row r="10" spans="1:28">
      <c r="A10" s="209"/>
      <c r="B10" s="209" t="s">
        <v>253</v>
      </c>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row>
    <row r="11" spans="1:28">
      <c r="A11" s="209" t="s">
        <v>254</v>
      </c>
      <c r="B11" s="209" t="s">
        <v>253</v>
      </c>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row>
    <row r="12" spans="1:28">
      <c r="A12" s="209"/>
      <c r="B12" s="209" t="s">
        <v>253</v>
      </c>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row>
    <row r="13" spans="1:28">
      <c r="A13" s="209"/>
      <c r="B13" s="209" t="s">
        <v>253</v>
      </c>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row>
    <row r="14" spans="1:28">
      <c r="A14" s="209"/>
      <c r="B14" s="209" t="s">
        <v>253</v>
      </c>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row>
    <row r="15" spans="1:28">
      <c r="A15" s="209"/>
      <c r="B15" s="209" t="s">
        <v>253</v>
      </c>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row>
    <row r="16" spans="1:28">
      <c r="A16" s="209"/>
      <c r="B16" s="209" t="s">
        <v>253</v>
      </c>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row>
    <row r="17" spans="1:26">
      <c r="A17" s="209"/>
      <c r="B17" s="209" t="s">
        <v>253</v>
      </c>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row>
    <row r="18" spans="1:26">
      <c r="A18" s="209"/>
      <c r="B18" s="209" t="s">
        <v>253</v>
      </c>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row>
    <row r="19" spans="1:26">
      <c r="A19" s="209"/>
      <c r="B19" s="209" t="s">
        <v>253</v>
      </c>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row>
    <row r="20" spans="1:26">
      <c r="A20" s="209"/>
      <c r="B20" s="209" t="s">
        <v>253</v>
      </c>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row>
    <row r="21" spans="1:26">
      <c r="A21" s="209"/>
      <c r="B21" s="209" t="s">
        <v>253</v>
      </c>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row>
    <row r="22" spans="1:26">
      <c r="A22" s="209"/>
      <c r="B22" s="209" t="s">
        <v>253</v>
      </c>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row>
  </sheetData>
  <mergeCells count="5">
    <mergeCell ref="A2:A3"/>
    <mergeCell ref="B2:B3"/>
    <mergeCell ref="C2:C3"/>
    <mergeCell ref="D2:Y2"/>
    <mergeCell ref="Z2:Z3"/>
  </mergeCells>
  <phoneticPr fontId="6"/>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6"/>
  <sheetViews>
    <sheetView view="pageBreakPreview" zoomScale="70" zoomScaleNormal="100" zoomScaleSheetLayoutView="70" workbookViewId="0">
      <selection activeCell="B7" sqref="B7"/>
    </sheetView>
  </sheetViews>
  <sheetFormatPr defaultColWidth="11.26953125" defaultRowHeight="13"/>
  <cols>
    <col min="1" max="1" width="3.54296875" style="475" customWidth="1"/>
    <col min="2" max="2" width="93.7265625" style="476" bestFit="1" customWidth="1"/>
    <col min="3" max="3" width="11.26953125" style="477"/>
    <col min="4" max="9" width="11.26953125" style="475"/>
    <col min="10" max="11" width="0" style="475" hidden="1" customWidth="1"/>
    <col min="12" max="16384" width="11.26953125" style="475"/>
  </cols>
  <sheetData>
    <row r="1" spans="1:10" ht="18" customHeight="1" thickTop="1" thickBot="1">
      <c r="B1" s="478" t="s">
        <v>564</v>
      </c>
      <c r="C1" s="479" t="str">
        <f>IF((J8+J9+J10+J11)&gt;0,"未完了","完了")</f>
        <v>未完了</v>
      </c>
    </row>
    <row r="2" spans="1:10" ht="18" customHeight="1" thickTop="1">
      <c r="B2" s="476" t="s">
        <v>565</v>
      </c>
      <c r="C2" s="475"/>
    </row>
    <row r="3" spans="1:10" ht="18" customHeight="1">
      <c r="B3" s="476" t="s">
        <v>566</v>
      </c>
      <c r="C3" s="475"/>
    </row>
    <row r="4" spans="1:10" ht="18" customHeight="1">
      <c r="A4" s="594" t="s">
        <v>567</v>
      </c>
      <c r="B4" s="595"/>
      <c r="C4" s="480" t="s">
        <v>568</v>
      </c>
    </row>
    <row r="5" spans="1:10" ht="20.149999999999999" customHeight="1">
      <c r="A5" s="596" t="s">
        <v>569</v>
      </c>
      <c r="B5" s="597"/>
      <c r="C5" s="481"/>
      <c r="J5" s="475" t="s">
        <v>570</v>
      </c>
    </row>
    <row r="6" spans="1:10" ht="60" customHeight="1">
      <c r="A6" s="482" t="s">
        <v>571</v>
      </c>
      <c r="B6" s="483" t="s">
        <v>572</v>
      </c>
      <c r="C6" s="484"/>
      <c r="D6" s="485" t="s">
        <v>573</v>
      </c>
      <c r="J6" s="475" t="s">
        <v>574</v>
      </c>
    </row>
    <row r="7" spans="1:10" ht="45" customHeight="1">
      <c r="A7" s="482" t="s">
        <v>575</v>
      </c>
      <c r="B7" s="483" t="s">
        <v>576</v>
      </c>
      <c r="C7" s="484"/>
      <c r="D7" s="486"/>
    </row>
    <row r="8" spans="1:10" ht="35.15" customHeight="1">
      <c r="A8" s="598" t="s">
        <v>577</v>
      </c>
      <c r="B8" s="599"/>
      <c r="C8" s="487"/>
      <c r="J8" s="475">
        <f>COUNTBLANK(C6)</f>
        <v>1</v>
      </c>
    </row>
    <row r="9" spans="1:10" ht="45" customHeight="1">
      <c r="A9" s="482" t="s">
        <v>578</v>
      </c>
      <c r="B9" s="483" t="s">
        <v>579</v>
      </c>
      <c r="C9" s="484"/>
      <c r="J9" s="475">
        <f>COUNTBLANK(C9:C17)</f>
        <v>9</v>
      </c>
    </row>
    <row r="10" spans="1:10" ht="18" customHeight="1">
      <c r="A10" s="488" t="s">
        <v>580</v>
      </c>
      <c r="B10" s="483" t="s">
        <v>581</v>
      </c>
      <c r="C10" s="484"/>
      <c r="J10" s="475">
        <f>COUNTBLANK(C19:C21)</f>
        <v>3</v>
      </c>
    </row>
    <row r="11" spans="1:10" ht="18" customHeight="1">
      <c r="A11" s="488" t="s">
        <v>580</v>
      </c>
      <c r="B11" s="483" t="s">
        <v>582</v>
      </c>
      <c r="C11" s="484"/>
      <c r="J11" s="475">
        <f>COUNTBLANK(C23:C24)</f>
        <v>2</v>
      </c>
    </row>
    <row r="12" spans="1:10" ht="18" customHeight="1">
      <c r="A12" s="488" t="s">
        <v>580</v>
      </c>
      <c r="B12" s="483" t="s">
        <v>583</v>
      </c>
      <c r="C12" s="484"/>
    </row>
    <row r="13" spans="1:10" ht="30" customHeight="1">
      <c r="A13" s="482" t="s">
        <v>584</v>
      </c>
      <c r="B13" s="483" t="s">
        <v>585</v>
      </c>
      <c r="C13" s="484"/>
    </row>
    <row r="14" spans="1:10" ht="18" customHeight="1">
      <c r="A14" s="488" t="s">
        <v>580</v>
      </c>
      <c r="B14" s="483" t="s">
        <v>586</v>
      </c>
      <c r="C14" s="484"/>
    </row>
    <row r="15" spans="1:10" ht="75" customHeight="1">
      <c r="A15" s="482" t="s">
        <v>587</v>
      </c>
      <c r="B15" s="483" t="s">
        <v>588</v>
      </c>
      <c r="C15" s="484"/>
    </row>
    <row r="16" spans="1:10" ht="18" customHeight="1">
      <c r="A16" s="488" t="s">
        <v>580</v>
      </c>
      <c r="B16" s="483" t="s">
        <v>589</v>
      </c>
      <c r="C16" s="484"/>
    </row>
    <row r="17" spans="1:3" ht="18" customHeight="1">
      <c r="A17" s="488" t="s">
        <v>580</v>
      </c>
      <c r="B17" s="483" t="s">
        <v>590</v>
      </c>
      <c r="C17" s="484"/>
    </row>
    <row r="18" spans="1:3" ht="20.149999999999999" customHeight="1">
      <c r="A18" s="598" t="s">
        <v>591</v>
      </c>
      <c r="B18" s="599"/>
      <c r="C18" s="487"/>
    </row>
    <row r="19" spans="1:3" ht="30" customHeight="1">
      <c r="A19" s="482" t="s">
        <v>592</v>
      </c>
      <c r="B19" s="483" t="s">
        <v>593</v>
      </c>
      <c r="C19" s="484"/>
    </row>
    <row r="20" spans="1:3" ht="18" customHeight="1">
      <c r="A20" s="488" t="s">
        <v>580</v>
      </c>
      <c r="B20" s="483" t="s">
        <v>594</v>
      </c>
      <c r="C20" s="484"/>
    </row>
    <row r="21" spans="1:3" ht="35.15" customHeight="1">
      <c r="A21" s="482" t="s">
        <v>595</v>
      </c>
      <c r="B21" s="483" t="s">
        <v>596</v>
      </c>
      <c r="C21" s="484"/>
    </row>
    <row r="22" spans="1:3" ht="20.149999999999999" customHeight="1">
      <c r="A22" s="598" t="s">
        <v>597</v>
      </c>
      <c r="B22" s="599"/>
      <c r="C22" s="487"/>
    </row>
    <row r="23" spans="1:3" ht="18" customHeight="1">
      <c r="A23" s="488" t="s">
        <v>580</v>
      </c>
      <c r="B23" s="483" t="s">
        <v>598</v>
      </c>
      <c r="C23" s="484"/>
    </row>
    <row r="24" spans="1:3" s="491" customFormat="1" ht="120" customHeight="1">
      <c r="A24" s="489" t="s">
        <v>599</v>
      </c>
      <c r="B24" s="490" t="s">
        <v>600</v>
      </c>
      <c r="C24" s="484"/>
    </row>
    <row r="25" spans="1:3" ht="33" customHeight="1">
      <c r="A25" s="492" t="s">
        <v>601</v>
      </c>
      <c r="B25" s="593" t="s">
        <v>602</v>
      </c>
      <c r="C25" s="593"/>
    </row>
    <row r="26" spans="1:3">
      <c r="C26" s="477">
        <f>COUNTIF(C5:C24,"いいえ")</f>
        <v>0</v>
      </c>
    </row>
  </sheetData>
  <mergeCells count="6">
    <mergeCell ref="B25:C25"/>
    <mergeCell ref="A4:B4"/>
    <mergeCell ref="A5:B5"/>
    <mergeCell ref="A8:B8"/>
    <mergeCell ref="A18:B18"/>
    <mergeCell ref="A22:B22"/>
  </mergeCells>
  <phoneticPr fontId="6"/>
  <dataValidations count="1">
    <dataValidation type="list" allowBlank="1" showInputMessage="1" showErrorMessage="1" sqref="C6:C7 C9:C17 C19:C21 C23:C24">
      <formula1>$J$5:$J$6</formula1>
    </dataValidation>
  </dataValidations>
  <pageMargins left="0.7" right="0.7" top="0.75" bottom="0.75" header="0.3" footer="0.3"/>
  <pageSetup paperSize="9" scale="85"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H24"/>
  <sheetViews>
    <sheetView view="pageBreakPreview" zoomScaleNormal="100" zoomScaleSheetLayoutView="100" workbookViewId="0">
      <selection activeCell="Q2" sqref="Q2"/>
    </sheetView>
  </sheetViews>
  <sheetFormatPr defaultRowHeight="22.5" customHeight="1"/>
  <cols>
    <col min="1" max="1" width="3.81640625" style="325" customWidth="1"/>
    <col min="2" max="2" width="16" style="325" customWidth="1"/>
    <col min="3" max="34" width="3.08984375" style="325" customWidth="1"/>
    <col min="35" max="40" width="3" style="325" customWidth="1"/>
    <col min="41" max="256" width="9" style="325"/>
    <col min="257" max="257" width="3.81640625" style="325" customWidth="1"/>
    <col min="258" max="258" width="15.453125" style="325" customWidth="1"/>
    <col min="259" max="290" width="3.08984375" style="325" customWidth="1"/>
    <col min="291" max="296" width="3" style="325" customWidth="1"/>
    <col min="297" max="512" width="9" style="325"/>
    <col min="513" max="513" width="3.81640625" style="325" customWidth="1"/>
    <col min="514" max="514" width="15.453125" style="325" customWidth="1"/>
    <col min="515" max="546" width="3.08984375" style="325" customWidth="1"/>
    <col min="547" max="552" width="3" style="325" customWidth="1"/>
    <col min="553" max="768" width="9" style="325"/>
    <col min="769" max="769" width="3.81640625" style="325" customWidth="1"/>
    <col min="770" max="770" width="15.453125" style="325" customWidth="1"/>
    <col min="771" max="802" width="3.08984375" style="325" customWidth="1"/>
    <col min="803" max="808" width="3" style="325" customWidth="1"/>
    <col min="809" max="1024" width="9" style="325"/>
    <col min="1025" max="1025" width="3.81640625" style="325" customWidth="1"/>
    <col min="1026" max="1026" width="15.453125" style="325" customWidth="1"/>
    <col min="1027" max="1058" width="3.08984375" style="325" customWidth="1"/>
    <col min="1059" max="1064" width="3" style="325" customWidth="1"/>
    <col min="1065" max="1280" width="9" style="325"/>
    <col min="1281" max="1281" width="3.81640625" style="325" customWidth="1"/>
    <col min="1282" max="1282" width="15.453125" style="325" customWidth="1"/>
    <col min="1283" max="1314" width="3.08984375" style="325" customWidth="1"/>
    <col min="1315" max="1320" width="3" style="325" customWidth="1"/>
    <col min="1321" max="1536" width="9" style="325"/>
    <col min="1537" max="1537" width="3.81640625" style="325" customWidth="1"/>
    <col min="1538" max="1538" width="15.453125" style="325" customWidth="1"/>
    <col min="1539" max="1570" width="3.08984375" style="325" customWidth="1"/>
    <col min="1571" max="1576" width="3" style="325" customWidth="1"/>
    <col min="1577" max="1792" width="9" style="325"/>
    <col min="1793" max="1793" width="3.81640625" style="325" customWidth="1"/>
    <col min="1794" max="1794" width="15.453125" style="325" customWidth="1"/>
    <col min="1795" max="1826" width="3.08984375" style="325" customWidth="1"/>
    <col min="1827" max="1832" width="3" style="325" customWidth="1"/>
    <col min="1833" max="2048" width="9" style="325"/>
    <col min="2049" max="2049" width="3.81640625" style="325" customWidth="1"/>
    <col min="2050" max="2050" width="15.453125" style="325" customWidth="1"/>
    <col min="2051" max="2082" width="3.08984375" style="325" customWidth="1"/>
    <col min="2083" max="2088" width="3" style="325" customWidth="1"/>
    <col min="2089" max="2304" width="9" style="325"/>
    <col min="2305" max="2305" width="3.81640625" style="325" customWidth="1"/>
    <col min="2306" max="2306" width="15.453125" style="325" customWidth="1"/>
    <col min="2307" max="2338" width="3.08984375" style="325" customWidth="1"/>
    <col min="2339" max="2344" width="3" style="325" customWidth="1"/>
    <col min="2345" max="2560" width="9" style="325"/>
    <col min="2561" max="2561" width="3.81640625" style="325" customWidth="1"/>
    <col min="2562" max="2562" width="15.453125" style="325" customWidth="1"/>
    <col min="2563" max="2594" width="3.08984375" style="325" customWidth="1"/>
    <col min="2595" max="2600" width="3" style="325" customWidth="1"/>
    <col min="2601" max="2816" width="9" style="325"/>
    <col min="2817" max="2817" width="3.81640625" style="325" customWidth="1"/>
    <col min="2818" max="2818" width="15.453125" style="325" customWidth="1"/>
    <col min="2819" max="2850" width="3.08984375" style="325" customWidth="1"/>
    <col min="2851" max="2856" width="3" style="325" customWidth="1"/>
    <col min="2857" max="3072" width="9" style="325"/>
    <col min="3073" max="3073" width="3.81640625" style="325" customWidth="1"/>
    <col min="3074" max="3074" width="15.453125" style="325" customWidth="1"/>
    <col min="3075" max="3106" width="3.08984375" style="325" customWidth="1"/>
    <col min="3107" max="3112" width="3" style="325" customWidth="1"/>
    <col min="3113" max="3328" width="9" style="325"/>
    <col min="3329" max="3329" width="3.81640625" style="325" customWidth="1"/>
    <col min="3330" max="3330" width="15.453125" style="325" customWidth="1"/>
    <col min="3331" max="3362" width="3.08984375" style="325" customWidth="1"/>
    <col min="3363" max="3368" width="3" style="325" customWidth="1"/>
    <col min="3369" max="3584" width="9" style="325"/>
    <col min="3585" max="3585" width="3.81640625" style="325" customWidth="1"/>
    <col min="3586" max="3586" width="15.453125" style="325" customWidth="1"/>
    <col min="3587" max="3618" width="3.08984375" style="325" customWidth="1"/>
    <col min="3619" max="3624" width="3" style="325" customWidth="1"/>
    <col min="3625" max="3840" width="9" style="325"/>
    <col min="3841" max="3841" width="3.81640625" style="325" customWidth="1"/>
    <col min="3842" max="3842" width="15.453125" style="325" customWidth="1"/>
    <col min="3843" max="3874" width="3.08984375" style="325" customWidth="1"/>
    <col min="3875" max="3880" width="3" style="325" customWidth="1"/>
    <col min="3881" max="4096" width="9" style="325"/>
    <col min="4097" max="4097" width="3.81640625" style="325" customWidth="1"/>
    <col min="4098" max="4098" width="15.453125" style="325" customWidth="1"/>
    <col min="4099" max="4130" width="3.08984375" style="325" customWidth="1"/>
    <col min="4131" max="4136" width="3" style="325" customWidth="1"/>
    <col min="4137" max="4352" width="9" style="325"/>
    <col min="4353" max="4353" width="3.81640625" style="325" customWidth="1"/>
    <col min="4354" max="4354" width="15.453125" style="325" customWidth="1"/>
    <col min="4355" max="4386" width="3.08984375" style="325" customWidth="1"/>
    <col min="4387" max="4392" width="3" style="325" customWidth="1"/>
    <col min="4393" max="4608" width="9" style="325"/>
    <col min="4609" max="4609" width="3.81640625" style="325" customWidth="1"/>
    <col min="4610" max="4610" width="15.453125" style="325" customWidth="1"/>
    <col min="4611" max="4642" width="3.08984375" style="325" customWidth="1"/>
    <col min="4643" max="4648" width="3" style="325" customWidth="1"/>
    <col min="4649" max="4864" width="9" style="325"/>
    <col min="4865" max="4865" width="3.81640625" style="325" customWidth="1"/>
    <col min="4866" max="4866" width="15.453125" style="325" customWidth="1"/>
    <col min="4867" max="4898" width="3.08984375" style="325" customWidth="1"/>
    <col min="4899" max="4904" width="3" style="325" customWidth="1"/>
    <col min="4905" max="5120" width="9" style="325"/>
    <col min="5121" max="5121" width="3.81640625" style="325" customWidth="1"/>
    <col min="5122" max="5122" width="15.453125" style="325" customWidth="1"/>
    <col min="5123" max="5154" width="3.08984375" style="325" customWidth="1"/>
    <col min="5155" max="5160" width="3" style="325" customWidth="1"/>
    <col min="5161" max="5376" width="9" style="325"/>
    <col min="5377" max="5377" width="3.81640625" style="325" customWidth="1"/>
    <col min="5378" max="5378" width="15.453125" style="325" customWidth="1"/>
    <col min="5379" max="5410" width="3.08984375" style="325" customWidth="1"/>
    <col min="5411" max="5416" width="3" style="325" customWidth="1"/>
    <col min="5417" max="5632" width="9" style="325"/>
    <col min="5633" max="5633" width="3.81640625" style="325" customWidth="1"/>
    <col min="5634" max="5634" width="15.453125" style="325" customWidth="1"/>
    <col min="5635" max="5666" width="3.08984375" style="325" customWidth="1"/>
    <col min="5667" max="5672" width="3" style="325" customWidth="1"/>
    <col min="5673" max="5888" width="9" style="325"/>
    <col min="5889" max="5889" width="3.81640625" style="325" customWidth="1"/>
    <col min="5890" max="5890" width="15.453125" style="325" customWidth="1"/>
    <col min="5891" max="5922" width="3.08984375" style="325" customWidth="1"/>
    <col min="5923" max="5928" width="3" style="325" customWidth="1"/>
    <col min="5929" max="6144" width="9" style="325"/>
    <col min="6145" max="6145" width="3.81640625" style="325" customWidth="1"/>
    <col min="6146" max="6146" width="15.453125" style="325" customWidth="1"/>
    <col min="6147" max="6178" width="3.08984375" style="325" customWidth="1"/>
    <col min="6179" max="6184" width="3" style="325" customWidth="1"/>
    <col min="6185" max="6400" width="9" style="325"/>
    <col min="6401" max="6401" width="3.81640625" style="325" customWidth="1"/>
    <col min="6402" max="6402" width="15.453125" style="325" customWidth="1"/>
    <col min="6403" max="6434" width="3.08984375" style="325" customWidth="1"/>
    <col min="6435" max="6440" width="3" style="325" customWidth="1"/>
    <col min="6441" max="6656" width="9" style="325"/>
    <col min="6657" max="6657" width="3.81640625" style="325" customWidth="1"/>
    <col min="6658" max="6658" width="15.453125" style="325" customWidth="1"/>
    <col min="6659" max="6690" width="3.08984375" style="325" customWidth="1"/>
    <col min="6691" max="6696" width="3" style="325" customWidth="1"/>
    <col min="6697" max="6912" width="9" style="325"/>
    <col min="6913" max="6913" width="3.81640625" style="325" customWidth="1"/>
    <col min="6914" max="6914" width="15.453125" style="325" customWidth="1"/>
    <col min="6915" max="6946" width="3.08984375" style="325" customWidth="1"/>
    <col min="6947" max="6952" width="3" style="325" customWidth="1"/>
    <col min="6953" max="7168" width="9" style="325"/>
    <col min="7169" max="7169" width="3.81640625" style="325" customWidth="1"/>
    <col min="7170" max="7170" width="15.453125" style="325" customWidth="1"/>
    <col min="7171" max="7202" width="3.08984375" style="325" customWidth="1"/>
    <col min="7203" max="7208" width="3" style="325" customWidth="1"/>
    <col min="7209" max="7424" width="9" style="325"/>
    <col min="7425" max="7425" width="3.81640625" style="325" customWidth="1"/>
    <col min="7426" max="7426" width="15.453125" style="325" customWidth="1"/>
    <col min="7427" max="7458" width="3.08984375" style="325" customWidth="1"/>
    <col min="7459" max="7464" width="3" style="325" customWidth="1"/>
    <col min="7465" max="7680" width="9" style="325"/>
    <col min="7681" max="7681" width="3.81640625" style="325" customWidth="1"/>
    <col min="7682" max="7682" width="15.453125" style="325" customWidth="1"/>
    <col min="7683" max="7714" width="3.08984375" style="325" customWidth="1"/>
    <col min="7715" max="7720" width="3" style="325" customWidth="1"/>
    <col min="7721" max="7936" width="9" style="325"/>
    <col min="7937" max="7937" width="3.81640625" style="325" customWidth="1"/>
    <col min="7938" max="7938" width="15.453125" style="325" customWidth="1"/>
    <col min="7939" max="7970" width="3.08984375" style="325" customWidth="1"/>
    <col min="7971" max="7976" width="3" style="325" customWidth="1"/>
    <col min="7977" max="8192" width="9" style="325"/>
    <col min="8193" max="8193" width="3.81640625" style="325" customWidth="1"/>
    <col min="8194" max="8194" width="15.453125" style="325" customWidth="1"/>
    <col min="8195" max="8226" width="3.08984375" style="325" customWidth="1"/>
    <col min="8227" max="8232" width="3" style="325" customWidth="1"/>
    <col min="8233" max="8448" width="9" style="325"/>
    <col min="8449" max="8449" width="3.81640625" style="325" customWidth="1"/>
    <col min="8450" max="8450" width="15.453125" style="325" customWidth="1"/>
    <col min="8451" max="8482" width="3.08984375" style="325" customWidth="1"/>
    <col min="8483" max="8488" width="3" style="325" customWidth="1"/>
    <col min="8489" max="8704" width="9" style="325"/>
    <col min="8705" max="8705" width="3.81640625" style="325" customWidth="1"/>
    <col min="8706" max="8706" width="15.453125" style="325" customWidth="1"/>
    <col min="8707" max="8738" width="3.08984375" style="325" customWidth="1"/>
    <col min="8739" max="8744" width="3" style="325" customWidth="1"/>
    <col min="8745" max="8960" width="9" style="325"/>
    <col min="8961" max="8961" width="3.81640625" style="325" customWidth="1"/>
    <col min="8962" max="8962" width="15.453125" style="325" customWidth="1"/>
    <col min="8963" max="8994" width="3.08984375" style="325" customWidth="1"/>
    <col min="8995" max="9000" width="3" style="325" customWidth="1"/>
    <col min="9001" max="9216" width="9" style="325"/>
    <col min="9217" max="9217" width="3.81640625" style="325" customWidth="1"/>
    <col min="9218" max="9218" width="15.453125" style="325" customWidth="1"/>
    <col min="9219" max="9250" width="3.08984375" style="325" customWidth="1"/>
    <col min="9251" max="9256" width="3" style="325" customWidth="1"/>
    <col min="9257" max="9472" width="9" style="325"/>
    <col min="9473" max="9473" width="3.81640625" style="325" customWidth="1"/>
    <col min="9474" max="9474" width="15.453125" style="325" customWidth="1"/>
    <col min="9475" max="9506" width="3.08984375" style="325" customWidth="1"/>
    <col min="9507" max="9512" width="3" style="325" customWidth="1"/>
    <col min="9513" max="9728" width="9" style="325"/>
    <col min="9729" max="9729" width="3.81640625" style="325" customWidth="1"/>
    <col min="9730" max="9730" width="15.453125" style="325" customWidth="1"/>
    <col min="9731" max="9762" width="3.08984375" style="325" customWidth="1"/>
    <col min="9763" max="9768" width="3" style="325" customWidth="1"/>
    <col min="9769" max="9984" width="9" style="325"/>
    <col min="9985" max="9985" width="3.81640625" style="325" customWidth="1"/>
    <col min="9986" max="9986" width="15.453125" style="325" customWidth="1"/>
    <col min="9987" max="10018" width="3.08984375" style="325" customWidth="1"/>
    <col min="10019" max="10024" width="3" style="325" customWidth="1"/>
    <col min="10025" max="10240" width="9" style="325"/>
    <col min="10241" max="10241" width="3.81640625" style="325" customWidth="1"/>
    <col min="10242" max="10242" width="15.453125" style="325" customWidth="1"/>
    <col min="10243" max="10274" width="3.08984375" style="325" customWidth="1"/>
    <col min="10275" max="10280" width="3" style="325" customWidth="1"/>
    <col min="10281" max="10496" width="9" style="325"/>
    <col min="10497" max="10497" width="3.81640625" style="325" customWidth="1"/>
    <col min="10498" max="10498" width="15.453125" style="325" customWidth="1"/>
    <col min="10499" max="10530" width="3.08984375" style="325" customWidth="1"/>
    <col min="10531" max="10536" width="3" style="325" customWidth="1"/>
    <col min="10537" max="10752" width="9" style="325"/>
    <col min="10753" max="10753" width="3.81640625" style="325" customWidth="1"/>
    <col min="10754" max="10754" width="15.453125" style="325" customWidth="1"/>
    <col min="10755" max="10786" width="3.08984375" style="325" customWidth="1"/>
    <col min="10787" max="10792" width="3" style="325" customWidth="1"/>
    <col min="10793" max="11008" width="9" style="325"/>
    <col min="11009" max="11009" width="3.81640625" style="325" customWidth="1"/>
    <col min="11010" max="11010" width="15.453125" style="325" customWidth="1"/>
    <col min="11011" max="11042" width="3.08984375" style="325" customWidth="1"/>
    <col min="11043" max="11048" width="3" style="325" customWidth="1"/>
    <col min="11049" max="11264" width="9" style="325"/>
    <col min="11265" max="11265" width="3.81640625" style="325" customWidth="1"/>
    <col min="11266" max="11266" width="15.453125" style="325" customWidth="1"/>
    <col min="11267" max="11298" width="3.08984375" style="325" customWidth="1"/>
    <col min="11299" max="11304" width="3" style="325" customWidth="1"/>
    <col min="11305" max="11520" width="9" style="325"/>
    <col min="11521" max="11521" width="3.81640625" style="325" customWidth="1"/>
    <col min="11522" max="11522" width="15.453125" style="325" customWidth="1"/>
    <col min="11523" max="11554" width="3.08984375" style="325" customWidth="1"/>
    <col min="11555" max="11560" width="3" style="325" customWidth="1"/>
    <col min="11561" max="11776" width="9" style="325"/>
    <col min="11777" max="11777" width="3.81640625" style="325" customWidth="1"/>
    <col min="11778" max="11778" width="15.453125" style="325" customWidth="1"/>
    <col min="11779" max="11810" width="3.08984375" style="325" customWidth="1"/>
    <col min="11811" max="11816" width="3" style="325" customWidth="1"/>
    <col min="11817" max="12032" width="9" style="325"/>
    <col min="12033" max="12033" width="3.81640625" style="325" customWidth="1"/>
    <col min="12034" max="12034" width="15.453125" style="325" customWidth="1"/>
    <col min="12035" max="12066" width="3.08984375" style="325" customWidth="1"/>
    <col min="12067" max="12072" width="3" style="325" customWidth="1"/>
    <col min="12073" max="12288" width="9" style="325"/>
    <col min="12289" max="12289" width="3.81640625" style="325" customWidth="1"/>
    <col min="12290" max="12290" width="15.453125" style="325" customWidth="1"/>
    <col min="12291" max="12322" width="3.08984375" style="325" customWidth="1"/>
    <col min="12323" max="12328" width="3" style="325" customWidth="1"/>
    <col min="12329" max="12544" width="9" style="325"/>
    <col min="12545" max="12545" width="3.81640625" style="325" customWidth="1"/>
    <col min="12546" max="12546" width="15.453125" style="325" customWidth="1"/>
    <col min="12547" max="12578" width="3.08984375" style="325" customWidth="1"/>
    <col min="12579" max="12584" width="3" style="325" customWidth="1"/>
    <col min="12585" max="12800" width="9" style="325"/>
    <col min="12801" max="12801" width="3.81640625" style="325" customWidth="1"/>
    <col min="12802" max="12802" width="15.453125" style="325" customWidth="1"/>
    <col min="12803" max="12834" width="3.08984375" style="325" customWidth="1"/>
    <col min="12835" max="12840" width="3" style="325" customWidth="1"/>
    <col min="12841" max="13056" width="9" style="325"/>
    <col min="13057" max="13057" width="3.81640625" style="325" customWidth="1"/>
    <col min="13058" max="13058" width="15.453125" style="325" customWidth="1"/>
    <col min="13059" max="13090" width="3.08984375" style="325" customWidth="1"/>
    <col min="13091" max="13096" width="3" style="325" customWidth="1"/>
    <col min="13097" max="13312" width="9" style="325"/>
    <col min="13313" max="13313" width="3.81640625" style="325" customWidth="1"/>
    <col min="13314" max="13314" width="15.453125" style="325" customWidth="1"/>
    <col min="13315" max="13346" width="3.08984375" style="325" customWidth="1"/>
    <col min="13347" max="13352" width="3" style="325" customWidth="1"/>
    <col min="13353" max="13568" width="9" style="325"/>
    <col min="13569" max="13569" width="3.81640625" style="325" customWidth="1"/>
    <col min="13570" max="13570" width="15.453125" style="325" customWidth="1"/>
    <col min="13571" max="13602" width="3.08984375" style="325" customWidth="1"/>
    <col min="13603" max="13608" width="3" style="325" customWidth="1"/>
    <col min="13609" max="13824" width="9" style="325"/>
    <col min="13825" max="13825" width="3.81640625" style="325" customWidth="1"/>
    <col min="13826" max="13826" width="15.453125" style="325" customWidth="1"/>
    <col min="13827" max="13858" width="3.08984375" style="325" customWidth="1"/>
    <col min="13859" max="13864" width="3" style="325" customWidth="1"/>
    <col min="13865" max="14080" width="9" style="325"/>
    <col min="14081" max="14081" width="3.81640625" style="325" customWidth="1"/>
    <col min="14082" max="14082" width="15.453125" style="325" customWidth="1"/>
    <col min="14083" max="14114" width="3.08984375" style="325" customWidth="1"/>
    <col min="14115" max="14120" width="3" style="325" customWidth="1"/>
    <col min="14121" max="14336" width="9" style="325"/>
    <col min="14337" max="14337" width="3.81640625" style="325" customWidth="1"/>
    <col min="14338" max="14338" width="15.453125" style="325" customWidth="1"/>
    <col min="14339" max="14370" width="3.08984375" style="325" customWidth="1"/>
    <col min="14371" max="14376" width="3" style="325" customWidth="1"/>
    <col min="14377" max="14592" width="9" style="325"/>
    <col min="14593" max="14593" width="3.81640625" style="325" customWidth="1"/>
    <col min="14594" max="14594" width="15.453125" style="325" customWidth="1"/>
    <col min="14595" max="14626" width="3.08984375" style="325" customWidth="1"/>
    <col min="14627" max="14632" width="3" style="325" customWidth="1"/>
    <col min="14633" max="14848" width="9" style="325"/>
    <col min="14849" max="14849" width="3.81640625" style="325" customWidth="1"/>
    <col min="14850" max="14850" width="15.453125" style="325" customWidth="1"/>
    <col min="14851" max="14882" width="3.08984375" style="325" customWidth="1"/>
    <col min="14883" max="14888" width="3" style="325" customWidth="1"/>
    <col min="14889" max="15104" width="9" style="325"/>
    <col min="15105" max="15105" width="3.81640625" style="325" customWidth="1"/>
    <col min="15106" max="15106" width="15.453125" style="325" customWidth="1"/>
    <col min="15107" max="15138" width="3.08984375" style="325" customWidth="1"/>
    <col min="15139" max="15144" width="3" style="325" customWidth="1"/>
    <col min="15145" max="15360" width="9" style="325"/>
    <col min="15361" max="15361" width="3.81640625" style="325" customWidth="1"/>
    <col min="15362" max="15362" width="15.453125" style="325" customWidth="1"/>
    <col min="15363" max="15394" width="3.08984375" style="325" customWidth="1"/>
    <col min="15395" max="15400" width="3" style="325" customWidth="1"/>
    <col min="15401" max="15616" width="9" style="325"/>
    <col min="15617" max="15617" width="3.81640625" style="325" customWidth="1"/>
    <col min="15618" max="15618" width="15.453125" style="325" customWidth="1"/>
    <col min="15619" max="15650" width="3.08984375" style="325" customWidth="1"/>
    <col min="15651" max="15656" width="3" style="325" customWidth="1"/>
    <col min="15657" max="15872" width="9" style="325"/>
    <col min="15873" max="15873" width="3.81640625" style="325" customWidth="1"/>
    <col min="15874" max="15874" width="15.453125" style="325" customWidth="1"/>
    <col min="15875" max="15906" width="3.08984375" style="325" customWidth="1"/>
    <col min="15907" max="15912" width="3" style="325" customWidth="1"/>
    <col min="15913" max="16128" width="9" style="325"/>
    <col min="16129" max="16129" width="3.81640625" style="325" customWidth="1"/>
    <col min="16130" max="16130" width="15.453125" style="325" customWidth="1"/>
    <col min="16131" max="16162" width="3.08984375" style="325" customWidth="1"/>
    <col min="16163" max="16168" width="3" style="325" customWidth="1"/>
    <col min="16169" max="16384" width="9" style="325"/>
  </cols>
  <sheetData>
    <row r="1" spans="1:34" ht="22.5" customHeight="1">
      <c r="A1" s="324" t="s">
        <v>382</v>
      </c>
      <c r="AE1" s="325" t="s">
        <v>383</v>
      </c>
    </row>
    <row r="2" spans="1:34" ht="22.5" customHeight="1">
      <c r="D2" s="325" t="s">
        <v>466</v>
      </c>
    </row>
    <row r="3" spans="1:34" ht="22.5" customHeight="1">
      <c r="B3" s="326" t="s">
        <v>384</v>
      </c>
      <c r="C3" s="327"/>
      <c r="D3" s="967"/>
      <c r="E3" s="967"/>
      <c r="F3" s="967"/>
      <c r="G3" s="967"/>
      <c r="H3" s="967"/>
      <c r="I3" s="967"/>
      <c r="J3" s="967"/>
      <c r="K3" s="967"/>
      <c r="L3" s="967"/>
    </row>
    <row r="4" spans="1:34" ht="22.5" customHeight="1">
      <c r="B4" s="326" t="s">
        <v>385</v>
      </c>
      <c r="C4" s="327"/>
      <c r="D4" s="967"/>
      <c r="E4" s="967"/>
      <c r="F4" s="967"/>
      <c r="G4" s="967"/>
      <c r="H4" s="967"/>
      <c r="I4" s="967"/>
      <c r="J4" s="967"/>
      <c r="K4" s="967"/>
      <c r="L4" s="967"/>
    </row>
    <row r="5" spans="1:34" ht="22.5" customHeight="1">
      <c r="B5" s="328" t="s">
        <v>386</v>
      </c>
      <c r="C5" s="329"/>
      <c r="D5" s="968"/>
      <c r="E5" s="968"/>
      <c r="F5" s="968"/>
      <c r="G5" s="968"/>
      <c r="H5" s="968"/>
      <c r="I5" s="968"/>
      <c r="J5" s="968"/>
      <c r="K5" s="968"/>
      <c r="L5" s="968"/>
    </row>
    <row r="6" spans="1:34" ht="22.5" customHeight="1">
      <c r="B6" s="330" t="s">
        <v>387</v>
      </c>
      <c r="C6" s="331"/>
      <c r="D6" s="968"/>
      <c r="E6" s="968"/>
      <c r="F6" s="968"/>
      <c r="G6" s="968"/>
      <c r="H6" s="968"/>
      <c r="I6" s="968"/>
      <c r="J6" s="968"/>
      <c r="K6" s="968"/>
      <c r="L6" s="968"/>
      <c r="AD6" s="964" t="s">
        <v>388</v>
      </c>
      <c r="AE6" s="964"/>
      <c r="AF6" s="964"/>
      <c r="AG6" s="964"/>
      <c r="AH6" s="964"/>
    </row>
    <row r="7" spans="1:34" ht="11.25" customHeight="1">
      <c r="AD7" s="965"/>
      <c r="AE7" s="965"/>
      <c r="AF7" s="965"/>
      <c r="AG7" s="965"/>
      <c r="AH7" s="965"/>
    </row>
    <row r="8" spans="1:34" ht="22.5" customHeight="1">
      <c r="A8" s="966" t="s">
        <v>389</v>
      </c>
      <c r="B8" s="966"/>
      <c r="C8" s="332" t="s">
        <v>390</v>
      </c>
      <c r="D8" s="333">
        <v>1</v>
      </c>
      <c r="E8" s="333">
        <v>2</v>
      </c>
      <c r="F8" s="333">
        <v>3</v>
      </c>
      <c r="G8" s="333">
        <v>4</v>
      </c>
      <c r="H8" s="333">
        <v>5</v>
      </c>
      <c r="I8" s="333">
        <v>6</v>
      </c>
      <c r="J8" s="333">
        <v>7</v>
      </c>
      <c r="K8" s="333">
        <v>8</v>
      </c>
      <c r="L8" s="333">
        <v>9</v>
      </c>
      <c r="M8" s="333">
        <v>10</v>
      </c>
      <c r="N8" s="333">
        <v>11</v>
      </c>
      <c r="O8" s="333">
        <v>12</v>
      </c>
      <c r="P8" s="333">
        <v>13</v>
      </c>
      <c r="Q8" s="333">
        <v>14</v>
      </c>
      <c r="R8" s="333">
        <v>15</v>
      </c>
      <c r="S8" s="333">
        <v>16</v>
      </c>
      <c r="T8" s="333">
        <v>17</v>
      </c>
      <c r="U8" s="333">
        <v>18</v>
      </c>
      <c r="V8" s="333">
        <v>19</v>
      </c>
      <c r="W8" s="333">
        <v>20</v>
      </c>
      <c r="X8" s="333">
        <v>21</v>
      </c>
      <c r="Y8" s="333">
        <v>22</v>
      </c>
      <c r="Z8" s="333">
        <v>23</v>
      </c>
      <c r="AA8" s="333">
        <v>24</v>
      </c>
      <c r="AB8" s="333">
        <v>25</v>
      </c>
      <c r="AC8" s="333">
        <v>26</v>
      </c>
      <c r="AD8" s="333">
        <v>27</v>
      </c>
      <c r="AE8" s="333">
        <v>28</v>
      </c>
      <c r="AF8" s="333">
        <v>29</v>
      </c>
      <c r="AG8" s="333">
        <v>30</v>
      </c>
      <c r="AH8" s="333">
        <v>31</v>
      </c>
    </row>
    <row r="9" spans="1:34" ht="22.5" customHeight="1">
      <c r="A9" s="966"/>
      <c r="B9" s="966"/>
      <c r="C9" s="334" t="s">
        <v>391</v>
      </c>
      <c r="D9" s="335"/>
      <c r="E9" s="335"/>
      <c r="F9" s="335"/>
      <c r="G9" s="335"/>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s="335"/>
    </row>
    <row r="10" spans="1:34" ht="22.5" customHeight="1">
      <c r="A10" s="336" t="s">
        <v>392</v>
      </c>
      <c r="B10" s="337" t="s">
        <v>393</v>
      </c>
      <c r="C10" s="337"/>
      <c r="D10" s="338"/>
      <c r="E10" s="338"/>
      <c r="F10" s="338"/>
      <c r="G10" s="338"/>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row>
    <row r="11" spans="1:34" ht="22.5" customHeight="1">
      <c r="A11" s="339" t="s">
        <v>394</v>
      </c>
      <c r="B11" s="340" t="s">
        <v>395</v>
      </c>
      <c r="C11" s="340"/>
      <c r="D11" s="341"/>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row>
    <row r="12" spans="1:34" ht="22.5" customHeight="1">
      <c r="A12" s="339" t="s">
        <v>396</v>
      </c>
      <c r="B12" s="340" t="s">
        <v>397</v>
      </c>
      <c r="C12" s="340"/>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row>
    <row r="13" spans="1:34" ht="22.5" customHeight="1">
      <c r="A13" s="342" t="s">
        <v>398</v>
      </c>
      <c r="B13" s="343" t="s">
        <v>399</v>
      </c>
      <c r="C13" s="343"/>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row>
    <row r="14" spans="1:34" ht="22.5" customHeight="1">
      <c r="A14" s="344" t="s">
        <v>400</v>
      </c>
      <c r="B14" s="345" t="s">
        <v>401</v>
      </c>
      <c r="C14" s="345"/>
      <c r="D14" s="345"/>
      <c r="E14" s="345"/>
      <c r="F14" s="345"/>
      <c r="G14" s="345"/>
      <c r="H14" s="345"/>
      <c r="I14" s="345"/>
      <c r="J14" s="345"/>
      <c r="K14" s="345"/>
      <c r="L14" s="345"/>
      <c r="M14" s="345"/>
      <c r="N14" s="345"/>
      <c r="O14" s="345"/>
      <c r="P14" s="345"/>
      <c r="Q14" s="345"/>
      <c r="R14" s="345"/>
      <c r="S14" s="346"/>
      <c r="T14" s="346"/>
      <c r="U14" s="346"/>
      <c r="V14" s="346"/>
      <c r="W14" s="346"/>
      <c r="X14" s="346"/>
      <c r="Y14" s="346"/>
      <c r="Z14" s="346"/>
      <c r="AA14" s="346"/>
      <c r="AB14" s="346"/>
      <c r="AC14" s="346"/>
      <c r="AD14" s="346"/>
      <c r="AE14" s="346"/>
      <c r="AF14" s="346"/>
      <c r="AG14" s="346"/>
      <c r="AH14" s="346"/>
    </row>
    <row r="15" spans="1:34" ht="22.5" customHeight="1">
      <c r="A15" s="344" t="s">
        <v>402</v>
      </c>
      <c r="B15" s="347" t="s">
        <v>403</v>
      </c>
      <c r="C15" s="348"/>
      <c r="D15" s="349"/>
      <c r="E15" s="349"/>
      <c r="F15" s="349"/>
      <c r="G15" s="349"/>
      <c r="H15" s="349"/>
      <c r="I15" s="349"/>
      <c r="J15" s="349"/>
      <c r="K15" s="349"/>
      <c r="L15" s="349"/>
      <c r="M15" s="349"/>
      <c r="N15" s="349"/>
      <c r="O15" s="349"/>
      <c r="P15" s="349"/>
      <c r="Q15" s="349"/>
      <c r="R15" s="349"/>
    </row>
    <row r="16" spans="1:34" ht="22.5" customHeight="1">
      <c r="A16" s="344" t="s">
        <v>404</v>
      </c>
      <c r="B16" s="347" t="s">
        <v>405</v>
      </c>
      <c r="C16" s="348"/>
      <c r="D16" s="349"/>
      <c r="E16" s="349"/>
      <c r="F16" s="349"/>
      <c r="G16" s="349"/>
      <c r="H16" s="349"/>
      <c r="I16" s="349"/>
      <c r="J16" s="349"/>
      <c r="K16" s="349"/>
      <c r="L16" s="349"/>
      <c r="M16" s="349"/>
      <c r="N16" s="349"/>
      <c r="O16" s="349"/>
      <c r="P16" s="349"/>
      <c r="Q16" s="349"/>
      <c r="R16" s="349"/>
    </row>
    <row r="17" spans="1:18" ht="22.5" customHeight="1">
      <c r="A17" s="350" t="s">
        <v>406</v>
      </c>
      <c r="B17" s="349" t="s">
        <v>407</v>
      </c>
      <c r="C17" s="349"/>
      <c r="D17" s="349"/>
      <c r="E17" s="349"/>
      <c r="F17" s="349"/>
      <c r="G17" s="349"/>
      <c r="H17" s="349"/>
      <c r="I17" s="349"/>
      <c r="J17" s="349"/>
      <c r="K17" s="349"/>
      <c r="L17" s="349"/>
      <c r="M17" s="349"/>
      <c r="N17" s="349"/>
      <c r="O17" s="349"/>
      <c r="P17" s="349"/>
      <c r="Q17" s="349"/>
      <c r="R17" s="349"/>
    </row>
    <row r="18" spans="1:18" ht="22.5" customHeight="1">
      <c r="A18" s="350"/>
      <c r="B18" s="349"/>
      <c r="C18" s="349"/>
      <c r="D18" s="349"/>
      <c r="E18" s="349"/>
      <c r="F18" s="349"/>
      <c r="G18" s="349"/>
      <c r="H18" s="349"/>
      <c r="I18" s="349"/>
      <c r="J18" s="349"/>
      <c r="K18" s="349"/>
      <c r="L18" s="349"/>
      <c r="M18" s="349"/>
      <c r="N18" s="349"/>
      <c r="O18" s="349"/>
      <c r="P18" s="349"/>
      <c r="Q18" s="349"/>
      <c r="R18" s="349"/>
    </row>
    <row r="19" spans="1:18" ht="22.5" customHeight="1">
      <c r="A19" s="350"/>
      <c r="B19" s="349"/>
      <c r="C19" s="349"/>
      <c r="D19" s="349"/>
      <c r="E19" s="349"/>
      <c r="F19" s="349"/>
      <c r="G19" s="349"/>
      <c r="H19" s="349"/>
      <c r="I19" s="349"/>
      <c r="J19" s="349"/>
      <c r="K19" s="349"/>
      <c r="L19" s="349"/>
      <c r="M19" s="349"/>
      <c r="N19" s="349"/>
      <c r="O19" s="349"/>
      <c r="P19" s="349"/>
      <c r="Q19" s="349"/>
      <c r="R19" s="349"/>
    </row>
    <row r="20" spans="1:18" ht="22.5" customHeight="1">
      <c r="A20" s="350"/>
      <c r="B20" s="349"/>
      <c r="C20" s="349"/>
      <c r="D20" s="349"/>
      <c r="E20" s="349"/>
      <c r="F20" s="349"/>
      <c r="G20" s="349"/>
      <c r="H20" s="349"/>
      <c r="I20" s="349"/>
      <c r="J20" s="349"/>
      <c r="K20" s="349"/>
      <c r="L20" s="349"/>
      <c r="M20" s="349"/>
      <c r="N20" s="349"/>
      <c r="O20" s="349"/>
      <c r="P20" s="349"/>
      <c r="Q20" s="349"/>
      <c r="R20" s="349"/>
    </row>
    <row r="21" spans="1:18" ht="22.5" customHeight="1">
      <c r="A21" s="350"/>
      <c r="B21" s="349"/>
      <c r="C21" s="349"/>
      <c r="D21" s="349"/>
      <c r="E21" s="349"/>
      <c r="F21" s="349"/>
      <c r="G21" s="349"/>
      <c r="H21" s="349"/>
      <c r="I21" s="349"/>
      <c r="J21" s="349"/>
      <c r="K21" s="349"/>
      <c r="L21" s="349"/>
      <c r="M21" s="349"/>
      <c r="N21" s="349"/>
      <c r="O21" s="349"/>
      <c r="P21" s="349"/>
      <c r="Q21" s="349"/>
      <c r="R21" s="349"/>
    </row>
    <row r="22" spans="1:18" ht="22.5" customHeight="1">
      <c r="B22" s="349"/>
      <c r="C22" s="349"/>
      <c r="D22" s="349"/>
      <c r="E22" s="349"/>
      <c r="F22" s="349"/>
      <c r="G22" s="349"/>
      <c r="H22" s="349"/>
      <c r="I22" s="349"/>
      <c r="J22" s="349"/>
      <c r="K22" s="349"/>
      <c r="L22" s="349"/>
      <c r="M22" s="349"/>
      <c r="N22" s="349"/>
      <c r="O22" s="349"/>
      <c r="P22" s="349"/>
      <c r="Q22" s="349"/>
      <c r="R22" s="349"/>
    </row>
    <row r="23" spans="1:18" ht="22.5" customHeight="1">
      <c r="B23" s="349"/>
      <c r="C23" s="349"/>
      <c r="D23" s="349"/>
      <c r="E23" s="349"/>
      <c r="F23" s="349"/>
      <c r="G23" s="349"/>
      <c r="H23" s="349"/>
      <c r="I23" s="349"/>
      <c r="J23" s="349"/>
      <c r="K23" s="349"/>
      <c r="L23" s="349"/>
      <c r="M23" s="349"/>
      <c r="N23" s="349"/>
      <c r="O23" s="349"/>
      <c r="P23" s="349"/>
      <c r="Q23" s="349"/>
      <c r="R23" s="349"/>
    </row>
    <row r="24" spans="1:18" ht="22.5" customHeight="1">
      <c r="B24" s="349"/>
      <c r="C24" s="349"/>
      <c r="D24" s="349"/>
      <c r="E24" s="349"/>
      <c r="F24" s="349"/>
      <c r="G24" s="349"/>
      <c r="H24" s="349"/>
      <c r="I24" s="349"/>
      <c r="J24" s="349"/>
      <c r="K24" s="349"/>
      <c r="L24" s="349"/>
      <c r="M24" s="349"/>
      <c r="N24" s="349"/>
      <c r="O24" s="349"/>
      <c r="P24" s="349"/>
      <c r="Q24" s="349"/>
      <c r="R24" s="349"/>
    </row>
  </sheetData>
  <mergeCells count="6">
    <mergeCell ref="AD6:AH7"/>
    <mergeCell ref="A8:B9"/>
    <mergeCell ref="D3:L3"/>
    <mergeCell ref="D4:L4"/>
    <mergeCell ref="D5:L5"/>
    <mergeCell ref="D6:L6"/>
  </mergeCells>
  <phoneticPr fontId="6"/>
  <pageMargins left="0.78740157480314965" right="0.35433070866141736"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zoomScaleSheetLayoutView="100" workbookViewId="0">
      <selection activeCell="N14" sqref="N14"/>
    </sheetView>
  </sheetViews>
  <sheetFormatPr defaultRowHeight="22.5" customHeight="1"/>
  <cols>
    <col min="1" max="2" width="5" style="325" customWidth="1"/>
    <col min="3" max="3" width="18.81640625" style="325" customWidth="1"/>
    <col min="4" max="4" width="15.08984375" style="325" customWidth="1"/>
    <col min="5" max="5" width="18.81640625" style="325" customWidth="1"/>
    <col min="6" max="6" width="17.453125" style="325" customWidth="1"/>
    <col min="7" max="256" width="9" style="325"/>
    <col min="257" max="258" width="5" style="325" customWidth="1"/>
    <col min="259" max="259" width="18.81640625" style="325" customWidth="1"/>
    <col min="260" max="260" width="15.08984375" style="325" customWidth="1"/>
    <col min="261" max="261" width="18.81640625" style="325" customWidth="1"/>
    <col min="262" max="262" width="17.453125" style="325" customWidth="1"/>
    <col min="263" max="512" width="9" style="325"/>
    <col min="513" max="514" width="5" style="325" customWidth="1"/>
    <col min="515" max="515" width="18.81640625" style="325" customWidth="1"/>
    <col min="516" max="516" width="15.08984375" style="325" customWidth="1"/>
    <col min="517" max="517" width="18.81640625" style="325" customWidth="1"/>
    <col min="518" max="518" width="17.453125" style="325" customWidth="1"/>
    <col min="519" max="768" width="9" style="325"/>
    <col min="769" max="770" width="5" style="325" customWidth="1"/>
    <col min="771" max="771" width="18.81640625" style="325" customWidth="1"/>
    <col min="772" max="772" width="15.08984375" style="325" customWidth="1"/>
    <col min="773" max="773" width="18.81640625" style="325" customWidth="1"/>
    <col min="774" max="774" width="17.453125" style="325" customWidth="1"/>
    <col min="775" max="1024" width="9" style="325"/>
    <col min="1025" max="1026" width="5" style="325" customWidth="1"/>
    <col min="1027" max="1027" width="18.81640625" style="325" customWidth="1"/>
    <col min="1028" max="1028" width="15.08984375" style="325" customWidth="1"/>
    <col min="1029" max="1029" width="18.81640625" style="325" customWidth="1"/>
    <col min="1030" max="1030" width="17.453125" style="325" customWidth="1"/>
    <col min="1031" max="1280" width="9" style="325"/>
    <col min="1281" max="1282" width="5" style="325" customWidth="1"/>
    <col min="1283" max="1283" width="18.81640625" style="325" customWidth="1"/>
    <col min="1284" max="1284" width="15.08984375" style="325" customWidth="1"/>
    <col min="1285" max="1285" width="18.81640625" style="325" customWidth="1"/>
    <col min="1286" max="1286" width="17.453125" style="325" customWidth="1"/>
    <col min="1287" max="1536" width="9" style="325"/>
    <col min="1537" max="1538" width="5" style="325" customWidth="1"/>
    <col min="1539" max="1539" width="18.81640625" style="325" customWidth="1"/>
    <col min="1540" max="1540" width="15.08984375" style="325" customWidth="1"/>
    <col min="1541" max="1541" width="18.81640625" style="325" customWidth="1"/>
    <col min="1542" max="1542" width="17.453125" style="325" customWidth="1"/>
    <col min="1543" max="1792" width="9" style="325"/>
    <col min="1793" max="1794" width="5" style="325" customWidth="1"/>
    <col min="1795" max="1795" width="18.81640625" style="325" customWidth="1"/>
    <col min="1796" max="1796" width="15.08984375" style="325" customWidth="1"/>
    <col min="1797" max="1797" width="18.81640625" style="325" customWidth="1"/>
    <col min="1798" max="1798" width="17.453125" style="325" customWidth="1"/>
    <col min="1799" max="2048" width="9" style="325"/>
    <col min="2049" max="2050" width="5" style="325" customWidth="1"/>
    <col min="2051" max="2051" width="18.81640625" style="325" customWidth="1"/>
    <col min="2052" max="2052" width="15.08984375" style="325" customWidth="1"/>
    <col min="2053" max="2053" width="18.81640625" style="325" customWidth="1"/>
    <col min="2054" max="2054" width="17.453125" style="325" customWidth="1"/>
    <col min="2055" max="2304" width="9" style="325"/>
    <col min="2305" max="2306" width="5" style="325" customWidth="1"/>
    <col min="2307" max="2307" width="18.81640625" style="325" customWidth="1"/>
    <col min="2308" max="2308" width="15.08984375" style="325" customWidth="1"/>
    <col min="2309" max="2309" width="18.81640625" style="325" customWidth="1"/>
    <col min="2310" max="2310" width="17.453125" style="325" customWidth="1"/>
    <col min="2311" max="2560" width="9" style="325"/>
    <col min="2561" max="2562" width="5" style="325" customWidth="1"/>
    <col min="2563" max="2563" width="18.81640625" style="325" customWidth="1"/>
    <col min="2564" max="2564" width="15.08984375" style="325" customWidth="1"/>
    <col min="2565" max="2565" width="18.81640625" style="325" customWidth="1"/>
    <col min="2566" max="2566" width="17.453125" style="325" customWidth="1"/>
    <col min="2567" max="2816" width="9" style="325"/>
    <col min="2817" max="2818" width="5" style="325" customWidth="1"/>
    <col min="2819" max="2819" width="18.81640625" style="325" customWidth="1"/>
    <col min="2820" max="2820" width="15.08984375" style="325" customWidth="1"/>
    <col min="2821" max="2821" width="18.81640625" style="325" customWidth="1"/>
    <col min="2822" max="2822" width="17.453125" style="325" customWidth="1"/>
    <col min="2823" max="3072" width="9" style="325"/>
    <col min="3073" max="3074" width="5" style="325" customWidth="1"/>
    <col min="3075" max="3075" width="18.81640625" style="325" customWidth="1"/>
    <col min="3076" max="3076" width="15.08984375" style="325" customWidth="1"/>
    <col min="3077" max="3077" width="18.81640625" style="325" customWidth="1"/>
    <col min="3078" max="3078" width="17.453125" style="325" customWidth="1"/>
    <col min="3079" max="3328" width="9" style="325"/>
    <col min="3329" max="3330" width="5" style="325" customWidth="1"/>
    <col min="3331" max="3331" width="18.81640625" style="325" customWidth="1"/>
    <col min="3332" max="3332" width="15.08984375" style="325" customWidth="1"/>
    <col min="3333" max="3333" width="18.81640625" style="325" customWidth="1"/>
    <col min="3334" max="3334" width="17.453125" style="325" customWidth="1"/>
    <col min="3335" max="3584" width="9" style="325"/>
    <col min="3585" max="3586" width="5" style="325" customWidth="1"/>
    <col min="3587" max="3587" width="18.81640625" style="325" customWidth="1"/>
    <col min="3588" max="3588" width="15.08984375" style="325" customWidth="1"/>
    <col min="3589" max="3589" width="18.81640625" style="325" customWidth="1"/>
    <col min="3590" max="3590" width="17.453125" style="325" customWidth="1"/>
    <col min="3591" max="3840" width="9" style="325"/>
    <col min="3841" max="3842" width="5" style="325" customWidth="1"/>
    <col min="3843" max="3843" width="18.81640625" style="325" customWidth="1"/>
    <col min="3844" max="3844" width="15.08984375" style="325" customWidth="1"/>
    <col min="3845" max="3845" width="18.81640625" style="325" customWidth="1"/>
    <col min="3846" max="3846" width="17.453125" style="325" customWidth="1"/>
    <col min="3847" max="4096" width="9" style="325"/>
    <col min="4097" max="4098" width="5" style="325" customWidth="1"/>
    <col min="4099" max="4099" width="18.81640625" style="325" customWidth="1"/>
    <col min="4100" max="4100" width="15.08984375" style="325" customWidth="1"/>
    <col min="4101" max="4101" width="18.81640625" style="325" customWidth="1"/>
    <col min="4102" max="4102" width="17.453125" style="325" customWidth="1"/>
    <col min="4103" max="4352" width="9" style="325"/>
    <col min="4353" max="4354" width="5" style="325" customWidth="1"/>
    <col min="4355" max="4355" width="18.81640625" style="325" customWidth="1"/>
    <col min="4356" max="4356" width="15.08984375" style="325" customWidth="1"/>
    <col min="4357" max="4357" width="18.81640625" style="325" customWidth="1"/>
    <col min="4358" max="4358" width="17.453125" style="325" customWidth="1"/>
    <col min="4359" max="4608" width="9" style="325"/>
    <col min="4609" max="4610" width="5" style="325" customWidth="1"/>
    <col min="4611" max="4611" width="18.81640625" style="325" customWidth="1"/>
    <col min="4612" max="4612" width="15.08984375" style="325" customWidth="1"/>
    <col min="4613" max="4613" width="18.81640625" style="325" customWidth="1"/>
    <col min="4614" max="4614" width="17.453125" style="325" customWidth="1"/>
    <col min="4615" max="4864" width="9" style="325"/>
    <col min="4865" max="4866" width="5" style="325" customWidth="1"/>
    <col min="4867" max="4867" width="18.81640625" style="325" customWidth="1"/>
    <col min="4868" max="4868" width="15.08984375" style="325" customWidth="1"/>
    <col min="4869" max="4869" width="18.81640625" style="325" customWidth="1"/>
    <col min="4870" max="4870" width="17.453125" style="325" customWidth="1"/>
    <col min="4871" max="5120" width="9" style="325"/>
    <col min="5121" max="5122" width="5" style="325" customWidth="1"/>
    <col min="5123" max="5123" width="18.81640625" style="325" customWidth="1"/>
    <col min="5124" max="5124" width="15.08984375" style="325" customWidth="1"/>
    <col min="5125" max="5125" width="18.81640625" style="325" customWidth="1"/>
    <col min="5126" max="5126" width="17.453125" style="325" customWidth="1"/>
    <col min="5127" max="5376" width="9" style="325"/>
    <col min="5377" max="5378" width="5" style="325" customWidth="1"/>
    <col min="5379" max="5379" width="18.81640625" style="325" customWidth="1"/>
    <col min="5380" max="5380" width="15.08984375" style="325" customWidth="1"/>
    <col min="5381" max="5381" width="18.81640625" style="325" customWidth="1"/>
    <col min="5382" max="5382" width="17.453125" style="325" customWidth="1"/>
    <col min="5383" max="5632" width="9" style="325"/>
    <col min="5633" max="5634" width="5" style="325" customWidth="1"/>
    <col min="5635" max="5635" width="18.81640625" style="325" customWidth="1"/>
    <col min="5636" max="5636" width="15.08984375" style="325" customWidth="1"/>
    <col min="5637" max="5637" width="18.81640625" style="325" customWidth="1"/>
    <col min="5638" max="5638" width="17.453125" style="325" customWidth="1"/>
    <col min="5639" max="5888" width="9" style="325"/>
    <col min="5889" max="5890" width="5" style="325" customWidth="1"/>
    <col min="5891" max="5891" width="18.81640625" style="325" customWidth="1"/>
    <col min="5892" max="5892" width="15.08984375" style="325" customWidth="1"/>
    <col min="5893" max="5893" width="18.81640625" style="325" customWidth="1"/>
    <col min="5894" max="5894" width="17.453125" style="325" customWidth="1"/>
    <col min="5895" max="6144" width="9" style="325"/>
    <col min="6145" max="6146" width="5" style="325" customWidth="1"/>
    <col min="6147" max="6147" width="18.81640625" style="325" customWidth="1"/>
    <col min="6148" max="6148" width="15.08984375" style="325" customWidth="1"/>
    <col min="6149" max="6149" width="18.81640625" style="325" customWidth="1"/>
    <col min="6150" max="6150" width="17.453125" style="325" customWidth="1"/>
    <col min="6151" max="6400" width="9" style="325"/>
    <col min="6401" max="6402" width="5" style="325" customWidth="1"/>
    <col min="6403" max="6403" width="18.81640625" style="325" customWidth="1"/>
    <col min="6404" max="6404" width="15.08984375" style="325" customWidth="1"/>
    <col min="6405" max="6405" width="18.81640625" style="325" customWidth="1"/>
    <col min="6406" max="6406" width="17.453125" style="325" customWidth="1"/>
    <col min="6407" max="6656" width="9" style="325"/>
    <col min="6657" max="6658" width="5" style="325" customWidth="1"/>
    <col min="6659" max="6659" width="18.81640625" style="325" customWidth="1"/>
    <col min="6660" max="6660" width="15.08984375" style="325" customWidth="1"/>
    <col min="6661" max="6661" width="18.81640625" style="325" customWidth="1"/>
    <col min="6662" max="6662" width="17.453125" style="325" customWidth="1"/>
    <col min="6663" max="6912" width="9" style="325"/>
    <col min="6913" max="6914" width="5" style="325" customWidth="1"/>
    <col min="6915" max="6915" width="18.81640625" style="325" customWidth="1"/>
    <col min="6916" max="6916" width="15.08984375" style="325" customWidth="1"/>
    <col min="6917" max="6917" width="18.81640625" style="325" customWidth="1"/>
    <col min="6918" max="6918" width="17.453125" style="325" customWidth="1"/>
    <col min="6919" max="7168" width="9" style="325"/>
    <col min="7169" max="7170" width="5" style="325" customWidth="1"/>
    <col min="7171" max="7171" width="18.81640625" style="325" customWidth="1"/>
    <col min="7172" max="7172" width="15.08984375" style="325" customWidth="1"/>
    <col min="7173" max="7173" width="18.81640625" style="325" customWidth="1"/>
    <col min="7174" max="7174" width="17.453125" style="325" customWidth="1"/>
    <col min="7175" max="7424" width="9" style="325"/>
    <col min="7425" max="7426" width="5" style="325" customWidth="1"/>
    <col min="7427" max="7427" width="18.81640625" style="325" customWidth="1"/>
    <col min="7428" max="7428" width="15.08984375" style="325" customWidth="1"/>
    <col min="7429" max="7429" width="18.81640625" style="325" customWidth="1"/>
    <col min="7430" max="7430" width="17.453125" style="325" customWidth="1"/>
    <col min="7431" max="7680" width="9" style="325"/>
    <col min="7681" max="7682" width="5" style="325" customWidth="1"/>
    <col min="7683" max="7683" width="18.81640625" style="325" customWidth="1"/>
    <col min="7684" max="7684" width="15.08984375" style="325" customWidth="1"/>
    <col min="7685" max="7685" width="18.81640625" style="325" customWidth="1"/>
    <col min="7686" max="7686" width="17.453125" style="325" customWidth="1"/>
    <col min="7687" max="7936" width="9" style="325"/>
    <col min="7937" max="7938" width="5" style="325" customWidth="1"/>
    <col min="7939" max="7939" width="18.81640625" style="325" customWidth="1"/>
    <col min="7940" max="7940" width="15.08984375" style="325" customWidth="1"/>
    <col min="7941" max="7941" width="18.81640625" style="325" customWidth="1"/>
    <col min="7942" max="7942" width="17.453125" style="325" customWidth="1"/>
    <col min="7943" max="8192" width="9" style="325"/>
    <col min="8193" max="8194" width="5" style="325" customWidth="1"/>
    <col min="8195" max="8195" width="18.81640625" style="325" customWidth="1"/>
    <col min="8196" max="8196" width="15.08984375" style="325" customWidth="1"/>
    <col min="8197" max="8197" width="18.81640625" style="325" customWidth="1"/>
    <col min="8198" max="8198" width="17.453125" style="325" customWidth="1"/>
    <col min="8199" max="8448" width="9" style="325"/>
    <col min="8449" max="8450" width="5" style="325" customWidth="1"/>
    <col min="8451" max="8451" width="18.81640625" style="325" customWidth="1"/>
    <col min="8452" max="8452" width="15.08984375" style="325" customWidth="1"/>
    <col min="8453" max="8453" width="18.81640625" style="325" customWidth="1"/>
    <col min="8454" max="8454" width="17.453125" style="325" customWidth="1"/>
    <col min="8455" max="8704" width="9" style="325"/>
    <col min="8705" max="8706" width="5" style="325" customWidth="1"/>
    <col min="8707" max="8707" width="18.81640625" style="325" customWidth="1"/>
    <col min="8708" max="8708" width="15.08984375" style="325" customWidth="1"/>
    <col min="8709" max="8709" width="18.81640625" style="325" customWidth="1"/>
    <col min="8710" max="8710" width="17.453125" style="325" customWidth="1"/>
    <col min="8711" max="8960" width="9" style="325"/>
    <col min="8961" max="8962" width="5" style="325" customWidth="1"/>
    <col min="8963" max="8963" width="18.81640625" style="325" customWidth="1"/>
    <col min="8964" max="8964" width="15.08984375" style="325" customWidth="1"/>
    <col min="8965" max="8965" width="18.81640625" style="325" customWidth="1"/>
    <col min="8966" max="8966" width="17.453125" style="325" customWidth="1"/>
    <col min="8967" max="9216" width="9" style="325"/>
    <col min="9217" max="9218" width="5" style="325" customWidth="1"/>
    <col min="9219" max="9219" width="18.81640625" style="325" customWidth="1"/>
    <col min="9220" max="9220" width="15.08984375" style="325" customWidth="1"/>
    <col min="9221" max="9221" width="18.81640625" style="325" customWidth="1"/>
    <col min="9222" max="9222" width="17.453125" style="325" customWidth="1"/>
    <col min="9223" max="9472" width="9" style="325"/>
    <col min="9473" max="9474" width="5" style="325" customWidth="1"/>
    <col min="9475" max="9475" width="18.81640625" style="325" customWidth="1"/>
    <col min="9476" max="9476" width="15.08984375" style="325" customWidth="1"/>
    <col min="9477" max="9477" width="18.81640625" style="325" customWidth="1"/>
    <col min="9478" max="9478" width="17.453125" style="325" customWidth="1"/>
    <col min="9479" max="9728" width="9" style="325"/>
    <col min="9729" max="9730" width="5" style="325" customWidth="1"/>
    <col min="9731" max="9731" width="18.81640625" style="325" customWidth="1"/>
    <col min="9732" max="9732" width="15.08984375" style="325" customWidth="1"/>
    <col min="9733" max="9733" width="18.81640625" style="325" customWidth="1"/>
    <col min="9734" max="9734" width="17.453125" style="325" customWidth="1"/>
    <col min="9735" max="9984" width="9" style="325"/>
    <col min="9985" max="9986" width="5" style="325" customWidth="1"/>
    <col min="9987" max="9987" width="18.81640625" style="325" customWidth="1"/>
    <col min="9988" max="9988" width="15.08984375" style="325" customWidth="1"/>
    <col min="9989" max="9989" width="18.81640625" style="325" customWidth="1"/>
    <col min="9990" max="9990" width="17.453125" style="325" customWidth="1"/>
    <col min="9991" max="10240" width="9" style="325"/>
    <col min="10241" max="10242" width="5" style="325" customWidth="1"/>
    <col min="10243" max="10243" width="18.81640625" style="325" customWidth="1"/>
    <col min="10244" max="10244" width="15.08984375" style="325" customWidth="1"/>
    <col min="10245" max="10245" width="18.81640625" style="325" customWidth="1"/>
    <col min="10246" max="10246" width="17.453125" style="325" customWidth="1"/>
    <col min="10247" max="10496" width="9" style="325"/>
    <col min="10497" max="10498" width="5" style="325" customWidth="1"/>
    <col min="10499" max="10499" width="18.81640625" style="325" customWidth="1"/>
    <col min="10500" max="10500" width="15.08984375" style="325" customWidth="1"/>
    <col min="10501" max="10501" width="18.81640625" style="325" customWidth="1"/>
    <col min="10502" max="10502" width="17.453125" style="325" customWidth="1"/>
    <col min="10503" max="10752" width="9" style="325"/>
    <col min="10753" max="10754" width="5" style="325" customWidth="1"/>
    <col min="10755" max="10755" width="18.81640625" style="325" customWidth="1"/>
    <col min="10756" max="10756" width="15.08984375" style="325" customWidth="1"/>
    <col min="10757" max="10757" width="18.81640625" style="325" customWidth="1"/>
    <col min="10758" max="10758" width="17.453125" style="325" customWidth="1"/>
    <col min="10759" max="11008" width="9" style="325"/>
    <col min="11009" max="11010" width="5" style="325" customWidth="1"/>
    <col min="11011" max="11011" width="18.81640625" style="325" customWidth="1"/>
    <col min="11012" max="11012" width="15.08984375" style="325" customWidth="1"/>
    <col min="11013" max="11013" width="18.81640625" style="325" customWidth="1"/>
    <col min="11014" max="11014" width="17.453125" style="325" customWidth="1"/>
    <col min="11015" max="11264" width="9" style="325"/>
    <col min="11265" max="11266" width="5" style="325" customWidth="1"/>
    <col min="11267" max="11267" width="18.81640625" style="325" customWidth="1"/>
    <col min="11268" max="11268" width="15.08984375" style="325" customWidth="1"/>
    <col min="11269" max="11269" width="18.81640625" style="325" customWidth="1"/>
    <col min="11270" max="11270" width="17.453125" style="325" customWidth="1"/>
    <col min="11271" max="11520" width="9" style="325"/>
    <col min="11521" max="11522" width="5" style="325" customWidth="1"/>
    <col min="11523" max="11523" width="18.81640625" style="325" customWidth="1"/>
    <col min="11524" max="11524" width="15.08984375" style="325" customWidth="1"/>
    <col min="11525" max="11525" width="18.81640625" style="325" customWidth="1"/>
    <col min="11526" max="11526" width="17.453125" style="325" customWidth="1"/>
    <col min="11527" max="11776" width="9" style="325"/>
    <col min="11777" max="11778" width="5" style="325" customWidth="1"/>
    <col min="11779" max="11779" width="18.81640625" style="325" customWidth="1"/>
    <col min="11780" max="11780" width="15.08984375" style="325" customWidth="1"/>
    <col min="11781" max="11781" width="18.81640625" style="325" customWidth="1"/>
    <col min="11782" max="11782" width="17.453125" style="325" customWidth="1"/>
    <col min="11783" max="12032" width="9" style="325"/>
    <col min="12033" max="12034" width="5" style="325" customWidth="1"/>
    <col min="12035" max="12035" width="18.81640625" style="325" customWidth="1"/>
    <col min="12036" max="12036" width="15.08984375" style="325" customWidth="1"/>
    <col min="12037" max="12037" width="18.81640625" style="325" customWidth="1"/>
    <col min="12038" max="12038" width="17.453125" style="325" customWidth="1"/>
    <col min="12039" max="12288" width="9" style="325"/>
    <col min="12289" max="12290" width="5" style="325" customWidth="1"/>
    <col min="12291" max="12291" width="18.81640625" style="325" customWidth="1"/>
    <col min="12292" max="12292" width="15.08984375" style="325" customWidth="1"/>
    <col min="12293" max="12293" width="18.81640625" style="325" customWidth="1"/>
    <col min="12294" max="12294" width="17.453125" style="325" customWidth="1"/>
    <col min="12295" max="12544" width="9" style="325"/>
    <col min="12545" max="12546" width="5" style="325" customWidth="1"/>
    <col min="12547" max="12547" width="18.81640625" style="325" customWidth="1"/>
    <col min="12548" max="12548" width="15.08984375" style="325" customWidth="1"/>
    <col min="12549" max="12549" width="18.81640625" style="325" customWidth="1"/>
    <col min="12550" max="12550" width="17.453125" style="325" customWidth="1"/>
    <col min="12551" max="12800" width="9" style="325"/>
    <col min="12801" max="12802" width="5" style="325" customWidth="1"/>
    <col min="12803" max="12803" width="18.81640625" style="325" customWidth="1"/>
    <col min="12804" max="12804" width="15.08984375" style="325" customWidth="1"/>
    <col min="12805" max="12805" width="18.81640625" style="325" customWidth="1"/>
    <col min="12806" max="12806" width="17.453125" style="325" customWidth="1"/>
    <col min="12807" max="13056" width="9" style="325"/>
    <col min="13057" max="13058" width="5" style="325" customWidth="1"/>
    <col min="13059" max="13059" width="18.81640625" style="325" customWidth="1"/>
    <col min="13060" max="13060" width="15.08984375" style="325" customWidth="1"/>
    <col min="13061" max="13061" width="18.81640625" style="325" customWidth="1"/>
    <col min="13062" max="13062" width="17.453125" style="325" customWidth="1"/>
    <col min="13063" max="13312" width="9" style="325"/>
    <col min="13313" max="13314" width="5" style="325" customWidth="1"/>
    <col min="13315" max="13315" width="18.81640625" style="325" customWidth="1"/>
    <col min="13316" max="13316" width="15.08984375" style="325" customWidth="1"/>
    <col min="13317" max="13317" width="18.81640625" style="325" customWidth="1"/>
    <col min="13318" max="13318" width="17.453125" style="325" customWidth="1"/>
    <col min="13319" max="13568" width="9" style="325"/>
    <col min="13569" max="13570" width="5" style="325" customWidth="1"/>
    <col min="13571" max="13571" width="18.81640625" style="325" customWidth="1"/>
    <col min="13572" max="13572" width="15.08984375" style="325" customWidth="1"/>
    <col min="13573" max="13573" width="18.81640625" style="325" customWidth="1"/>
    <col min="13574" max="13574" width="17.453125" style="325" customWidth="1"/>
    <col min="13575" max="13824" width="9" style="325"/>
    <col min="13825" max="13826" width="5" style="325" customWidth="1"/>
    <col min="13827" max="13827" width="18.81640625" style="325" customWidth="1"/>
    <col min="13828" max="13828" width="15.08984375" style="325" customWidth="1"/>
    <col min="13829" max="13829" width="18.81640625" style="325" customWidth="1"/>
    <col min="13830" max="13830" width="17.453125" style="325" customWidth="1"/>
    <col min="13831" max="14080" width="9" style="325"/>
    <col min="14081" max="14082" width="5" style="325" customWidth="1"/>
    <col min="14083" max="14083" width="18.81640625" style="325" customWidth="1"/>
    <col min="14084" max="14084" width="15.08984375" style="325" customWidth="1"/>
    <col min="14085" max="14085" width="18.81640625" style="325" customWidth="1"/>
    <col min="14086" max="14086" width="17.453125" style="325" customWidth="1"/>
    <col min="14087" max="14336" width="9" style="325"/>
    <col min="14337" max="14338" width="5" style="325" customWidth="1"/>
    <col min="14339" max="14339" width="18.81640625" style="325" customWidth="1"/>
    <col min="14340" max="14340" width="15.08984375" style="325" customWidth="1"/>
    <col min="14341" max="14341" width="18.81640625" style="325" customWidth="1"/>
    <col min="14342" max="14342" width="17.453125" style="325" customWidth="1"/>
    <col min="14343" max="14592" width="9" style="325"/>
    <col min="14593" max="14594" width="5" style="325" customWidth="1"/>
    <col min="14595" max="14595" width="18.81640625" style="325" customWidth="1"/>
    <col min="14596" max="14596" width="15.08984375" style="325" customWidth="1"/>
    <col min="14597" max="14597" width="18.81640625" style="325" customWidth="1"/>
    <col min="14598" max="14598" width="17.453125" style="325" customWidth="1"/>
    <col min="14599" max="14848" width="9" style="325"/>
    <col min="14849" max="14850" width="5" style="325" customWidth="1"/>
    <col min="14851" max="14851" width="18.81640625" style="325" customWidth="1"/>
    <col min="14852" max="14852" width="15.08984375" style="325" customWidth="1"/>
    <col min="14853" max="14853" width="18.81640625" style="325" customWidth="1"/>
    <col min="14854" max="14854" width="17.453125" style="325" customWidth="1"/>
    <col min="14855" max="15104" width="9" style="325"/>
    <col min="15105" max="15106" width="5" style="325" customWidth="1"/>
    <col min="15107" max="15107" width="18.81640625" style="325" customWidth="1"/>
    <col min="15108" max="15108" width="15.08984375" style="325" customWidth="1"/>
    <col min="15109" max="15109" width="18.81640625" style="325" customWidth="1"/>
    <col min="15110" max="15110" width="17.453125" style="325" customWidth="1"/>
    <col min="15111" max="15360" width="9" style="325"/>
    <col min="15361" max="15362" width="5" style="325" customWidth="1"/>
    <col min="15363" max="15363" width="18.81640625" style="325" customWidth="1"/>
    <col min="15364" max="15364" width="15.08984375" style="325" customWidth="1"/>
    <col min="15365" max="15365" width="18.81640625" style="325" customWidth="1"/>
    <col min="15366" max="15366" width="17.453125" style="325" customWidth="1"/>
    <col min="15367" max="15616" width="9" style="325"/>
    <col min="15617" max="15618" width="5" style="325" customWidth="1"/>
    <col min="15619" max="15619" width="18.81640625" style="325" customWidth="1"/>
    <col min="15620" max="15620" width="15.08984375" style="325" customWidth="1"/>
    <col min="15621" max="15621" width="18.81640625" style="325" customWidth="1"/>
    <col min="15622" max="15622" width="17.453125" style="325" customWidth="1"/>
    <col min="15623" max="15872" width="9" style="325"/>
    <col min="15873" max="15874" width="5" style="325" customWidth="1"/>
    <col min="15875" max="15875" width="18.81640625" style="325" customWidth="1"/>
    <col min="15876" max="15876" width="15.08984375" style="325" customWidth="1"/>
    <col min="15877" max="15877" width="18.81640625" style="325" customWidth="1"/>
    <col min="15878" max="15878" width="17.453125" style="325" customWidth="1"/>
    <col min="15879" max="16128" width="9" style="325"/>
    <col min="16129" max="16130" width="5" style="325" customWidth="1"/>
    <col min="16131" max="16131" width="18.81640625" style="325" customWidth="1"/>
    <col min="16132" max="16132" width="15.08984375" style="325" customWidth="1"/>
    <col min="16133" max="16133" width="18.81640625" style="325" customWidth="1"/>
    <col min="16134" max="16134" width="17.453125" style="325" customWidth="1"/>
    <col min="16135" max="16384" width="9" style="325"/>
  </cols>
  <sheetData>
    <row r="1" spans="1:6" ht="22.5" customHeight="1">
      <c r="F1" s="352" t="s">
        <v>434</v>
      </c>
    </row>
    <row r="2" spans="1:6" ht="22.5" customHeight="1">
      <c r="A2" s="324" t="s">
        <v>420</v>
      </c>
      <c r="F2" s="352"/>
    </row>
    <row r="3" spans="1:6" ht="22.5" customHeight="1">
      <c r="A3" s="324"/>
      <c r="B3" s="325" t="s">
        <v>466</v>
      </c>
    </row>
    <row r="4" spans="1:6" ht="22.5" customHeight="1">
      <c r="A4" s="324"/>
      <c r="D4" s="327" t="s">
        <v>421</v>
      </c>
      <c r="E4" s="967"/>
      <c r="F4" s="967"/>
    </row>
    <row r="5" spans="1:6" ht="11.25" customHeight="1"/>
    <row r="6" spans="1:6" ht="22.5" customHeight="1">
      <c r="A6" s="351" t="s">
        <v>422</v>
      </c>
      <c r="B6" s="351" t="s">
        <v>391</v>
      </c>
      <c r="C6" s="351" t="s">
        <v>423</v>
      </c>
      <c r="D6" s="351" t="s">
        <v>424</v>
      </c>
      <c r="E6" s="351" t="s">
        <v>425</v>
      </c>
      <c r="F6" s="351" t="s">
        <v>426</v>
      </c>
    </row>
    <row r="7" spans="1:6" ht="22.5" customHeight="1">
      <c r="A7" s="338">
        <v>5</v>
      </c>
      <c r="B7" s="338" t="s">
        <v>427</v>
      </c>
      <c r="C7" s="353" t="s">
        <v>428</v>
      </c>
      <c r="D7" s="338" t="s">
        <v>429</v>
      </c>
      <c r="E7" s="354" t="s">
        <v>430</v>
      </c>
      <c r="F7" s="355"/>
    </row>
    <row r="8" spans="1:6" ht="22.5" customHeight="1">
      <c r="A8" s="341"/>
      <c r="B8" s="341"/>
      <c r="C8" s="356"/>
      <c r="D8" s="341"/>
      <c r="E8" s="357"/>
      <c r="F8" s="358"/>
    </row>
    <row r="9" spans="1:6" ht="22.5" customHeight="1">
      <c r="A9" s="341"/>
      <c r="B9" s="341"/>
      <c r="C9" s="356"/>
      <c r="D9" s="341"/>
      <c r="E9" s="357"/>
      <c r="F9" s="358"/>
    </row>
    <row r="10" spans="1:6" ht="22.5" customHeight="1">
      <c r="A10" s="341"/>
      <c r="B10" s="341"/>
      <c r="C10" s="356"/>
      <c r="D10" s="341"/>
      <c r="E10" s="357"/>
      <c r="F10" s="358"/>
    </row>
    <row r="11" spans="1:6" ht="22.5" customHeight="1">
      <c r="A11" s="341"/>
      <c r="B11" s="341"/>
      <c r="C11" s="356"/>
      <c r="D11" s="341"/>
      <c r="E11" s="357"/>
      <c r="F11" s="358"/>
    </row>
    <row r="12" spans="1:6" ht="22.5" customHeight="1">
      <c r="A12" s="341"/>
      <c r="B12" s="341"/>
      <c r="C12" s="356"/>
      <c r="D12" s="341"/>
      <c r="E12" s="357"/>
      <c r="F12" s="358"/>
    </row>
    <row r="13" spans="1:6" ht="22.5" customHeight="1">
      <c r="A13" s="341"/>
      <c r="B13" s="341"/>
      <c r="C13" s="356"/>
      <c r="D13" s="341"/>
      <c r="E13" s="357"/>
      <c r="F13" s="358"/>
    </row>
    <row r="14" spans="1:6" ht="22.5" customHeight="1">
      <c r="A14" s="341"/>
      <c r="B14" s="341"/>
      <c r="C14" s="356"/>
      <c r="D14" s="341"/>
      <c r="E14" s="357"/>
      <c r="F14" s="358"/>
    </row>
    <row r="15" spans="1:6" ht="22.5" customHeight="1">
      <c r="A15" s="341"/>
      <c r="B15" s="341"/>
      <c r="C15" s="356"/>
      <c r="D15" s="341"/>
      <c r="E15" s="357"/>
      <c r="F15" s="358"/>
    </row>
    <row r="16" spans="1:6" ht="22.5" customHeight="1">
      <c r="A16" s="341"/>
      <c r="B16" s="341"/>
      <c r="C16" s="356"/>
      <c r="D16" s="341"/>
      <c r="E16" s="357"/>
      <c r="F16" s="358"/>
    </row>
    <row r="17" spans="1:6" ht="22.5" customHeight="1">
      <c r="A17" s="341"/>
      <c r="B17" s="341"/>
      <c r="C17" s="356"/>
      <c r="D17" s="341"/>
      <c r="E17" s="357"/>
      <c r="F17" s="358"/>
    </row>
    <row r="18" spans="1:6" ht="22.5" customHeight="1">
      <c r="A18" s="341"/>
      <c r="B18" s="341"/>
      <c r="C18" s="356"/>
      <c r="D18" s="341"/>
      <c r="E18" s="357"/>
      <c r="F18" s="358"/>
    </row>
    <row r="19" spans="1:6" ht="22.5" customHeight="1">
      <c r="A19" s="341"/>
      <c r="B19" s="341"/>
      <c r="C19" s="356"/>
      <c r="D19" s="341"/>
      <c r="E19" s="357"/>
      <c r="F19" s="358"/>
    </row>
    <row r="20" spans="1:6" ht="22.5" customHeight="1">
      <c r="A20" s="341"/>
      <c r="B20" s="341"/>
      <c r="C20" s="356"/>
      <c r="D20" s="341"/>
      <c r="E20" s="357"/>
      <c r="F20" s="358"/>
    </row>
    <row r="21" spans="1:6" ht="22.5" customHeight="1">
      <c r="A21" s="341"/>
      <c r="B21" s="341"/>
      <c r="C21" s="356"/>
      <c r="D21" s="341"/>
      <c r="E21" s="357"/>
      <c r="F21" s="358"/>
    </row>
    <row r="22" spans="1:6" ht="22.5" customHeight="1">
      <c r="A22" s="341"/>
      <c r="B22" s="341"/>
      <c r="C22" s="356"/>
      <c r="D22" s="341"/>
      <c r="E22" s="357"/>
      <c r="F22" s="358"/>
    </row>
    <row r="23" spans="1:6" ht="22.5" customHeight="1">
      <c r="A23" s="341"/>
      <c r="B23" s="341"/>
      <c r="C23" s="356"/>
      <c r="D23" s="341"/>
      <c r="E23" s="357"/>
      <c r="F23" s="358"/>
    </row>
    <row r="24" spans="1:6" ht="22.5" customHeight="1">
      <c r="A24" s="341"/>
      <c r="B24" s="341"/>
      <c r="C24" s="356"/>
      <c r="D24" s="341"/>
      <c r="E24" s="357"/>
      <c r="F24" s="358"/>
    </row>
    <row r="25" spans="1:6" ht="22.5" customHeight="1">
      <c r="A25" s="341"/>
      <c r="B25" s="341"/>
      <c r="C25" s="356"/>
      <c r="D25" s="341"/>
      <c r="E25" s="357"/>
      <c r="F25" s="358"/>
    </row>
    <row r="26" spans="1:6" ht="22.5" customHeight="1">
      <c r="A26" s="341"/>
      <c r="B26" s="341"/>
      <c r="C26" s="356"/>
      <c r="D26" s="341"/>
      <c r="E26" s="357"/>
      <c r="F26" s="358"/>
    </row>
    <row r="27" spans="1:6" ht="22.5" customHeight="1">
      <c r="A27" s="341"/>
      <c r="B27" s="341"/>
      <c r="C27" s="356"/>
      <c r="D27" s="341"/>
      <c r="E27" s="357"/>
      <c r="F27" s="358"/>
    </row>
    <row r="28" spans="1:6" ht="22.5" customHeight="1">
      <c r="A28" s="341"/>
      <c r="B28" s="341"/>
      <c r="C28" s="356"/>
      <c r="D28" s="341"/>
      <c r="E28" s="357"/>
      <c r="F28" s="358"/>
    </row>
    <row r="29" spans="1:6" ht="22.5" customHeight="1">
      <c r="A29" s="341"/>
      <c r="B29" s="341"/>
      <c r="C29" s="356"/>
      <c r="D29" s="358"/>
      <c r="E29" s="356"/>
      <c r="F29" s="358"/>
    </row>
    <row r="30" spans="1:6" ht="22.5" customHeight="1">
      <c r="A30" s="335"/>
      <c r="B30" s="335"/>
      <c r="C30" s="359"/>
      <c r="D30" s="360"/>
      <c r="E30" s="359"/>
      <c r="F30" s="360"/>
    </row>
    <row r="31" spans="1:6" ht="22.5" customHeight="1">
      <c r="A31" s="361" t="s">
        <v>431</v>
      </c>
    </row>
    <row r="32" spans="1:6" ht="32.25" customHeight="1">
      <c r="A32" s="969" t="s">
        <v>432</v>
      </c>
      <c r="B32" s="970"/>
      <c r="C32" s="970"/>
      <c r="D32" s="970"/>
      <c r="E32" s="970"/>
      <c r="F32" s="970"/>
    </row>
    <row r="33" spans="1:1" ht="22.5" customHeight="1">
      <c r="A33" s="361" t="s">
        <v>433</v>
      </c>
    </row>
  </sheetData>
  <mergeCells count="2">
    <mergeCell ref="E4:F4"/>
    <mergeCell ref="A32:F32"/>
  </mergeCells>
  <phoneticPr fontId="6"/>
  <pageMargins left="0.70866141732283472" right="0.70866141732283472" top="0.74803149606299213" bottom="0.74803149606299213" header="0.31496062992125984" footer="0.31496062992125984"/>
  <pageSetup paperSize="9" orientation="portrait" r:id="rId1"/>
  <headerFooter>
    <oddHeader>&amp;R別紙</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0"/>
  <sheetViews>
    <sheetView showGridLines="0" view="pageBreakPreview" topLeftCell="A13" zoomScale="70" zoomScaleNormal="100" zoomScaleSheetLayoutView="70" workbookViewId="0">
      <selection activeCell="C16" sqref="C16"/>
    </sheetView>
  </sheetViews>
  <sheetFormatPr defaultColWidth="11.26953125" defaultRowHeight="13"/>
  <cols>
    <col min="1" max="1" width="3.54296875" style="475" customWidth="1"/>
    <col min="2" max="2" width="96.453125" style="476" customWidth="1"/>
    <col min="3" max="11" width="11.26953125" style="475"/>
    <col min="12" max="12" width="0" style="475" hidden="1" customWidth="1"/>
    <col min="13" max="16384" width="11.26953125" style="475"/>
  </cols>
  <sheetData>
    <row r="1" spans="1:12" ht="18" customHeight="1" thickTop="1" thickBot="1">
      <c r="B1" s="493" t="s">
        <v>603</v>
      </c>
      <c r="C1" s="494" t="str">
        <f>IF((L6+L7+L8+L9)&gt;0,"未完了","完了")</f>
        <v>未完了</v>
      </c>
    </row>
    <row r="2" spans="1:12" ht="18" customHeight="1" thickTop="1">
      <c r="B2" s="495" t="s">
        <v>565</v>
      </c>
      <c r="C2" s="496"/>
    </row>
    <row r="3" spans="1:12" ht="18" customHeight="1">
      <c r="B3" s="497" t="s">
        <v>566</v>
      </c>
      <c r="C3" s="496"/>
    </row>
    <row r="4" spans="1:12" ht="18" customHeight="1">
      <c r="A4" s="594" t="s">
        <v>567</v>
      </c>
      <c r="B4" s="595"/>
      <c r="C4" s="480" t="s">
        <v>568</v>
      </c>
      <c r="L4" s="475" t="s">
        <v>604</v>
      </c>
    </row>
    <row r="5" spans="1:12" ht="18" customHeight="1">
      <c r="A5" s="598" t="s">
        <v>605</v>
      </c>
      <c r="B5" s="599"/>
      <c r="C5" s="487"/>
      <c r="L5" s="475" t="s">
        <v>606</v>
      </c>
    </row>
    <row r="6" spans="1:12" ht="35.15" customHeight="1">
      <c r="A6" s="482" t="s">
        <v>607</v>
      </c>
      <c r="B6" s="483" t="s">
        <v>608</v>
      </c>
      <c r="C6" s="498"/>
      <c r="L6" s="475">
        <f>COUNTBLANK(C6:C10)</f>
        <v>5</v>
      </c>
    </row>
    <row r="7" spans="1:12" ht="18" customHeight="1">
      <c r="A7" s="482" t="s">
        <v>609</v>
      </c>
      <c r="B7" s="483" t="s">
        <v>610</v>
      </c>
      <c r="C7" s="498"/>
      <c r="L7" s="475">
        <f>COUNTBLANK(C12)</f>
        <v>1</v>
      </c>
    </row>
    <row r="8" spans="1:12" ht="18" customHeight="1">
      <c r="A8" s="482" t="s">
        <v>611</v>
      </c>
      <c r="B8" s="483" t="s">
        <v>612</v>
      </c>
      <c r="C8" s="498"/>
      <c r="L8" s="475">
        <f>COUNTBLANK(C14:C16)</f>
        <v>3</v>
      </c>
    </row>
    <row r="9" spans="1:12" ht="35.15" customHeight="1">
      <c r="A9" s="482" t="s">
        <v>613</v>
      </c>
      <c r="B9" s="483" t="s">
        <v>614</v>
      </c>
      <c r="C9" s="498"/>
      <c r="L9" s="475">
        <f>COUNTBLANK(C18)</f>
        <v>1</v>
      </c>
    </row>
    <row r="10" spans="1:12" ht="180" customHeight="1">
      <c r="A10" s="482" t="s">
        <v>615</v>
      </c>
      <c r="B10" s="483" t="s">
        <v>616</v>
      </c>
      <c r="C10" s="498"/>
    </row>
    <row r="11" spans="1:12" ht="18" customHeight="1">
      <c r="A11" s="598" t="s">
        <v>617</v>
      </c>
      <c r="B11" s="599"/>
      <c r="C11" s="487"/>
    </row>
    <row r="12" spans="1:12" ht="18" customHeight="1">
      <c r="A12" s="482" t="s">
        <v>580</v>
      </c>
      <c r="B12" s="483" t="s">
        <v>618</v>
      </c>
      <c r="C12" s="498"/>
    </row>
    <row r="13" spans="1:12" ht="18" customHeight="1">
      <c r="A13" s="598" t="s">
        <v>619</v>
      </c>
      <c r="B13" s="599"/>
      <c r="C13" s="487"/>
    </row>
    <row r="14" spans="1:12" ht="45" customHeight="1">
      <c r="A14" s="482" t="s">
        <v>620</v>
      </c>
      <c r="B14" s="483" t="s">
        <v>621</v>
      </c>
      <c r="C14" s="498"/>
    </row>
    <row r="15" spans="1:12" ht="18" customHeight="1">
      <c r="A15" s="482" t="s">
        <v>611</v>
      </c>
      <c r="B15" s="483" t="s">
        <v>622</v>
      </c>
      <c r="C15" s="498"/>
    </row>
    <row r="16" spans="1:12" ht="35.15" customHeight="1">
      <c r="A16" s="482" t="s">
        <v>595</v>
      </c>
      <c r="B16" s="483" t="s">
        <v>596</v>
      </c>
      <c r="C16" s="498"/>
    </row>
    <row r="17" spans="1:3" ht="18" customHeight="1">
      <c r="A17" s="598" t="s">
        <v>623</v>
      </c>
      <c r="B17" s="599"/>
      <c r="C17" s="487"/>
    </row>
    <row r="18" spans="1:3" ht="120" customHeight="1">
      <c r="A18" s="482" t="s">
        <v>624</v>
      </c>
      <c r="B18" s="483" t="s">
        <v>625</v>
      </c>
      <c r="C18" s="498"/>
    </row>
    <row r="19" spans="1:3" ht="28">
      <c r="A19" s="499" t="s">
        <v>626</v>
      </c>
      <c r="B19" s="600" t="s">
        <v>627</v>
      </c>
      <c r="C19" s="600"/>
    </row>
    <row r="20" spans="1:3">
      <c r="C20" s="475">
        <f>COUNTIF(C5:C18,"いいえ")</f>
        <v>0</v>
      </c>
    </row>
  </sheetData>
  <mergeCells count="6">
    <mergeCell ref="B19:C19"/>
    <mergeCell ref="A4:B4"/>
    <mergeCell ref="A5:B5"/>
    <mergeCell ref="A11:B11"/>
    <mergeCell ref="A13:B13"/>
    <mergeCell ref="A17:B17"/>
  </mergeCells>
  <phoneticPr fontId="6"/>
  <dataValidations count="1">
    <dataValidation type="list" allowBlank="1" showInputMessage="1" showErrorMessage="1" sqref="C12 C6:C10 C18 C14:C16">
      <formula1>$L$4:$L$5</formula1>
    </dataValidation>
  </dataValidations>
  <pageMargins left="0.7" right="0.7" top="0.75" bottom="0.75" header="0.3" footer="0.3"/>
  <pageSetup paperSize="9" scale="85"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9"/>
  <sheetViews>
    <sheetView view="pageBreakPreview" zoomScale="70" zoomScaleNormal="55" zoomScaleSheetLayoutView="70" workbookViewId="0">
      <selection activeCell="B20" sqref="B20"/>
    </sheetView>
  </sheetViews>
  <sheetFormatPr defaultColWidth="11.26953125" defaultRowHeight="13"/>
  <cols>
    <col min="1" max="1" width="3.54296875" style="475" customWidth="1"/>
    <col min="2" max="2" width="96.453125" style="476" customWidth="1"/>
    <col min="3" max="10" width="11.26953125" style="475"/>
    <col min="11" max="11" width="10.36328125" style="475" customWidth="1"/>
    <col min="12" max="12" width="11.26953125" style="475" hidden="1" customWidth="1"/>
    <col min="13" max="16384" width="11.26953125" style="475"/>
  </cols>
  <sheetData>
    <row r="1" spans="1:12" ht="17" thickTop="1" thickBot="1">
      <c r="B1" s="493" t="s">
        <v>628</v>
      </c>
      <c r="C1" s="494" t="str">
        <f>IF((L6+L10+L15+L19+L22+L25)&gt;0,"未完了","完了")</f>
        <v>未完了</v>
      </c>
    </row>
    <row r="2" spans="1:12" ht="14.5" thickTop="1">
      <c r="B2" s="495" t="s">
        <v>565</v>
      </c>
      <c r="C2" s="496"/>
    </row>
    <row r="3" spans="1:12" ht="14">
      <c r="B3" s="497" t="s">
        <v>566</v>
      </c>
      <c r="C3" s="496"/>
    </row>
    <row r="4" spans="1:12" ht="14">
      <c r="A4" s="594" t="s">
        <v>567</v>
      </c>
      <c r="B4" s="595"/>
      <c r="C4" s="480" t="s">
        <v>568</v>
      </c>
      <c r="L4" s="475" t="s">
        <v>629</v>
      </c>
    </row>
    <row r="5" spans="1:12" ht="17.5" customHeight="1">
      <c r="A5" s="598" t="s">
        <v>630</v>
      </c>
      <c r="B5" s="599"/>
      <c r="C5" s="487"/>
      <c r="L5" s="475" t="s">
        <v>631</v>
      </c>
    </row>
    <row r="6" spans="1:12" ht="21.5" customHeight="1">
      <c r="A6" s="482" t="s">
        <v>632</v>
      </c>
      <c r="B6" s="483" t="s">
        <v>633</v>
      </c>
      <c r="C6" s="500"/>
      <c r="L6" s="475">
        <f>COUNTBLANK(C6:C8)</f>
        <v>3</v>
      </c>
    </row>
    <row r="7" spans="1:12" ht="33.5" customHeight="1">
      <c r="A7" s="482" t="s">
        <v>634</v>
      </c>
      <c r="B7" s="483" t="s">
        <v>635</v>
      </c>
      <c r="C7" s="500"/>
    </row>
    <row r="8" spans="1:12" ht="49" customHeight="1">
      <c r="A8" s="482" t="s">
        <v>636</v>
      </c>
      <c r="B8" s="483" t="s">
        <v>637</v>
      </c>
      <c r="C8" s="500"/>
    </row>
    <row r="9" spans="1:12" ht="17.5" customHeight="1">
      <c r="A9" s="598" t="s">
        <v>638</v>
      </c>
      <c r="B9" s="599"/>
      <c r="C9" s="501"/>
      <c r="L9" s="475" t="s">
        <v>574</v>
      </c>
    </row>
    <row r="10" spans="1:12" ht="21.5" customHeight="1">
      <c r="A10" s="482" t="s">
        <v>632</v>
      </c>
      <c r="B10" s="483" t="s">
        <v>639</v>
      </c>
      <c r="C10" s="500"/>
      <c r="L10" s="475">
        <f>COUNTBLANK(C10:C13)</f>
        <v>4</v>
      </c>
    </row>
    <row r="11" spans="1:12" ht="33.5" customHeight="1">
      <c r="A11" s="482" t="s">
        <v>634</v>
      </c>
      <c r="B11" s="483" t="s">
        <v>640</v>
      </c>
      <c r="C11" s="500"/>
    </row>
    <row r="12" spans="1:12" ht="21.5" customHeight="1">
      <c r="A12" s="482" t="s">
        <v>634</v>
      </c>
      <c r="B12" s="483" t="s">
        <v>641</v>
      </c>
      <c r="C12" s="500"/>
    </row>
    <row r="13" spans="1:12" ht="21.5" customHeight="1">
      <c r="A13" s="482" t="s">
        <v>642</v>
      </c>
      <c r="B13" s="483" t="s">
        <v>643</v>
      </c>
      <c r="C13" s="500"/>
    </row>
    <row r="14" spans="1:12" ht="17.5" customHeight="1">
      <c r="A14" s="598" t="s">
        <v>644</v>
      </c>
      <c r="B14" s="599"/>
      <c r="C14" s="501"/>
      <c r="L14" s="475" t="s">
        <v>631</v>
      </c>
    </row>
    <row r="15" spans="1:12" ht="21.5" customHeight="1">
      <c r="A15" s="482" t="s">
        <v>580</v>
      </c>
      <c r="B15" s="483" t="s">
        <v>645</v>
      </c>
      <c r="C15" s="500"/>
      <c r="L15" s="475">
        <f>COUNTBLANK(C15:C17)</f>
        <v>3</v>
      </c>
    </row>
    <row r="16" spans="1:12" ht="32.5" customHeight="1">
      <c r="A16" s="482" t="s">
        <v>634</v>
      </c>
      <c r="B16" s="483" t="s">
        <v>646</v>
      </c>
      <c r="C16" s="500"/>
    </row>
    <row r="17" spans="1:12" ht="47.5" customHeight="1">
      <c r="A17" s="482" t="s">
        <v>584</v>
      </c>
      <c r="B17" s="483" t="s">
        <v>647</v>
      </c>
      <c r="C17" s="500"/>
    </row>
    <row r="18" spans="1:12" ht="17.5" customHeight="1">
      <c r="A18" s="598" t="s">
        <v>648</v>
      </c>
      <c r="B18" s="599"/>
      <c r="C18" s="501"/>
      <c r="L18" s="475" t="s">
        <v>631</v>
      </c>
    </row>
    <row r="19" spans="1:12" ht="21.5" customHeight="1">
      <c r="A19" s="482" t="s">
        <v>580</v>
      </c>
      <c r="B19" s="483" t="s">
        <v>649</v>
      </c>
      <c r="C19" s="500"/>
      <c r="L19" s="475">
        <f>COUNTBLANK(C19:C20)</f>
        <v>2</v>
      </c>
    </row>
    <row r="20" spans="1:12" ht="21.5" customHeight="1">
      <c r="A20" s="482" t="s">
        <v>642</v>
      </c>
      <c r="B20" s="483" t="s">
        <v>650</v>
      </c>
      <c r="C20" s="500"/>
    </row>
    <row r="21" spans="1:12" ht="17.5" customHeight="1">
      <c r="A21" s="598" t="s">
        <v>651</v>
      </c>
      <c r="B21" s="599"/>
      <c r="C21" s="501"/>
      <c r="L21" s="475" t="s">
        <v>631</v>
      </c>
    </row>
    <row r="22" spans="1:12" ht="21.5" customHeight="1">
      <c r="A22" s="482" t="s">
        <v>632</v>
      </c>
      <c r="B22" s="483" t="s">
        <v>652</v>
      </c>
      <c r="C22" s="500"/>
      <c r="L22" s="475">
        <f>COUNTBLANK(C22:C23)</f>
        <v>2</v>
      </c>
    </row>
    <row r="23" spans="1:12" ht="21.5" customHeight="1">
      <c r="A23" s="482" t="s">
        <v>642</v>
      </c>
      <c r="B23" s="483" t="s">
        <v>653</v>
      </c>
      <c r="C23" s="500"/>
    </row>
    <row r="24" spans="1:12" ht="17.5" customHeight="1">
      <c r="A24" s="598" t="s">
        <v>654</v>
      </c>
      <c r="B24" s="599"/>
      <c r="C24" s="501"/>
      <c r="L24" s="475" t="s">
        <v>631</v>
      </c>
    </row>
    <row r="25" spans="1:12" ht="21.5" customHeight="1">
      <c r="A25" s="482" t="s">
        <v>609</v>
      </c>
      <c r="B25" s="483" t="s">
        <v>655</v>
      </c>
      <c r="C25" s="500"/>
      <c r="L25" s="475">
        <f>COUNTBLANK(C25:C27)</f>
        <v>3</v>
      </c>
    </row>
    <row r="26" spans="1:12" ht="21.5" customHeight="1">
      <c r="A26" s="482" t="s">
        <v>632</v>
      </c>
      <c r="B26" s="483" t="s">
        <v>656</v>
      </c>
      <c r="C26" s="500"/>
    </row>
    <row r="27" spans="1:12" ht="45" customHeight="1">
      <c r="A27" s="482" t="s">
        <v>580</v>
      </c>
      <c r="B27" s="483" t="s">
        <v>657</v>
      </c>
      <c r="C27" s="500"/>
    </row>
    <row r="28" spans="1:12" ht="34.5" customHeight="1">
      <c r="A28" s="499" t="s">
        <v>601</v>
      </c>
      <c r="B28" s="600" t="s">
        <v>658</v>
      </c>
      <c r="C28" s="600"/>
    </row>
    <row r="29" spans="1:12">
      <c r="C29" s="475">
        <f>COUNTIF(C5:C27,"いいえ")</f>
        <v>0</v>
      </c>
    </row>
  </sheetData>
  <mergeCells count="8">
    <mergeCell ref="A24:B24"/>
    <mergeCell ref="B28:C28"/>
    <mergeCell ref="A4:B4"/>
    <mergeCell ref="A5:B5"/>
    <mergeCell ref="A9:B9"/>
    <mergeCell ref="A14:B14"/>
    <mergeCell ref="A18:B18"/>
    <mergeCell ref="A21:B21"/>
  </mergeCells>
  <phoneticPr fontId="6"/>
  <dataValidations count="1">
    <dataValidation type="list" allowBlank="1" showInputMessage="1" showErrorMessage="1" sqref="C6:C8 C10:C13 C25:C27 C15:C17 C19:C20 C22:C23">
      <formula1>$L$4:$L$5</formula1>
    </dataValidation>
  </dataValidations>
  <pageMargins left="0.7" right="0.7" top="0.75" bottom="0.75" header="0.3" footer="0.3"/>
  <pageSetup paperSize="9" scale="85"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view="pageBreakPreview" topLeftCell="A58" zoomScale="85" zoomScaleNormal="70" zoomScaleSheetLayoutView="85" zoomScalePageLayoutView="85" workbookViewId="0">
      <selection activeCell="B6" sqref="A6:XFD73"/>
    </sheetView>
  </sheetViews>
  <sheetFormatPr defaultColWidth="8.453125" defaultRowHeight="13"/>
  <cols>
    <col min="1" max="1" width="17.81640625" style="508" customWidth="1"/>
    <col min="2" max="2" width="38.08984375" style="508" customWidth="1"/>
    <col min="3" max="4" width="12" style="508" customWidth="1"/>
    <col min="5" max="5" width="15.453125" style="508" customWidth="1"/>
    <col min="6" max="6" width="12.26953125" style="508" customWidth="1"/>
    <col min="7" max="7" width="8.453125" style="508"/>
    <col min="8" max="8" width="9.6328125" style="508" bestFit="1" customWidth="1"/>
    <col min="9" max="10" width="8.453125" style="508"/>
    <col min="11" max="11" width="11.26953125" style="475" customWidth="1"/>
    <col min="12" max="12" width="8.453125" style="508" hidden="1" customWidth="1"/>
    <col min="13" max="16384" width="8.453125" style="508"/>
  </cols>
  <sheetData>
    <row r="1" spans="1:12" s="502" customFormat="1" ht="20.149999999999999" customHeight="1">
      <c r="A1" s="605" t="s">
        <v>659</v>
      </c>
      <c r="B1" s="605"/>
      <c r="C1" s="605"/>
      <c r="D1" s="605"/>
      <c r="E1" s="605"/>
      <c r="K1" s="475"/>
      <c r="L1" s="475">
        <f>COUNTBLANK(D6:D73)</f>
        <v>0</v>
      </c>
    </row>
    <row r="2" spans="1:12" s="502" customFormat="1" ht="135.5" customHeight="1">
      <c r="A2" s="606" t="s">
        <v>660</v>
      </c>
      <c r="B2" s="606"/>
      <c r="C2" s="606"/>
      <c r="D2" s="606"/>
      <c r="E2" s="606"/>
      <c r="K2" s="475"/>
    </row>
    <row r="3" spans="1:12" s="502" customFormat="1" ht="20.149999999999999" customHeight="1">
      <c r="A3" s="503" t="s">
        <v>661</v>
      </c>
      <c r="B3" s="607"/>
      <c r="C3" s="607"/>
      <c r="D3" s="607"/>
      <c r="E3" s="607"/>
      <c r="K3" s="475"/>
    </row>
    <row r="4" spans="1:12" s="502" customFormat="1" ht="20.149999999999999" customHeight="1">
      <c r="A4" s="503" t="s">
        <v>662</v>
      </c>
      <c r="B4" s="503"/>
      <c r="C4" s="503" t="s">
        <v>663</v>
      </c>
      <c r="D4" s="608"/>
      <c r="E4" s="609"/>
      <c r="K4" s="475"/>
    </row>
    <row r="5" spans="1:12" ht="26.15" customHeight="1">
      <c r="A5" s="504" t="s">
        <v>664</v>
      </c>
      <c r="B5" s="504" t="s">
        <v>665</v>
      </c>
      <c r="C5" s="504" t="s">
        <v>666</v>
      </c>
      <c r="D5" s="505" t="s">
        <v>667</v>
      </c>
      <c r="E5" s="506" t="s">
        <v>668</v>
      </c>
      <c r="F5" s="507"/>
      <c r="G5" s="507"/>
      <c r="H5" s="507"/>
      <c r="I5" s="507"/>
      <c r="J5" s="475"/>
      <c r="K5" s="508"/>
    </row>
    <row r="6" spans="1:12" s="513" customFormat="1" ht="20.5" customHeight="1">
      <c r="A6" s="601" t="s">
        <v>669</v>
      </c>
      <c r="B6" s="509" t="s">
        <v>670</v>
      </c>
      <c r="C6" s="510" t="s">
        <v>671</v>
      </c>
      <c r="D6" s="510" t="s">
        <v>672</v>
      </c>
      <c r="E6" s="511"/>
      <c r="F6" s="507"/>
      <c r="G6" s="507"/>
      <c r="H6" s="507"/>
      <c r="I6" s="507"/>
      <c r="J6" s="512"/>
    </row>
    <row r="7" spans="1:12" s="513" customFormat="1" ht="20.5" customHeight="1">
      <c r="A7" s="602"/>
      <c r="B7" s="509" t="s">
        <v>673</v>
      </c>
      <c r="C7" s="510" t="s">
        <v>671</v>
      </c>
      <c r="D7" s="510" t="s">
        <v>672</v>
      </c>
      <c r="E7" s="511"/>
      <c r="F7" s="507"/>
      <c r="G7" s="507"/>
      <c r="H7" s="507"/>
      <c r="I7" s="507"/>
      <c r="J7" s="512"/>
    </row>
    <row r="8" spans="1:12" s="513" customFormat="1" ht="20.5" customHeight="1">
      <c r="A8" s="602"/>
      <c r="B8" s="509" t="s">
        <v>674</v>
      </c>
      <c r="C8" s="510" t="s">
        <v>671</v>
      </c>
      <c r="D8" s="510" t="s">
        <v>672</v>
      </c>
      <c r="E8" s="511"/>
      <c r="F8" s="507"/>
      <c r="G8" s="507"/>
      <c r="H8" s="507"/>
      <c r="I8" s="507"/>
      <c r="J8" s="512"/>
    </row>
    <row r="9" spans="1:12" s="513" customFormat="1" ht="20.5" customHeight="1">
      <c r="A9" s="602"/>
      <c r="B9" s="509" t="s">
        <v>675</v>
      </c>
      <c r="C9" s="510" t="s">
        <v>676</v>
      </c>
      <c r="D9" s="510" t="s">
        <v>672</v>
      </c>
      <c r="E9" s="511"/>
      <c r="F9" s="507"/>
      <c r="G9" s="507"/>
      <c r="H9" s="507"/>
      <c r="I9" s="507"/>
      <c r="J9" s="512"/>
    </row>
    <row r="10" spans="1:12" s="513" customFormat="1" ht="20.5" customHeight="1">
      <c r="A10" s="602"/>
      <c r="B10" s="509" t="s">
        <v>677</v>
      </c>
      <c r="C10" s="510" t="s">
        <v>671</v>
      </c>
      <c r="D10" s="510" t="s">
        <v>672</v>
      </c>
      <c r="E10" s="511"/>
      <c r="F10" s="507"/>
      <c r="G10" s="507"/>
      <c r="H10" s="507"/>
      <c r="I10" s="507"/>
      <c r="J10" s="512"/>
    </row>
    <row r="11" spans="1:12" s="513" customFormat="1" ht="20.5" customHeight="1">
      <c r="A11" s="602"/>
      <c r="B11" s="509" t="s">
        <v>678</v>
      </c>
      <c r="C11" s="510" t="s">
        <v>671</v>
      </c>
      <c r="D11" s="510" t="s">
        <v>672</v>
      </c>
      <c r="E11" s="511"/>
      <c r="F11" s="507"/>
      <c r="G11" s="507"/>
      <c r="H11" s="507"/>
      <c r="I11" s="507"/>
      <c r="J11" s="512"/>
    </row>
    <row r="12" spans="1:12" s="513" customFormat="1" ht="20.5" customHeight="1">
      <c r="A12" s="602"/>
      <c r="B12" s="509" t="s">
        <v>679</v>
      </c>
      <c r="C12" s="510" t="s">
        <v>671</v>
      </c>
      <c r="D12" s="510" t="s">
        <v>672</v>
      </c>
      <c r="E12" s="511"/>
      <c r="F12" s="507"/>
      <c r="G12" s="507"/>
      <c r="H12" s="507"/>
      <c r="I12" s="507"/>
      <c r="J12" s="512"/>
    </row>
    <row r="13" spans="1:12" s="513" customFormat="1" ht="20.5" customHeight="1">
      <c r="A13" s="602"/>
      <c r="B13" s="509" t="s">
        <v>680</v>
      </c>
      <c r="C13" s="510" t="s">
        <v>671</v>
      </c>
      <c r="D13" s="510" t="s">
        <v>672</v>
      </c>
      <c r="E13" s="511"/>
      <c r="F13" s="507"/>
      <c r="G13" s="507"/>
      <c r="H13" s="507"/>
      <c r="I13" s="507"/>
      <c r="J13" s="512"/>
    </row>
    <row r="14" spans="1:12" s="513" customFormat="1" ht="20.5" customHeight="1">
      <c r="A14" s="603"/>
      <c r="B14" s="509" t="s">
        <v>681</v>
      </c>
      <c r="C14" s="510" t="s">
        <v>682</v>
      </c>
      <c r="D14" s="510" t="s">
        <v>672</v>
      </c>
      <c r="E14" s="511"/>
      <c r="F14" s="507"/>
      <c r="G14" s="507"/>
      <c r="H14" s="507"/>
      <c r="I14" s="507"/>
      <c r="J14" s="512"/>
    </row>
    <row r="15" spans="1:12" s="513" customFormat="1" ht="20.5" customHeight="1">
      <c r="A15" s="601" t="s">
        <v>683</v>
      </c>
      <c r="B15" s="509" t="s">
        <v>683</v>
      </c>
      <c r="C15" s="510" t="s">
        <v>671</v>
      </c>
      <c r="D15" s="510" t="s">
        <v>672</v>
      </c>
      <c r="E15" s="511"/>
      <c r="F15" s="507"/>
      <c r="G15" s="507"/>
      <c r="H15" s="507"/>
      <c r="I15" s="507"/>
      <c r="J15" s="512"/>
    </row>
    <row r="16" spans="1:12" s="513" customFormat="1" ht="20.5" customHeight="1">
      <c r="A16" s="603"/>
      <c r="B16" s="509" t="s">
        <v>684</v>
      </c>
      <c r="C16" s="510" t="s">
        <v>671</v>
      </c>
      <c r="D16" s="510" t="s">
        <v>672</v>
      </c>
      <c r="E16" s="511"/>
      <c r="F16" s="507"/>
      <c r="G16" s="507"/>
      <c r="H16" s="507"/>
      <c r="I16" s="507"/>
      <c r="J16" s="512"/>
    </row>
    <row r="17" spans="1:10" s="513" customFormat="1" ht="20.5" customHeight="1">
      <c r="A17" s="604" t="s">
        <v>685</v>
      </c>
      <c r="B17" s="509" t="s">
        <v>686</v>
      </c>
      <c r="C17" s="510" t="s">
        <v>671</v>
      </c>
      <c r="D17" s="510" t="s">
        <v>672</v>
      </c>
      <c r="E17" s="511"/>
      <c r="F17" s="507"/>
      <c r="G17" s="507"/>
      <c r="H17" s="507"/>
      <c r="I17" s="507"/>
      <c r="J17" s="512"/>
    </row>
    <row r="18" spans="1:10" s="513" customFormat="1" ht="20.5" customHeight="1">
      <c r="A18" s="604"/>
      <c r="B18" s="509" t="s">
        <v>687</v>
      </c>
      <c r="C18" s="510" t="s">
        <v>671</v>
      </c>
      <c r="D18" s="510" t="s">
        <v>672</v>
      </c>
      <c r="E18" s="511"/>
      <c r="F18" s="507"/>
      <c r="G18" s="507"/>
      <c r="H18" s="507"/>
      <c r="I18" s="507"/>
      <c r="J18" s="512"/>
    </row>
    <row r="19" spans="1:10" s="513" customFormat="1" ht="20.5" customHeight="1">
      <c r="A19" s="601" t="s">
        <v>688</v>
      </c>
      <c r="B19" s="509" t="s">
        <v>689</v>
      </c>
      <c r="C19" s="510" t="s">
        <v>671</v>
      </c>
      <c r="D19" s="510" t="s">
        <v>672</v>
      </c>
      <c r="E19" s="511"/>
      <c r="F19" s="507"/>
      <c r="G19" s="507"/>
      <c r="H19" s="507"/>
      <c r="I19" s="507"/>
      <c r="J19" s="512"/>
    </row>
    <row r="20" spans="1:10" s="513" customFormat="1" ht="20.5" customHeight="1">
      <c r="A20" s="602"/>
      <c r="B20" s="509" t="s">
        <v>690</v>
      </c>
      <c r="C20" s="510" t="s">
        <v>671</v>
      </c>
      <c r="D20" s="510" t="s">
        <v>672</v>
      </c>
      <c r="E20" s="511"/>
      <c r="F20" s="507"/>
      <c r="G20" s="507"/>
      <c r="H20" s="507"/>
      <c r="I20" s="507"/>
      <c r="J20" s="512"/>
    </row>
    <row r="21" spans="1:10" s="513" customFormat="1" ht="20.5" customHeight="1">
      <c r="A21" s="602"/>
      <c r="B21" s="509" t="s">
        <v>691</v>
      </c>
      <c r="C21" s="510" t="s">
        <v>671</v>
      </c>
      <c r="D21" s="510" t="s">
        <v>672</v>
      </c>
      <c r="E21" s="511"/>
      <c r="F21" s="507"/>
      <c r="G21" s="507"/>
      <c r="H21" s="507"/>
      <c r="I21" s="507"/>
      <c r="J21" s="512"/>
    </row>
    <row r="22" spans="1:10" s="513" customFormat="1" ht="20.5" customHeight="1">
      <c r="A22" s="602"/>
      <c r="B22" s="509" t="s">
        <v>692</v>
      </c>
      <c r="C22" s="510" t="s">
        <v>671</v>
      </c>
      <c r="D22" s="510" t="s">
        <v>672</v>
      </c>
      <c r="E22" s="511"/>
      <c r="F22" s="507"/>
      <c r="G22" s="507"/>
      <c r="H22" s="507"/>
      <c r="I22" s="507"/>
      <c r="J22" s="512"/>
    </row>
    <row r="23" spans="1:10" s="513" customFormat="1" ht="20.5" customHeight="1">
      <c r="A23" s="602"/>
      <c r="B23" s="509" t="s">
        <v>693</v>
      </c>
      <c r="C23" s="510" t="s">
        <v>671</v>
      </c>
      <c r="D23" s="510" t="s">
        <v>672</v>
      </c>
      <c r="E23" s="511"/>
      <c r="F23" s="507"/>
      <c r="G23" s="507"/>
      <c r="H23" s="507"/>
      <c r="I23" s="507"/>
      <c r="J23" s="512"/>
    </row>
    <row r="24" spans="1:10" s="513" customFormat="1" ht="20.5" customHeight="1">
      <c r="A24" s="602"/>
      <c r="B24" s="509" t="s">
        <v>694</v>
      </c>
      <c r="C24" s="510" t="s">
        <v>671</v>
      </c>
      <c r="D24" s="510" t="s">
        <v>672</v>
      </c>
      <c r="E24" s="511"/>
      <c r="F24" s="507"/>
      <c r="G24" s="507"/>
      <c r="H24" s="507"/>
      <c r="I24" s="507"/>
      <c r="J24" s="512"/>
    </row>
    <row r="25" spans="1:10" s="513" customFormat="1" ht="20.5" customHeight="1">
      <c r="A25" s="602"/>
      <c r="B25" s="509" t="s">
        <v>695</v>
      </c>
      <c r="C25" s="510" t="s">
        <v>671</v>
      </c>
      <c r="D25" s="510" t="s">
        <v>672</v>
      </c>
      <c r="E25" s="511"/>
      <c r="F25" s="507"/>
      <c r="G25" s="507"/>
      <c r="H25" s="507"/>
      <c r="I25" s="507"/>
      <c r="J25" s="512"/>
    </row>
    <row r="26" spans="1:10" s="513" customFormat="1" ht="20.5" customHeight="1">
      <c r="A26" s="602"/>
      <c r="B26" s="509" t="s">
        <v>696</v>
      </c>
      <c r="C26" s="510" t="s">
        <v>671</v>
      </c>
      <c r="D26" s="510" t="s">
        <v>672</v>
      </c>
      <c r="E26" s="511"/>
      <c r="F26" s="507"/>
      <c r="G26" s="507"/>
      <c r="H26" s="507"/>
      <c r="I26" s="507"/>
      <c r="J26" s="512"/>
    </row>
    <row r="27" spans="1:10" s="513" customFormat="1" ht="20.5" customHeight="1">
      <c r="A27" s="602"/>
      <c r="B27" s="509" t="s">
        <v>697</v>
      </c>
      <c r="C27" s="510" t="s">
        <v>671</v>
      </c>
      <c r="D27" s="510" t="s">
        <v>672</v>
      </c>
      <c r="E27" s="511"/>
      <c r="F27" s="507"/>
      <c r="G27" s="507"/>
      <c r="H27" s="507"/>
      <c r="I27" s="507"/>
      <c r="J27" s="512"/>
    </row>
    <row r="28" spans="1:10" s="513" customFormat="1" ht="20.5" customHeight="1">
      <c r="A28" s="602"/>
      <c r="B28" s="509" t="s">
        <v>698</v>
      </c>
      <c r="C28" s="510" t="s">
        <v>699</v>
      </c>
      <c r="D28" s="510" t="s">
        <v>672</v>
      </c>
      <c r="E28" s="511"/>
      <c r="F28" s="507"/>
      <c r="G28" s="507"/>
      <c r="H28" s="507"/>
      <c r="I28" s="507"/>
      <c r="J28" s="512"/>
    </row>
    <row r="29" spans="1:10" s="513" customFormat="1" ht="20.5" customHeight="1">
      <c r="A29" s="602"/>
      <c r="B29" s="509" t="s">
        <v>700</v>
      </c>
      <c r="C29" s="510" t="s">
        <v>671</v>
      </c>
      <c r="D29" s="510" t="s">
        <v>672</v>
      </c>
      <c r="E29" s="511"/>
      <c r="F29" s="507"/>
      <c r="G29" s="507"/>
      <c r="H29" s="507"/>
      <c r="I29" s="507"/>
      <c r="J29" s="512"/>
    </row>
    <row r="30" spans="1:10" s="513" customFormat="1" ht="20.5" customHeight="1">
      <c r="A30" s="602"/>
      <c r="B30" s="509" t="s">
        <v>701</v>
      </c>
      <c r="C30" s="510" t="s">
        <v>702</v>
      </c>
      <c r="D30" s="510" t="s">
        <v>672</v>
      </c>
      <c r="E30" s="511"/>
      <c r="F30" s="507"/>
      <c r="G30" s="507"/>
      <c r="H30" s="507"/>
      <c r="I30" s="507"/>
      <c r="J30" s="512"/>
    </row>
    <row r="31" spans="1:10" s="513" customFormat="1" ht="20.5" customHeight="1">
      <c r="A31" s="602"/>
      <c r="B31" s="509" t="s">
        <v>703</v>
      </c>
      <c r="C31" s="510" t="s">
        <v>676</v>
      </c>
      <c r="D31" s="510" t="s">
        <v>672</v>
      </c>
      <c r="E31" s="511"/>
      <c r="F31" s="507"/>
      <c r="G31" s="507"/>
      <c r="H31" s="507"/>
      <c r="I31" s="507"/>
      <c r="J31" s="512"/>
    </row>
    <row r="32" spans="1:10" s="513" customFormat="1" ht="20.5" customHeight="1">
      <c r="A32" s="514" t="s">
        <v>704</v>
      </c>
      <c r="B32" s="511" t="s">
        <v>705</v>
      </c>
      <c r="C32" s="510" t="s">
        <v>706</v>
      </c>
      <c r="D32" s="510" t="s">
        <v>672</v>
      </c>
      <c r="E32" s="511"/>
      <c r="F32" s="507"/>
      <c r="G32" s="507"/>
      <c r="H32" s="507"/>
      <c r="I32" s="507"/>
      <c r="J32" s="512"/>
    </row>
    <row r="33" spans="1:10" s="513" customFormat="1" ht="20.5" customHeight="1">
      <c r="A33" s="514" t="s">
        <v>707</v>
      </c>
      <c r="B33" s="509" t="s">
        <v>708</v>
      </c>
      <c r="C33" s="510" t="s">
        <v>671</v>
      </c>
      <c r="D33" s="510" t="s">
        <v>672</v>
      </c>
      <c r="E33" s="511"/>
      <c r="F33" s="507"/>
      <c r="G33" s="507"/>
      <c r="H33" s="507"/>
      <c r="I33" s="507"/>
      <c r="J33" s="512"/>
    </row>
    <row r="34" spans="1:10" s="513" customFormat="1" ht="20.5" customHeight="1">
      <c r="A34" s="604" t="s">
        <v>709</v>
      </c>
      <c r="B34" s="509" t="s">
        <v>710</v>
      </c>
      <c r="C34" s="510" t="s">
        <v>671</v>
      </c>
      <c r="D34" s="510" t="s">
        <v>672</v>
      </c>
      <c r="E34" s="511"/>
      <c r="F34" s="507"/>
      <c r="G34" s="507"/>
      <c r="H34" s="507"/>
      <c r="I34" s="507"/>
      <c r="J34" s="512"/>
    </row>
    <row r="35" spans="1:10" s="513" customFormat="1" ht="20.5" customHeight="1">
      <c r="A35" s="604"/>
      <c r="B35" s="509" t="s">
        <v>711</v>
      </c>
      <c r="C35" s="510" t="s">
        <v>671</v>
      </c>
      <c r="D35" s="510" t="s">
        <v>672</v>
      </c>
      <c r="E35" s="511"/>
      <c r="F35" s="507"/>
      <c r="G35" s="507"/>
      <c r="H35" s="507"/>
      <c r="I35" s="507"/>
      <c r="J35" s="512"/>
    </row>
    <row r="36" spans="1:10" s="513" customFormat="1" ht="20.5" customHeight="1">
      <c r="A36" s="601" t="s">
        <v>712</v>
      </c>
      <c r="B36" s="515" t="s">
        <v>713</v>
      </c>
      <c r="C36" s="510" t="s">
        <v>671</v>
      </c>
      <c r="D36" s="510" t="s">
        <v>672</v>
      </c>
      <c r="E36" s="511"/>
      <c r="F36" s="507"/>
      <c r="G36" s="507"/>
      <c r="H36" s="507"/>
      <c r="I36" s="507"/>
      <c r="J36" s="512"/>
    </row>
    <row r="37" spans="1:10" s="513" customFormat="1" ht="20.5" customHeight="1">
      <c r="A37" s="603"/>
      <c r="B37" s="515" t="s">
        <v>714</v>
      </c>
      <c r="C37" s="510" t="s">
        <v>671</v>
      </c>
      <c r="D37" s="510" t="s">
        <v>672</v>
      </c>
      <c r="E37" s="511"/>
      <c r="F37" s="507"/>
      <c r="G37" s="507"/>
      <c r="H37" s="507"/>
      <c r="I37" s="507"/>
      <c r="J37" s="512"/>
    </row>
    <row r="38" spans="1:10" s="513" customFormat="1" ht="20.5" customHeight="1">
      <c r="A38" s="601" t="s">
        <v>715</v>
      </c>
      <c r="B38" s="515" t="s">
        <v>716</v>
      </c>
      <c r="C38" s="510" t="s">
        <v>671</v>
      </c>
      <c r="D38" s="510" t="s">
        <v>672</v>
      </c>
      <c r="E38" s="511"/>
      <c r="F38" s="507"/>
      <c r="G38" s="507"/>
      <c r="H38" s="507"/>
      <c r="I38" s="507"/>
      <c r="J38" s="512"/>
    </row>
    <row r="39" spans="1:10" s="513" customFormat="1" ht="20.5" customHeight="1">
      <c r="A39" s="603"/>
      <c r="B39" s="515" t="s">
        <v>717</v>
      </c>
      <c r="C39" s="510" t="s">
        <v>671</v>
      </c>
      <c r="D39" s="510" t="s">
        <v>672</v>
      </c>
      <c r="E39" s="511"/>
      <c r="F39" s="507"/>
      <c r="G39" s="507"/>
      <c r="H39" s="507"/>
      <c r="I39" s="507"/>
      <c r="J39" s="512"/>
    </row>
    <row r="40" spans="1:10" s="513" customFormat="1" ht="20.5" customHeight="1">
      <c r="A40" s="601" t="s">
        <v>718</v>
      </c>
      <c r="B40" s="515" t="s">
        <v>719</v>
      </c>
      <c r="C40" s="510" t="s">
        <v>720</v>
      </c>
      <c r="D40" s="510" t="s">
        <v>672</v>
      </c>
      <c r="E40" s="511"/>
      <c r="F40" s="507"/>
      <c r="G40" s="507"/>
      <c r="H40" s="507"/>
      <c r="I40" s="507"/>
      <c r="J40" s="512"/>
    </row>
    <row r="41" spans="1:10" s="513" customFormat="1" ht="20.5" customHeight="1">
      <c r="A41" s="602"/>
      <c r="B41" s="515" t="s">
        <v>721</v>
      </c>
      <c r="C41" s="510" t="s">
        <v>720</v>
      </c>
      <c r="D41" s="510" t="s">
        <v>672</v>
      </c>
      <c r="E41" s="511"/>
      <c r="F41" s="507"/>
      <c r="G41" s="507"/>
      <c r="H41" s="507"/>
      <c r="I41" s="507"/>
      <c r="J41" s="512"/>
    </row>
    <row r="42" spans="1:10" s="513" customFormat="1" ht="20.5" customHeight="1">
      <c r="A42" s="603"/>
      <c r="B42" s="515" t="s">
        <v>722</v>
      </c>
      <c r="C42" s="510" t="s">
        <v>720</v>
      </c>
      <c r="D42" s="510" t="s">
        <v>672</v>
      </c>
      <c r="E42" s="511"/>
      <c r="F42" s="507"/>
      <c r="G42" s="507"/>
      <c r="H42" s="507"/>
      <c r="I42" s="507"/>
      <c r="J42" s="512"/>
    </row>
    <row r="43" spans="1:10" s="513" customFormat="1" ht="20.5" customHeight="1">
      <c r="A43" s="514" t="s">
        <v>723</v>
      </c>
      <c r="B43" s="516" t="s">
        <v>705</v>
      </c>
      <c r="C43" s="510" t="s">
        <v>671</v>
      </c>
      <c r="D43" s="510" t="s">
        <v>672</v>
      </c>
      <c r="E43" s="511"/>
      <c r="F43" s="507"/>
      <c r="G43" s="507"/>
      <c r="H43" s="507"/>
      <c r="I43" s="507"/>
      <c r="J43" s="512"/>
    </row>
    <row r="44" spans="1:10" s="513" customFormat="1" ht="20.5" customHeight="1">
      <c r="A44" s="601" t="s">
        <v>724</v>
      </c>
      <c r="B44" s="515" t="s">
        <v>725</v>
      </c>
      <c r="C44" s="510" t="s">
        <v>671</v>
      </c>
      <c r="D44" s="510" t="s">
        <v>672</v>
      </c>
      <c r="E44" s="511"/>
      <c r="F44" s="507"/>
      <c r="G44" s="507"/>
      <c r="H44" s="507"/>
      <c r="I44" s="507"/>
      <c r="J44" s="512"/>
    </row>
    <row r="45" spans="1:10" s="513" customFormat="1" ht="20.5" customHeight="1">
      <c r="A45" s="603"/>
      <c r="B45" s="517" t="s">
        <v>726</v>
      </c>
      <c r="C45" s="510" t="s">
        <v>671</v>
      </c>
      <c r="D45" s="510" t="s">
        <v>672</v>
      </c>
      <c r="E45" s="511"/>
      <c r="J45" s="512"/>
    </row>
    <row r="46" spans="1:10" s="513" customFormat="1" ht="20.5" customHeight="1">
      <c r="A46" s="601" t="s">
        <v>727</v>
      </c>
      <c r="B46" s="515" t="s">
        <v>728</v>
      </c>
      <c r="C46" s="510" t="s">
        <v>671</v>
      </c>
      <c r="D46" s="510" t="s">
        <v>672</v>
      </c>
      <c r="E46" s="511"/>
      <c r="F46" s="507"/>
      <c r="G46" s="507"/>
      <c r="H46" s="507"/>
      <c r="I46" s="507"/>
      <c r="J46" s="512"/>
    </row>
    <row r="47" spans="1:10" s="513" customFormat="1" ht="20.5" customHeight="1">
      <c r="A47" s="603"/>
      <c r="B47" s="515" t="s">
        <v>729</v>
      </c>
      <c r="C47" s="510" t="s">
        <v>671</v>
      </c>
      <c r="D47" s="510" t="s">
        <v>672</v>
      </c>
      <c r="E47" s="511"/>
      <c r="F47" s="507"/>
      <c r="G47" s="507"/>
      <c r="H47" s="507"/>
      <c r="I47" s="507"/>
      <c r="J47" s="512"/>
    </row>
    <row r="48" spans="1:10" s="513" customFormat="1" ht="20.5" customHeight="1">
      <c r="A48" s="514" t="s">
        <v>730</v>
      </c>
      <c r="B48" s="516" t="s">
        <v>731</v>
      </c>
      <c r="C48" s="510" t="s">
        <v>671</v>
      </c>
      <c r="D48" s="510" t="s">
        <v>672</v>
      </c>
      <c r="E48" s="511"/>
      <c r="F48" s="507"/>
      <c r="G48" s="507"/>
      <c r="H48" s="507"/>
      <c r="I48" s="507"/>
      <c r="J48" s="512"/>
    </row>
    <row r="49" spans="1:10" s="513" customFormat="1" ht="20.5" customHeight="1">
      <c r="A49" s="601" t="s">
        <v>732</v>
      </c>
      <c r="B49" s="515" t="s">
        <v>733</v>
      </c>
      <c r="C49" s="510" t="s">
        <v>671</v>
      </c>
      <c r="D49" s="510" t="s">
        <v>672</v>
      </c>
      <c r="E49" s="511"/>
      <c r="F49" s="507"/>
      <c r="G49" s="507"/>
      <c r="H49" s="507"/>
      <c r="I49" s="507"/>
      <c r="J49" s="512"/>
    </row>
    <row r="50" spans="1:10" s="513" customFormat="1" ht="20.5" customHeight="1">
      <c r="A50" s="602"/>
      <c r="B50" s="515" t="s">
        <v>734</v>
      </c>
      <c r="C50" s="510" t="s">
        <v>671</v>
      </c>
      <c r="D50" s="510" t="s">
        <v>672</v>
      </c>
      <c r="E50" s="511"/>
      <c r="F50" s="507"/>
      <c r="G50" s="507"/>
      <c r="H50" s="507"/>
      <c r="I50" s="507"/>
      <c r="J50" s="512"/>
    </row>
    <row r="51" spans="1:10" s="513" customFormat="1" ht="20.5" customHeight="1">
      <c r="A51" s="602"/>
      <c r="B51" s="515" t="s">
        <v>735</v>
      </c>
      <c r="C51" s="510" t="s">
        <v>671</v>
      </c>
      <c r="D51" s="510" t="s">
        <v>672</v>
      </c>
      <c r="E51" s="511"/>
      <c r="F51" s="507"/>
      <c r="G51" s="507"/>
      <c r="H51" s="507"/>
      <c r="I51" s="507"/>
      <c r="J51" s="512"/>
    </row>
    <row r="52" spans="1:10" s="513" customFormat="1" ht="20.5" customHeight="1">
      <c r="A52" s="602"/>
      <c r="B52" s="515" t="s">
        <v>736</v>
      </c>
      <c r="C52" s="510" t="s">
        <v>671</v>
      </c>
      <c r="D52" s="510" t="s">
        <v>672</v>
      </c>
      <c r="E52" s="511"/>
      <c r="F52" s="507"/>
      <c r="G52" s="507"/>
      <c r="H52" s="507"/>
      <c r="I52" s="507"/>
      <c r="J52" s="512"/>
    </row>
    <row r="53" spans="1:10" s="513" customFormat="1" ht="20.5" customHeight="1">
      <c r="A53" s="603"/>
      <c r="B53" s="515" t="s">
        <v>737</v>
      </c>
      <c r="C53" s="510" t="s">
        <v>671</v>
      </c>
      <c r="D53" s="510" t="s">
        <v>672</v>
      </c>
      <c r="E53" s="511"/>
      <c r="F53" s="507"/>
      <c r="G53" s="507"/>
      <c r="H53" s="507"/>
      <c r="I53" s="507"/>
      <c r="J53" s="512"/>
    </row>
    <row r="54" spans="1:10" s="513" customFormat="1" ht="20.5" customHeight="1">
      <c r="A54" s="601" t="s">
        <v>738</v>
      </c>
      <c r="B54" s="515" t="s">
        <v>739</v>
      </c>
      <c r="C54" s="510" t="s">
        <v>671</v>
      </c>
      <c r="D54" s="510" t="s">
        <v>672</v>
      </c>
      <c r="E54" s="511"/>
      <c r="F54" s="507"/>
      <c r="G54" s="507"/>
      <c r="H54" s="507"/>
      <c r="I54" s="507"/>
      <c r="J54" s="512"/>
    </row>
    <row r="55" spans="1:10" s="513" customFormat="1" ht="20.5" customHeight="1">
      <c r="A55" s="603"/>
      <c r="B55" s="515" t="s">
        <v>740</v>
      </c>
      <c r="C55" s="510" t="s">
        <v>671</v>
      </c>
      <c r="D55" s="510" t="s">
        <v>672</v>
      </c>
      <c r="E55" s="511"/>
      <c r="F55" s="507"/>
      <c r="G55" s="507"/>
      <c r="H55" s="507"/>
      <c r="I55" s="507"/>
      <c r="J55" s="512"/>
    </row>
    <row r="56" spans="1:10" s="513" customFormat="1" ht="20.5" customHeight="1">
      <c r="A56" s="514" t="s">
        <v>741</v>
      </c>
      <c r="B56" s="516" t="s">
        <v>731</v>
      </c>
      <c r="C56" s="510" t="s">
        <v>671</v>
      </c>
      <c r="D56" s="510" t="s">
        <v>672</v>
      </c>
      <c r="E56" s="511"/>
      <c r="F56" s="507"/>
      <c r="G56" s="507"/>
      <c r="H56" s="507"/>
      <c r="I56" s="507"/>
      <c r="J56" s="512"/>
    </row>
    <row r="57" spans="1:10" s="513" customFormat="1" ht="20.5" customHeight="1">
      <c r="A57" s="514" t="s">
        <v>742</v>
      </c>
      <c r="B57" s="516" t="s">
        <v>705</v>
      </c>
      <c r="C57" s="510" t="s">
        <v>671</v>
      </c>
      <c r="D57" s="510" t="s">
        <v>672</v>
      </c>
      <c r="E57" s="511"/>
      <c r="F57" s="507"/>
      <c r="G57" s="507"/>
      <c r="H57" s="507"/>
      <c r="I57" s="507"/>
      <c r="J57" s="512"/>
    </row>
    <row r="58" spans="1:10" s="513" customFormat="1" ht="20.5" customHeight="1">
      <c r="A58" s="514" t="s">
        <v>743</v>
      </c>
      <c r="B58" s="516" t="s">
        <v>705</v>
      </c>
      <c r="C58" s="510" t="s">
        <v>744</v>
      </c>
      <c r="D58" s="510" t="s">
        <v>672</v>
      </c>
      <c r="E58" s="511"/>
      <c r="F58" s="507"/>
      <c r="G58" s="507"/>
      <c r="H58" s="507"/>
      <c r="I58" s="507"/>
      <c r="J58" s="512"/>
    </row>
    <row r="59" spans="1:10" s="513" customFormat="1" ht="20.5" customHeight="1">
      <c r="A59" s="601" t="s">
        <v>745</v>
      </c>
      <c r="B59" s="515" t="s">
        <v>746</v>
      </c>
      <c r="C59" s="510" t="s">
        <v>671</v>
      </c>
      <c r="D59" s="510" t="s">
        <v>672</v>
      </c>
      <c r="E59" s="511"/>
      <c r="F59" s="507"/>
      <c r="G59" s="507"/>
      <c r="H59" s="507"/>
      <c r="I59" s="507"/>
      <c r="J59" s="512"/>
    </row>
    <row r="60" spans="1:10" s="513" customFormat="1" ht="20.5" customHeight="1">
      <c r="A60" s="602"/>
      <c r="B60" s="515" t="s">
        <v>747</v>
      </c>
      <c r="C60" s="510" t="s">
        <v>671</v>
      </c>
      <c r="D60" s="510" t="s">
        <v>672</v>
      </c>
      <c r="E60" s="511"/>
      <c r="F60" s="507"/>
      <c r="G60" s="507"/>
      <c r="H60" s="507"/>
      <c r="I60" s="507"/>
      <c r="J60" s="512"/>
    </row>
    <row r="61" spans="1:10" s="513" customFormat="1" ht="20.5" customHeight="1">
      <c r="A61" s="603"/>
      <c r="B61" s="515" t="s">
        <v>748</v>
      </c>
      <c r="C61" s="510" t="s">
        <v>671</v>
      </c>
      <c r="D61" s="510" t="s">
        <v>672</v>
      </c>
      <c r="E61" s="511"/>
      <c r="F61" s="507"/>
      <c r="G61" s="507"/>
      <c r="H61" s="507"/>
      <c r="I61" s="507"/>
      <c r="J61" s="512"/>
    </row>
    <row r="62" spans="1:10" s="513" customFormat="1" ht="20.5" customHeight="1">
      <c r="A62" s="601" t="s">
        <v>749</v>
      </c>
      <c r="B62" s="515" t="s">
        <v>750</v>
      </c>
      <c r="C62" s="510" t="s">
        <v>699</v>
      </c>
      <c r="D62" s="510" t="s">
        <v>672</v>
      </c>
      <c r="E62" s="511"/>
      <c r="F62" s="507"/>
      <c r="G62" s="507"/>
      <c r="H62" s="507"/>
      <c r="I62" s="507"/>
      <c r="J62" s="512"/>
    </row>
    <row r="63" spans="1:10" s="513" customFormat="1" ht="20.5" customHeight="1">
      <c r="A63" s="602"/>
      <c r="B63" s="515" t="s">
        <v>751</v>
      </c>
      <c r="C63" s="510" t="s">
        <v>699</v>
      </c>
      <c r="D63" s="510" t="s">
        <v>672</v>
      </c>
      <c r="E63" s="511"/>
      <c r="F63" s="507"/>
      <c r="G63" s="507"/>
      <c r="H63" s="507"/>
      <c r="I63" s="507"/>
      <c r="J63" s="512"/>
    </row>
    <row r="64" spans="1:10" s="513" customFormat="1" ht="20.5" customHeight="1">
      <c r="A64" s="603"/>
      <c r="B64" s="515" t="s">
        <v>748</v>
      </c>
      <c r="C64" s="510" t="s">
        <v>699</v>
      </c>
      <c r="D64" s="510" t="s">
        <v>672</v>
      </c>
      <c r="E64" s="511"/>
      <c r="F64" s="507"/>
      <c r="G64" s="507"/>
      <c r="H64" s="507"/>
      <c r="I64" s="507"/>
      <c r="J64" s="512"/>
    </row>
    <row r="65" spans="1:10" s="513" customFormat="1" ht="20.5" customHeight="1">
      <c r="A65" s="601" t="s">
        <v>752</v>
      </c>
      <c r="B65" s="515" t="s">
        <v>753</v>
      </c>
      <c r="C65" s="510" t="s">
        <v>671</v>
      </c>
      <c r="D65" s="510" t="s">
        <v>672</v>
      </c>
      <c r="E65" s="511"/>
      <c r="F65" s="507"/>
      <c r="G65" s="507"/>
      <c r="H65" s="507"/>
      <c r="I65" s="507"/>
      <c r="J65" s="512"/>
    </row>
    <row r="66" spans="1:10" s="513" customFormat="1" ht="20.5" customHeight="1">
      <c r="A66" s="602"/>
      <c r="B66" s="515" t="s">
        <v>754</v>
      </c>
      <c r="C66" s="510" t="s">
        <v>671</v>
      </c>
      <c r="D66" s="510" t="s">
        <v>672</v>
      </c>
      <c r="E66" s="511"/>
      <c r="F66" s="507"/>
      <c r="G66" s="507"/>
      <c r="H66" s="507"/>
      <c r="I66" s="507"/>
      <c r="J66" s="512"/>
    </row>
    <row r="67" spans="1:10" s="513" customFormat="1" ht="20.5" customHeight="1">
      <c r="A67" s="601" t="s">
        <v>755</v>
      </c>
      <c r="B67" s="515" t="s">
        <v>756</v>
      </c>
      <c r="C67" s="510" t="s">
        <v>671</v>
      </c>
      <c r="D67" s="510" t="s">
        <v>672</v>
      </c>
      <c r="E67" s="511"/>
      <c r="F67" s="507"/>
      <c r="G67" s="507"/>
      <c r="H67" s="507"/>
      <c r="I67" s="507"/>
      <c r="J67" s="512"/>
    </row>
    <row r="68" spans="1:10" s="513" customFormat="1" ht="20.5" customHeight="1">
      <c r="A68" s="602"/>
      <c r="B68" s="515" t="s">
        <v>757</v>
      </c>
      <c r="C68" s="510" t="s">
        <v>671</v>
      </c>
      <c r="D68" s="510" t="s">
        <v>672</v>
      </c>
      <c r="E68" s="511"/>
      <c r="F68" s="507"/>
      <c r="G68" s="507"/>
      <c r="H68" s="507"/>
      <c r="I68" s="507"/>
      <c r="J68" s="512"/>
    </row>
    <row r="69" spans="1:10" s="513" customFormat="1" ht="20.5" customHeight="1">
      <c r="A69" s="603"/>
      <c r="B69" s="515" t="s">
        <v>758</v>
      </c>
      <c r="C69" s="510" t="s">
        <v>671</v>
      </c>
      <c r="D69" s="510" t="s">
        <v>672</v>
      </c>
      <c r="E69" s="511"/>
      <c r="F69" s="507"/>
      <c r="G69" s="507"/>
      <c r="H69" s="507"/>
      <c r="I69" s="507"/>
      <c r="J69" s="512"/>
    </row>
    <row r="70" spans="1:10" s="513" customFormat="1" ht="20.5" customHeight="1">
      <c r="A70" s="601" t="s">
        <v>759</v>
      </c>
      <c r="B70" s="515" t="s">
        <v>759</v>
      </c>
      <c r="C70" s="510" t="s">
        <v>760</v>
      </c>
      <c r="D70" s="510" t="s">
        <v>672</v>
      </c>
      <c r="E70" s="511"/>
      <c r="F70" s="507"/>
      <c r="G70" s="507"/>
      <c r="H70" s="507"/>
      <c r="I70" s="507"/>
      <c r="J70" s="512"/>
    </row>
    <row r="71" spans="1:10" s="513" customFormat="1" ht="20.5" customHeight="1">
      <c r="A71" s="603"/>
      <c r="B71" s="515" t="s">
        <v>761</v>
      </c>
      <c r="C71" s="510" t="s">
        <v>760</v>
      </c>
      <c r="D71" s="510" t="s">
        <v>672</v>
      </c>
      <c r="E71" s="511"/>
      <c r="F71" s="507"/>
      <c r="G71" s="507"/>
      <c r="H71" s="507"/>
      <c r="I71" s="507"/>
      <c r="J71" s="512"/>
    </row>
    <row r="72" spans="1:10" s="513" customFormat="1" ht="20.5" customHeight="1">
      <c r="A72" s="514" t="s">
        <v>762</v>
      </c>
      <c r="B72" s="516" t="s">
        <v>705</v>
      </c>
      <c r="C72" s="510" t="s">
        <v>763</v>
      </c>
      <c r="D72" s="510" t="s">
        <v>672</v>
      </c>
      <c r="E72" s="511"/>
      <c r="F72" s="507"/>
      <c r="G72" s="507"/>
      <c r="H72" s="507"/>
      <c r="I72" s="507"/>
      <c r="J72" s="512"/>
    </row>
    <row r="73" spans="1:10" s="513" customFormat="1" ht="20.5" customHeight="1">
      <c r="A73" s="514" t="s">
        <v>764</v>
      </c>
      <c r="B73" s="516" t="s">
        <v>705</v>
      </c>
      <c r="C73" s="510" t="s">
        <v>763</v>
      </c>
      <c r="D73" s="510" t="s">
        <v>672</v>
      </c>
      <c r="E73" s="511"/>
      <c r="F73" s="507"/>
      <c r="G73" s="507"/>
      <c r="H73" s="507"/>
      <c r="I73" s="507"/>
      <c r="J73" s="512"/>
    </row>
    <row r="74" spans="1:10">
      <c r="J74" s="507"/>
    </row>
    <row r="75" spans="1:10">
      <c r="J75" s="507"/>
    </row>
    <row r="76" spans="1:10">
      <c r="J76" s="507"/>
    </row>
    <row r="77" spans="1:10">
      <c r="J77" s="507"/>
    </row>
    <row r="78" spans="1:10">
      <c r="J78" s="507"/>
    </row>
    <row r="79" spans="1:10">
      <c r="J79" s="507"/>
    </row>
    <row r="80" spans="1:10">
      <c r="J80" s="507"/>
    </row>
    <row r="81" spans="10:10">
      <c r="J81" s="507"/>
    </row>
    <row r="82" spans="10:10">
      <c r="J82" s="507"/>
    </row>
    <row r="83" spans="10:10">
      <c r="J83" s="507"/>
    </row>
    <row r="84" spans="10:10">
      <c r="J84" s="507"/>
    </row>
    <row r="85" spans="10:10">
      <c r="J85" s="507"/>
    </row>
    <row r="86" spans="10:10">
      <c r="J86" s="507"/>
    </row>
    <row r="87" spans="10:10">
      <c r="J87" s="507"/>
    </row>
    <row r="88" spans="10:10">
      <c r="J88" s="507"/>
    </row>
    <row r="89" spans="10:10">
      <c r="J89" s="507"/>
    </row>
    <row r="90" spans="10:10">
      <c r="J90" s="507"/>
    </row>
    <row r="91" spans="10:10">
      <c r="J91" s="507"/>
    </row>
    <row r="92" spans="10:10">
      <c r="J92" s="507"/>
    </row>
    <row r="93" spans="10:10">
      <c r="J93" s="507"/>
    </row>
    <row r="94" spans="10:10">
      <c r="J94" s="507"/>
    </row>
    <row r="95" spans="10:10">
      <c r="J95" s="507"/>
    </row>
    <row r="96" spans="10:10">
      <c r="J96" s="507"/>
    </row>
    <row r="97" spans="10:10">
      <c r="J97" s="507"/>
    </row>
    <row r="98" spans="10:10">
      <c r="J98" s="507"/>
    </row>
    <row r="99" spans="10:10">
      <c r="J99" s="507"/>
    </row>
    <row r="100" spans="10:10">
      <c r="J100" s="507"/>
    </row>
    <row r="101" spans="10:10">
      <c r="J101" s="507"/>
    </row>
    <row r="102" spans="10:10">
      <c r="J102" s="507"/>
    </row>
    <row r="103" spans="10:10">
      <c r="J103" s="507"/>
    </row>
    <row r="104" spans="10:10">
      <c r="J104" s="507"/>
    </row>
    <row r="105" spans="10:10">
      <c r="J105" s="507"/>
    </row>
    <row r="106" spans="10:10">
      <c r="J106" s="507"/>
    </row>
    <row r="107" spans="10:10">
      <c r="J107" s="507"/>
    </row>
    <row r="108" spans="10:10">
      <c r="J108" s="507"/>
    </row>
    <row r="109" spans="10:10">
      <c r="J109" s="507"/>
    </row>
    <row r="110" spans="10:10">
      <c r="J110" s="507"/>
    </row>
    <row r="111" spans="10:10">
      <c r="J111" s="507"/>
    </row>
    <row r="112" spans="10:10">
      <c r="J112" s="507"/>
    </row>
    <row r="113" spans="10:10">
      <c r="J113" s="507"/>
    </row>
    <row r="114" spans="10:10">
      <c r="J114" s="507"/>
    </row>
    <row r="115" spans="10:10">
      <c r="J115" s="507"/>
    </row>
    <row r="116" spans="10:10">
      <c r="J116" s="507"/>
    </row>
    <row r="117" spans="10:10">
      <c r="J117" s="507"/>
    </row>
    <row r="118" spans="10:10">
      <c r="J118" s="507"/>
    </row>
    <row r="119" spans="10:10">
      <c r="J119" s="507"/>
    </row>
    <row r="120" spans="10:10">
      <c r="J120" s="507"/>
    </row>
    <row r="121" spans="10:10">
      <c r="J121" s="507"/>
    </row>
    <row r="122" spans="10:10">
      <c r="J122" s="507"/>
    </row>
    <row r="123" spans="10:10">
      <c r="J123" s="507"/>
    </row>
    <row r="124" spans="10:10">
      <c r="J124" s="507"/>
    </row>
    <row r="125" spans="10:10">
      <c r="J125" s="507"/>
    </row>
    <row r="126" spans="10:10">
      <c r="J126" s="507"/>
    </row>
    <row r="127" spans="10:10">
      <c r="J127" s="507"/>
    </row>
    <row r="128" spans="10:10">
      <c r="J128" s="507"/>
    </row>
    <row r="129" spans="10:10">
      <c r="J129" s="507"/>
    </row>
    <row r="130" spans="10:10">
      <c r="J130" s="507"/>
    </row>
    <row r="131" spans="10:10">
      <c r="J131" s="507"/>
    </row>
    <row r="132" spans="10:10">
      <c r="J132" s="507"/>
    </row>
    <row r="133" spans="10:10">
      <c r="J133" s="507"/>
    </row>
    <row r="134" spans="10:10">
      <c r="J134" s="507"/>
    </row>
    <row r="135" spans="10:10">
      <c r="J135" s="507"/>
    </row>
    <row r="136" spans="10:10">
      <c r="J136" s="507"/>
    </row>
  </sheetData>
  <mergeCells count="21">
    <mergeCell ref="A40:A42"/>
    <mergeCell ref="A1:E1"/>
    <mergeCell ref="A2:E2"/>
    <mergeCell ref="B3:E3"/>
    <mergeCell ref="D4:E4"/>
    <mergeCell ref="A6:A14"/>
    <mergeCell ref="A15:A16"/>
    <mergeCell ref="A17:A18"/>
    <mergeCell ref="A19:A31"/>
    <mergeCell ref="A34:A35"/>
    <mergeCell ref="A36:A37"/>
    <mergeCell ref="A38:A39"/>
    <mergeCell ref="A65:A66"/>
    <mergeCell ref="A67:A69"/>
    <mergeCell ref="A70:A71"/>
    <mergeCell ref="A44:A45"/>
    <mergeCell ref="A46:A47"/>
    <mergeCell ref="A49:A53"/>
    <mergeCell ref="A54:A55"/>
    <mergeCell ref="A59:A61"/>
    <mergeCell ref="A62:A64"/>
  </mergeCells>
  <phoneticPr fontId="6"/>
  <dataValidations count="1">
    <dataValidation type="list" allowBlank="1" showInputMessage="1" showErrorMessage="1" sqref="D6:D73">
      <formula1>"済,未,非該当"</formula1>
    </dataValidation>
  </dataValidations>
  <printOptions horizontalCentered="1"/>
  <pageMargins left="0.39370078740157483" right="0.39370078740157483" top="0.39370078740157483" bottom="0.39370078740157483" header="0.19685039370078741" footer="0.19685039370078741"/>
  <pageSetup paperSize="9" scale="97" orientation="portrait" r:id="rId1"/>
  <headerFooter>
    <oddFooter>&amp;P / &amp;N ページ</oddFooter>
  </headerFooter>
  <rowBreaks count="1" manualBreakCount="1">
    <brk id="35"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view="pageBreakPreview" zoomScale="85" zoomScaleNormal="70" zoomScaleSheetLayoutView="85" zoomScalePageLayoutView="85" workbookViewId="0">
      <selection activeCell="H8" sqref="H8"/>
    </sheetView>
  </sheetViews>
  <sheetFormatPr defaultColWidth="8.453125" defaultRowHeight="13"/>
  <cols>
    <col min="1" max="1" width="17.81640625" style="518" customWidth="1"/>
    <col min="2" max="2" width="38.08984375" style="508" customWidth="1"/>
    <col min="3" max="3" width="12" style="508" customWidth="1"/>
    <col min="4" max="4" width="9.08984375" style="508" customWidth="1"/>
    <col min="5" max="5" width="13.26953125" style="508" customWidth="1"/>
    <col min="6" max="6" width="12.26953125" style="508" customWidth="1"/>
    <col min="7" max="7" width="8.453125" style="508"/>
    <col min="8" max="8" width="9.6328125" style="508" bestFit="1" customWidth="1"/>
    <col min="9" max="10" width="8.453125" style="508"/>
    <col min="11" max="11" width="11.26953125" style="475" customWidth="1"/>
    <col min="12" max="12" width="8.453125" style="508" hidden="1" customWidth="1"/>
    <col min="13" max="16384" width="8.453125" style="508"/>
  </cols>
  <sheetData>
    <row r="1" spans="1:12" ht="27" customHeight="1" thickTop="1" thickBot="1">
      <c r="E1" s="479" t="str">
        <f>IF((L3)&gt;0,"未完了","完了")</f>
        <v>未完了</v>
      </c>
    </row>
    <row r="2" spans="1:12" ht="7" customHeight="1" thickTop="1">
      <c r="E2" s="519"/>
    </row>
    <row r="3" spans="1:12" s="502" customFormat="1" ht="20.149999999999999" customHeight="1">
      <c r="A3" s="605" t="s">
        <v>765</v>
      </c>
      <c r="B3" s="605"/>
      <c r="C3" s="605"/>
      <c r="D3" s="605"/>
      <c r="E3" s="605"/>
      <c r="K3" s="475"/>
      <c r="L3" s="475">
        <f>COUNTBLANK(D9:D29)</f>
        <v>20</v>
      </c>
    </row>
    <row r="4" spans="1:12" s="502" customFormat="1" ht="19.5" customHeight="1">
      <c r="A4" s="520" t="s">
        <v>766</v>
      </c>
      <c r="B4" s="521"/>
      <c r="C4" s="521"/>
      <c r="D4" s="521"/>
      <c r="E4" s="522"/>
      <c r="K4" s="475"/>
    </row>
    <row r="5" spans="1:12" s="502" customFormat="1" ht="20.149999999999999" customHeight="1">
      <c r="A5" s="523" t="s">
        <v>661</v>
      </c>
      <c r="B5" s="613"/>
      <c r="C5" s="613"/>
      <c r="D5" s="613"/>
      <c r="E5" s="613"/>
      <c r="K5" s="475"/>
    </row>
    <row r="6" spans="1:12" s="502" customFormat="1" ht="20.149999999999999" customHeight="1">
      <c r="A6" s="523" t="s">
        <v>662</v>
      </c>
      <c r="B6" s="523"/>
      <c r="C6" s="523" t="s">
        <v>663</v>
      </c>
      <c r="D6" s="613"/>
      <c r="E6" s="613"/>
      <c r="K6" s="475"/>
    </row>
    <row r="7" spans="1:12" s="502" customFormat="1" ht="10" customHeight="1">
      <c r="A7" s="524"/>
      <c r="B7" s="525"/>
      <c r="C7" s="526"/>
      <c r="D7" s="525"/>
      <c r="E7" s="525"/>
      <c r="K7" s="475"/>
    </row>
    <row r="8" spans="1:12" ht="26.15" customHeight="1">
      <c r="A8" s="527" t="s">
        <v>664</v>
      </c>
      <c r="B8" s="527" t="s">
        <v>767</v>
      </c>
      <c r="C8" s="527" t="s">
        <v>768</v>
      </c>
      <c r="D8" s="505" t="s">
        <v>769</v>
      </c>
      <c r="E8" s="527" t="s">
        <v>770</v>
      </c>
      <c r="F8" s="507"/>
      <c r="G8" s="507"/>
      <c r="H8" s="507"/>
      <c r="I8" s="507"/>
      <c r="J8" s="507"/>
    </row>
    <row r="9" spans="1:12" ht="38">
      <c r="A9" s="610" t="s">
        <v>771</v>
      </c>
      <c r="B9" s="528" t="s">
        <v>772</v>
      </c>
      <c r="C9" s="528" t="s">
        <v>773</v>
      </c>
      <c r="D9" s="510"/>
      <c r="E9" s="614" t="s">
        <v>774</v>
      </c>
      <c r="F9" s="507"/>
      <c r="G9" s="507"/>
      <c r="H9" s="507"/>
      <c r="I9" s="507"/>
      <c r="J9" s="507"/>
    </row>
    <row r="10" spans="1:12" ht="38">
      <c r="A10" s="611"/>
      <c r="B10" s="528" t="s">
        <v>775</v>
      </c>
      <c r="C10" s="528" t="s">
        <v>776</v>
      </c>
      <c r="D10" s="510"/>
      <c r="E10" s="615"/>
      <c r="F10" s="507"/>
      <c r="G10" s="507"/>
      <c r="H10" s="507"/>
      <c r="I10" s="507"/>
      <c r="J10" s="507"/>
    </row>
    <row r="11" spans="1:12" ht="38">
      <c r="A11" s="611"/>
      <c r="B11" s="528" t="s">
        <v>777</v>
      </c>
      <c r="C11" s="528" t="s">
        <v>778</v>
      </c>
      <c r="D11" s="510"/>
      <c r="E11" s="615"/>
      <c r="F11" s="507"/>
      <c r="G11" s="507"/>
      <c r="H11" s="507"/>
      <c r="I11" s="507"/>
      <c r="J11" s="507"/>
    </row>
    <row r="12" spans="1:12" ht="28.5">
      <c r="A12" s="612"/>
      <c r="B12" s="528" t="s">
        <v>779</v>
      </c>
      <c r="C12" s="528" t="s">
        <v>780</v>
      </c>
      <c r="D12" s="510"/>
      <c r="E12" s="615"/>
      <c r="F12" s="507"/>
      <c r="G12" s="507"/>
      <c r="H12" s="507"/>
      <c r="I12" s="507"/>
      <c r="J12" s="507"/>
    </row>
    <row r="13" spans="1:12" ht="47.5">
      <c r="A13" s="610" t="s">
        <v>781</v>
      </c>
      <c r="B13" s="528" t="s">
        <v>782</v>
      </c>
      <c r="C13" s="528" t="s">
        <v>783</v>
      </c>
      <c r="D13" s="510"/>
      <c r="E13" s="615"/>
      <c r="F13" s="507"/>
      <c r="G13" s="507"/>
      <c r="H13" s="507"/>
      <c r="I13" s="507"/>
      <c r="J13" s="507"/>
    </row>
    <row r="14" spans="1:12" ht="28.5">
      <c r="A14" s="612"/>
      <c r="B14" s="528" t="s">
        <v>784</v>
      </c>
      <c r="C14" s="528" t="s">
        <v>785</v>
      </c>
      <c r="D14" s="510"/>
      <c r="E14" s="616"/>
      <c r="F14" s="507"/>
      <c r="G14" s="507"/>
      <c r="H14" s="507"/>
      <c r="I14" s="507"/>
      <c r="J14" s="507"/>
    </row>
    <row r="15" spans="1:12" ht="49" customHeight="1">
      <c r="A15" s="511" t="s">
        <v>786</v>
      </c>
      <c r="B15" s="528" t="s">
        <v>787</v>
      </c>
      <c r="C15" s="528" t="s">
        <v>788</v>
      </c>
      <c r="D15" s="510"/>
      <c r="E15" s="528" t="s">
        <v>789</v>
      </c>
      <c r="F15" s="507"/>
      <c r="G15" s="507"/>
      <c r="H15" s="507"/>
      <c r="I15" s="507"/>
      <c r="J15" s="507"/>
    </row>
    <row r="16" spans="1:12" ht="38">
      <c r="A16" s="511" t="s">
        <v>790</v>
      </c>
      <c r="B16" s="528" t="s">
        <v>791</v>
      </c>
      <c r="C16" s="528" t="s">
        <v>792</v>
      </c>
      <c r="D16" s="510"/>
      <c r="E16" s="528" t="s">
        <v>793</v>
      </c>
      <c r="F16" s="507"/>
      <c r="G16" s="507"/>
      <c r="H16" s="507"/>
      <c r="I16" s="507"/>
      <c r="J16" s="507"/>
    </row>
    <row r="17" spans="1:10" ht="70.5" customHeight="1">
      <c r="A17" s="511" t="s">
        <v>794</v>
      </c>
      <c r="B17" s="528" t="s">
        <v>795</v>
      </c>
      <c r="C17" s="528" t="s">
        <v>796</v>
      </c>
      <c r="D17" s="510"/>
      <c r="E17" s="528" t="s">
        <v>797</v>
      </c>
      <c r="F17" s="507"/>
      <c r="G17" s="507"/>
      <c r="H17" s="507"/>
      <c r="I17" s="507"/>
      <c r="J17" s="507"/>
    </row>
    <row r="18" spans="1:10" ht="88.5" customHeight="1">
      <c r="A18" s="511" t="s">
        <v>798</v>
      </c>
      <c r="B18" s="528" t="s">
        <v>799</v>
      </c>
      <c r="C18" s="528" t="s">
        <v>800</v>
      </c>
      <c r="D18" s="510" t="s">
        <v>801</v>
      </c>
      <c r="E18" s="528" t="s">
        <v>774</v>
      </c>
      <c r="F18" s="507"/>
      <c r="G18" s="507"/>
      <c r="H18" s="507"/>
      <c r="I18" s="507"/>
      <c r="J18" s="507"/>
    </row>
    <row r="19" spans="1:10" ht="38">
      <c r="A19" s="610" t="s">
        <v>802</v>
      </c>
      <c r="B19" s="528" t="s">
        <v>803</v>
      </c>
      <c r="C19" s="528" t="s">
        <v>804</v>
      </c>
      <c r="D19" s="510"/>
      <c r="E19" s="528" t="s">
        <v>805</v>
      </c>
      <c r="F19" s="507"/>
      <c r="G19" s="507"/>
      <c r="H19" s="507"/>
      <c r="I19" s="507"/>
      <c r="J19" s="507"/>
    </row>
    <row r="20" spans="1:10" ht="38">
      <c r="A20" s="611"/>
      <c r="B20" s="528" t="s">
        <v>806</v>
      </c>
      <c r="C20" s="528" t="s">
        <v>807</v>
      </c>
      <c r="D20" s="510"/>
      <c r="E20" s="528" t="s">
        <v>808</v>
      </c>
      <c r="F20" s="507"/>
      <c r="G20" s="507"/>
      <c r="H20" s="507"/>
      <c r="I20" s="507"/>
      <c r="J20" s="507"/>
    </row>
    <row r="21" spans="1:10" ht="40" customHeight="1">
      <c r="A21" s="612"/>
      <c r="B21" s="528" t="s">
        <v>809</v>
      </c>
      <c r="C21" s="528" t="s">
        <v>810</v>
      </c>
      <c r="D21" s="510"/>
      <c r="E21" s="528" t="s">
        <v>811</v>
      </c>
      <c r="F21" s="507"/>
      <c r="G21" s="507"/>
      <c r="H21" s="507"/>
      <c r="I21" s="507"/>
      <c r="J21" s="507"/>
    </row>
    <row r="22" spans="1:10" ht="63" customHeight="1">
      <c r="A22" s="529" t="s">
        <v>802</v>
      </c>
      <c r="B22" s="528" t="s">
        <v>812</v>
      </c>
      <c r="C22" s="528" t="s">
        <v>813</v>
      </c>
      <c r="D22" s="510"/>
      <c r="E22" s="528" t="s">
        <v>814</v>
      </c>
      <c r="F22" s="507"/>
      <c r="G22" s="507"/>
      <c r="H22" s="507"/>
      <c r="I22" s="507"/>
      <c r="J22" s="507"/>
    </row>
    <row r="23" spans="1:10" ht="49" customHeight="1">
      <c r="A23" s="511" t="s">
        <v>815</v>
      </c>
      <c r="B23" s="528" t="s">
        <v>816</v>
      </c>
      <c r="C23" s="528" t="s">
        <v>817</v>
      </c>
      <c r="D23" s="510"/>
      <c r="E23" s="528" t="s">
        <v>818</v>
      </c>
      <c r="F23" s="507"/>
      <c r="G23" s="507"/>
      <c r="H23" s="507"/>
      <c r="I23" s="507"/>
      <c r="J23" s="507"/>
    </row>
    <row r="24" spans="1:10" ht="42.5" customHeight="1">
      <c r="A24" s="610" t="s">
        <v>819</v>
      </c>
      <c r="B24" s="528" t="s">
        <v>820</v>
      </c>
      <c r="C24" s="528" t="s">
        <v>821</v>
      </c>
      <c r="D24" s="510"/>
      <c r="E24" s="528" t="s">
        <v>822</v>
      </c>
      <c r="F24" s="507"/>
      <c r="G24" s="507"/>
      <c r="H24" s="507"/>
      <c r="I24" s="507"/>
      <c r="J24" s="507"/>
    </row>
    <row r="25" spans="1:10" ht="75.5" customHeight="1">
      <c r="A25" s="612"/>
      <c r="B25" s="528" t="s">
        <v>823</v>
      </c>
      <c r="C25" s="528" t="s">
        <v>824</v>
      </c>
      <c r="D25" s="510"/>
      <c r="E25" s="528" t="s">
        <v>825</v>
      </c>
      <c r="F25" s="507"/>
      <c r="G25" s="507"/>
      <c r="H25" s="507"/>
      <c r="I25" s="507"/>
      <c r="J25" s="507"/>
    </row>
    <row r="26" spans="1:10" ht="93" customHeight="1">
      <c r="A26" s="530" t="s">
        <v>826</v>
      </c>
      <c r="B26" s="528" t="s">
        <v>827</v>
      </c>
      <c r="C26" s="528" t="s">
        <v>828</v>
      </c>
      <c r="D26" s="510"/>
      <c r="E26" s="528" t="s">
        <v>774</v>
      </c>
      <c r="F26" s="507"/>
      <c r="G26" s="507"/>
      <c r="H26" s="507"/>
      <c r="I26" s="507"/>
      <c r="J26" s="507"/>
    </row>
    <row r="27" spans="1:10" ht="38.5" customHeight="1">
      <c r="A27" s="610" t="s">
        <v>829</v>
      </c>
      <c r="B27" s="528" t="s">
        <v>830</v>
      </c>
      <c r="C27" s="528" t="s">
        <v>831</v>
      </c>
      <c r="D27" s="510"/>
      <c r="E27" s="528" t="s">
        <v>832</v>
      </c>
      <c r="F27" s="507"/>
      <c r="G27" s="507"/>
      <c r="H27" s="507"/>
      <c r="I27" s="507"/>
      <c r="J27" s="507"/>
    </row>
    <row r="28" spans="1:10" ht="147.5" customHeight="1">
      <c r="A28" s="612"/>
      <c r="B28" s="528" t="s">
        <v>833</v>
      </c>
      <c r="C28" s="528" t="s">
        <v>831</v>
      </c>
      <c r="D28" s="510"/>
      <c r="E28" s="528" t="s">
        <v>834</v>
      </c>
      <c r="F28" s="507"/>
      <c r="G28" s="507"/>
      <c r="H28" s="507"/>
      <c r="I28" s="507"/>
      <c r="J28" s="507"/>
    </row>
    <row r="29" spans="1:10" ht="49" customHeight="1">
      <c r="A29" s="531" t="s">
        <v>835</v>
      </c>
      <c r="B29" s="528" t="s">
        <v>836</v>
      </c>
      <c r="C29" s="531" t="s">
        <v>837</v>
      </c>
      <c r="D29" s="510"/>
      <c r="E29" s="531" t="s">
        <v>837</v>
      </c>
      <c r="I29" s="507"/>
      <c r="J29" s="507"/>
    </row>
    <row r="30" spans="1:10">
      <c r="I30" s="507"/>
      <c r="J30" s="507"/>
    </row>
    <row r="31" spans="1:10">
      <c r="I31" s="507"/>
      <c r="J31" s="507"/>
    </row>
    <row r="32" spans="1:10">
      <c r="I32" s="507"/>
      <c r="J32" s="507"/>
    </row>
    <row r="33" spans="9:10">
      <c r="I33" s="507"/>
      <c r="J33" s="507"/>
    </row>
    <row r="34" spans="9:10">
      <c r="I34" s="507"/>
      <c r="J34" s="507"/>
    </row>
    <row r="35" spans="9:10">
      <c r="I35" s="507"/>
      <c r="J35" s="507"/>
    </row>
    <row r="36" spans="9:10">
      <c r="I36" s="507"/>
      <c r="J36" s="507"/>
    </row>
    <row r="37" spans="9:10">
      <c r="I37" s="507"/>
      <c r="J37" s="507"/>
    </row>
    <row r="38" spans="9:10">
      <c r="I38" s="507"/>
      <c r="J38" s="507"/>
    </row>
    <row r="39" spans="9:10">
      <c r="I39" s="507"/>
      <c r="J39" s="507"/>
    </row>
    <row r="40" spans="9:10">
      <c r="I40" s="507"/>
      <c r="J40" s="507"/>
    </row>
    <row r="41" spans="9:10">
      <c r="I41" s="507"/>
      <c r="J41" s="507"/>
    </row>
    <row r="42" spans="9:10">
      <c r="I42" s="507"/>
      <c r="J42" s="507"/>
    </row>
    <row r="43" spans="9:10">
      <c r="I43" s="507"/>
      <c r="J43" s="507"/>
    </row>
    <row r="44" spans="9:10">
      <c r="I44" s="507"/>
      <c r="J44" s="507"/>
    </row>
    <row r="45" spans="9:10">
      <c r="I45" s="507"/>
      <c r="J45" s="507"/>
    </row>
    <row r="46" spans="9:10">
      <c r="I46" s="507"/>
      <c r="J46" s="507"/>
    </row>
    <row r="47" spans="9:10">
      <c r="I47" s="507"/>
      <c r="J47" s="507"/>
    </row>
    <row r="48" spans="9:10">
      <c r="I48" s="507"/>
      <c r="J48" s="507"/>
    </row>
    <row r="49" spans="10:10">
      <c r="J49" s="507"/>
    </row>
    <row r="50" spans="10:10">
      <c r="J50" s="507"/>
    </row>
    <row r="51" spans="10:10">
      <c r="J51" s="507"/>
    </row>
    <row r="52" spans="10:10">
      <c r="J52" s="507"/>
    </row>
    <row r="53" spans="10:10">
      <c r="J53" s="507"/>
    </row>
    <row r="54" spans="10:10">
      <c r="J54" s="507"/>
    </row>
    <row r="55" spans="10:10">
      <c r="J55" s="507"/>
    </row>
    <row r="56" spans="10:10">
      <c r="J56" s="507"/>
    </row>
    <row r="57" spans="10:10">
      <c r="J57" s="507"/>
    </row>
    <row r="58" spans="10:10">
      <c r="J58" s="507"/>
    </row>
    <row r="59" spans="10:10">
      <c r="J59" s="507"/>
    </row>
    <row r="60" spans="10:10">
      <c r="J60" s="507"/>
    </row>
    <row r="61" spans="10:10">
      <c r="J61" s="507"/>
    </row>
    <row r="62" spans="10:10">
      <c r="J62" s="507"/>
    </row>
    <row r="63" spans="10:10">
      <c r="J63" s="507"/>
    </row>
    <row r="64" spans="10:10">
      <c r="J64" s="507"/>
    </row>
    <row r="65" spans="10:10">
      <c r="J65" s="507"/>
    </row>
    <row r="66" spans="10:10">
      <c r="J66" s="507"/>
    </row>
    <row r="67" spans="10:10">
      <c r="J67" s="507"/>
    </row>
    <row r="68" spans="10:10">
      <c r="J68" s="507"/>
    </row>
    <row r="69" spans="10:10">
      <c r="J69" s="507"/>
    </row>
    <row r="70" spans="10:10">
      <c r="J70" s="507"/>
    </row>
    <row r="71" spans="10:10">
      <c r="J71" s="507"/>
    </row>
    <row r="72" spans="10:10">
      <c r="J72" s="507"/>
    </row>
    <row r="73" spans="10:10">
      <c r="J73" s="507"/>
    </row>
    <row r="74" spans="10:10">
      <c r="J74" s="507"/>
    </row>
    <row r="75" spans="10:10">
      <c r="J75" s="507"/>
    </row>
    <row r="76" spans="10:10">
      <c r="J76" s="507"/>
    </row>
    <row r="77" spans="10:10">
      <c r="J77" s="507"/>
    </row>
    <row r="78" spans="10:10">
      <c r="J78" s="507"/>
    </row>
    <row r="79" spans="10:10">
      <c r="J79" s="507"/>
    </row>
    <row r="80" spans="10:10">
      <c r="J80" s="507"/>
    </row>
    <row r="81" spans="10:10">
      <c r="J81" s="507"/>
    </row>
    <row r="82" spans="10:10">
      <c r="J82" s="507"/>
    </row>
    <row r="83" spans="10:10">
      <c r="J83" s="507"/>
    </row>
    <row r="84" spans="10:10">
      <c r="J84" s="507"/>
    </row>
    <row r="85" spans="10:10">
      <c r="J85" s="507"/>
    </row>
    <row r="86" spans="10:10">
      <c r="J86" s="507"/>
    </row>
    <row r="87" spans="10:10">
      <c r="J87" s="507"/>
    </row>
    <row r="88" spans="10:10">
      <c r="J88" s="507"/>
    </row>
    <row r="89" spans="10:10">
      <c r="J89" s="507"/>
    </row>
    <row r="90" spans="10:10">
      <c r="J90" s="507"/>
    </row>
    <row r="91" spans="10:10">
      <c r="J91" s="507"/>
    </row>
    <row r="92" spans="10:10">
      <c r="J92" s="507"/>
    </row>
    <row r="93" spans="10:10">
      <c r="J93" s="507"/>
    </row>
    <row r="94" spans="10:10">
      <c r="J94" s="507"/>
    </row>
    <row r="95" spans="10:10">
      <c r="J95" s="507"/>
    </row>
    <row r="96" spans="10:10">
      <c r="J96" s="507"/>
    </row>
    <row r="97" spans="10:10">
      <c r="J97" s="507"/>
    </row>
    <row r="98" spans="10:10">
      <c r="J98" s="507"/>
    </row>
    <row r="99" spans="10:10">
      <c r="J99" s="507"/>
    </row>
    <row r="100" spans="10:10">
      <c r="J100" s="507"/>
    </row>
    <row r="101" spans="10:10">
      <c r="J101" s="507"/>
    </row>
    <row r="102" spans="10:10">
      <c r="J102" s="507"/>
    </row>
    <row r="103" spans="10:10">
      <c r="J103" s="507"/>
    </row>
    <row r="104" spans="10:10">
      <c r="J104" s="507"/>
    </row>
    <row r="105" spans="10:10">
      <c r="J105" s="507"/>
    </row>
    <row r="106" spans="10:10">
      <c r="J106" s="507"/>
    </row>
    <row r="107" spans="10:10">
      <c r="J107" s="507"/>
    </row>
    <row r="108" spans="10:10">
      <c r="J108" s="507"/>
    </row>
    <row r="109" spans="10:10">
      <c r="J109" s="507"/>
    </row>
    <row r="110" spans="10:10">
      <c r="J110" s="507"/>
    </row>
    <row r="111" spans="10:10">
      <c r="J111" s="507"/>
    </row>
    <row r="112" spans="10:10">
      <c r="J112" s="507"/>
    </row>
    <row r="113" spans="10:10">
      <c r="J113" s="507"/>
    </row>
    <row r="114" spans="10:10">
      <c r="J114" s="507"/>
    </row>
    <row r="115" spans="10:10">
      <c r="J115" s="507"/>
    </row>
    <row r="116" spans="10:10">
      <c r="J116" s="507"/>
    </row>
  </sheetData>
  <mergeCells count="9">
    <mergeCell ref="A19:A21"/>
    <mergeCell ref="A24:A25"/>
    <mergeCell ref="A27:A28"/>
    <mergeCell ref="A3:E3"/>
    <mergeCell ref="B5:E5"/>
    <mergeCell ref="D6:E6"/>
    <mergeCell ref="A9:A12"/>
    <mergeCell ref="E9:E14"/>
    <mergeCell ref="A13:A14"/>
  </mergeCells>
  <phoneticPr fontId="6"/>
  <dataValidations count="2">
    <dataValidation type="list" allowBlank="1" showInputMessage="1" showErrorMessage="1" sqref="D9:D17 D29 D19:D25">
      <formula1>"はい,いいえ"</formula1>
    </dataValidation>
    <dataValidation type="list" allowBlank="1" showInputMessage="1" showErrorMessage="1" sqref="D18 D26:D28">
      <formula1>"はい,いいえ,非該当"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G39"/>
  <sheetViews>
    <sheetView view="pageBreakPreview" zoomScale="90" zoomScaleNormal="100" zoomScaleSheetLayoutView="90" workbookViewId="0">
      <selection activeCell="B1" sqref="B1"/>
    </sheetView>
  </sheetViews>
  <sheetFormatPr defaultRowHeight="21" customHeight="1"/>
  <cols>
    <col min="1" max="1" width="4.81640625" style="186" customWidth="1"/>
    <col min="2" max="2" width="14.08984375" style="185" customWidth="1"/>
    <col min="3" max="3" width="14.1796875" style="185" customWidth="1"/>
    <col min="4" max="4" width="14.90625" style="185" customWidth="1"/>
    <col min="5" max="5" width="2.6328125" style="185" customWidth="1"/>
    <col min="6" max="35" width="2.6328125" style="186" customWidth="1"/>
    <col min="36" max="44" width="2.90625" style="186" customWidth="1"/>
    <col min="45" max="45" width="10" style="186" customWidth="1"/>
    <col min="46" max="50" width="2.90625" style="186" customWidth="1"/>
    <col min="51" max="53" width="2.1796875" style="186" customWidth="1"/>
    <col min="54" max="74" width="2.6328125" style="186" customWidth="1"/>
    <col min="75" max="256" width="9" style="186"/>
    <col min="257" max="257" width="4.81640625" style="186" customWidth="1"/>
    <col min="258" max="258" width="14.08984375" style="186" customWidth="1"/>
    <col min="259" max="259" width="14.1796875" style="186" customWidth="1"/>
    <col min="260" max="260" width="14.90625" style="186" customWidth="1"/>
    <col min="261" max="291" width="2.6328125" style="186" customWidth="1"/>
    <col min="292" max="300" width="2.90625" style="186" customWidth="1"/>
    <col min="301" max="301" width="10" style="186" customWidth="1"/>
    <col min="302" max="306" width="2.90625" style="186" customWidth="1"/>
    <col min="307" max="309" width="2.1796875" style="186" customWidth="1"/>
    <col min="310" max="330" width="2.6328125" style="186" customWidth="1"/>
    <col min="331" max="512" width="9" style="186"/>
    <col min="513" max="513" width="4.81640625" style="186" customWidth="1"/>
    <col min="514" max="514" width="14.08984375" style="186" customWidth="1"/>
    <col min="515" max="515" width="14.1796875" style="186" customWidth="1"/>
    <col min="516" max="516" width="14.90625" style="186" customWidth="1"/>
    <col min="517" max="547" width="2.6328125" style="186" customWidth="1"/>
    <col min="548" max="556" width="2.90625" style="186" customWidth="1"/>
    <col min="557" max="557" width="10" style="186" customWidth="1"/>
    <col min="558" max="562" width="2.90625" style="186" customWidth="1"/>
    <col min="563" max="565" width="2.1796875" style="186" customWidth="1"/>
    <col min="566" max="586" width="2.6328125" style="186" customWidth="1"/>
    <col min="587" max="768" width="9" style="186"/>
    <col min="769" max="769" width="4.81640625" style="186" customWidth="1"/>
    <col min="770" max="770" width="14.08984375" style="186" customWidth="1"/>
    <col min="771" max="771" width="14.1796875" style="186" customWidth="1"/>
    <col min="772" max="772" width="14.90625" style="186" customWidth="1"/>
    <col min="773" max="803" width="2.6328125" style="186" customWidth="1"/>
    <col min="804" max="812" width="2.90625" style="186" customWidth="1"/>
    <col min="813" max="813" width="10" style="186" customWidth="1"/>
    <col min="814" max="818" width="2.90625" style="186" customWidth="1"/>
    <col min="819" max="821" width="2.1796875" style="186" customWidth="1"/>
    <col min="822" max="842" width="2.6328125" style="186" customWidth="1"/>
    <col min="843" max="1024" width="9" style="186"/>
    <col min="1025" max="1025" width="4.81640625" style="186" customWidth="1"/>
    <col min="1026" max="1026" width="14.08984375" style="186" customWidth="1"/>
    <col min="1027" max="1027" width="14.1796875" style="186" customWidth="1"/>
    <col min="1028" max="1028" width="14.90625" style="186" customWidth="1"/>
    <col min="1029" max="1059" width="2.6328125" style="186" customWidth="1"/>
    <col min="1060" max="1068" width="2.90625" style="186" customWidth="1"/>
    <col min="1069" max="1069" width="10" style="186" customWidth="1"/>
    <col min="1070" max="1074" width="2.90625" style="186" customWidth="1"/>
    <col min="1075" max="1077" width="2.1796875" style="186" customWidth="1"/>
    <col min="1078" max="1098" width="2.6328125" style="186" customWidth="1"/>
    <col min="1099" max="1280" width="9" style="186"/>
    <col min="1281" max="1281" width="4.81640625" style="186" customWidth="1"/>
    <col min="1282" max="1282" width="14.08984375" style="186" customWidth="1"/>
    <col min="1283" max="1283" width="14.1796875" style="186" customWidth="1"/>
    <col min="1284" max="1284" width="14.90625" style="186" customWidth="1"/>
    <col min="1285" max="1315" width="2.6328125" style="186" customWidth="1"/>
    <col min="1316" max="1324" width="2.90625" style="186" customWidth="1"/>
    <col min="1325" max="1325" width="10" style="186" customWidth="1"/>
    <col min="1326" max="1330" width="2.90625" style="186" customWidth="1"/>
    <col min="1331" max="1333" width="2.1796875" style="186" customWidth="1"/>
    <col min="1334" max="1354" width="2.6328125" style="186" customWidth="1"/>
    <col min="1355" max="1536" width="9" style="186"/>
    <col min="1537" max="1537" width="4.81640625" style="186" customWidth="1"/>
    <col min="1538" max="1538" width="14.08984375" style="186" customWidth="1"/>
    <col min="1539" max="1539" width="14.1796875" style="186" customWidth="1"/>
    <col min="1540" max="1540" width="14.90625" style="186" customWidth="1"/>
    <col min="1541" max="1571" width="2.6328125" style="186" customWidth="1"/>
    <col min="1572" max="1580" width="2.90625" style="186" customWidth="1"/>
    <col min="1581" max="1581" width="10" style="186" customWidth="1"/>
    <col min="1582" max="1586" width="2.90625" style="186" customWidth="1"/>
    <col min="1587" max="1589" width="2.1796875" style="186" customWidth="1"/>
    <col min="1590" max="1610" width="2.6328125" style="186" customWidth="1"/>
    <col min="1611" max="1792" width="9" style="186"/>
    <col min="1793" max="1793" width="4.81640625" style="186" customWidth="1"/>
    <col min="1794" max="1794" width="14.08984375" style="186" customWidth="1"/>
    <col min="1795" max="1795" width="14.1796875" style="186" customWidth="1"/>
    <col min="1796" max="1796" width="14.90625" style="186" customWidth="1"/>
    <col min="1797" max="1827" width="2.6328125" style="186" customWidth="1"/>
    <col min="1828" max="1836" width="2.90625" style="186" customWidth="1"/>
    <col min="1837" max="1837" width="10" style="186" customWidth="1"/>
    <col min="1838" max="1842" width="2.90625" style="186" customWidth="1"/>
    <col min="1843" max="1845" width="2.1796875" style="186" customWidth="1"/>
    <col min="1846" max="1866" width="2.6328125" style="186" customWidth="1"/>
    <col min="1867" max="2048" width="9" style="186"/>
    <col min="2049" max="2049" width="4.81640625" style="186" customWidth="1"/>
    <col min="2050" max="2050" width="14.08984375" style="186" customWidth="1"/>
    <col min="2051" max="2051" width="14.1796875" style="186" customWidth="1"/>
    <col min="2052" max="2052" width="14.90625" style="186" customWidth="1"/>
    <col min="2053" max="2083" width="2.6328125" style="186" customWidth="1"/>
    <col min="2084" max="2092" width="2.90625" style="186" customWidth="1"/>
    <col min="2093" max="2093" width="10" style="186" customWidth="1"/>
    <col min="2094" max="2098" width="2.90625" style="186" customWidth="1"/>
    <col min="2099" max="2101" width="2.1796875" style="186" customWidth="1"/>
    <col min="2102" max="2122" width="2.6328125" style="186" customWidth="1"/>
    <col min="2123" max="2304" width="9" style="186"/>
    <col min="2305" max="2305" width="4.81640625" style="186" customWidth="1"/>
    <col min="2306" max="2306" width="14.08984375" style="186" customWidth="1"/>
    <col min="2307" max="2307" width="14.1796875" style="186" customWidth="1"/>
    <col min="2308" max="2308" width="14.90625" style="186" customWidth="1"/>
    <col min="2309" max="2339" width="2.6328125" style="186" customWidth="1"/>
    <col min="2340" max="2348" width="2.90625" style="186" customWidth="1"/>
    <col min="2349" max="2349" width="10" style="186" customWidth="1"/>
    <col min="2350" max="2354" width="2.90625" style="186" customWidth="1"/>
    <col min="2355" max="2357" width="2.1796875" style="186" customWidth="1"/>
    <col min="2358" max="2378" width="2.6328125" style="186" customWidth="1"/>
    <col min="2379" max="2560" width="9" style="186"/>
    <col min="2561" max="2561" width="4.81640625" style="186" customWidth="1"/>
    <col min="2562" max="2562" width="14.08984375" style="186" customWidth="1"/>
    <col min="2563" max="2563" width="14.1796875" style="186" customWidth="1"/>
    <col min="2564" max="2564" width="14.90625" style="186" customWidth="1"/>
    <col min="2565" max="2595" width="2.6328125" style="186" customWidth="1"/>
    <col min="2596" max="2604" width="2.90625" style="186" customWidth="1"/>
    <col min="2605" max="2605" width="10" style="186" customWidth="1"/>
    <col min="2606" max="2610" width="2.90625" style="186" customWidth="1"/>
    <col min="2611" max="2613" width="2.1796875" style="186" customWidth="1"/>
    <col min="2614" max="2634" width="2.6328125" style="186" customWidth="1"/>
    <col min="2635" max="2816" width="9" style="186"/>
    <col min="2817" max="2817" width="4.81640625" style="186" customWidth="1"/>
    <col min="2818" max="2818" width="14.08984375" style="186" customWidth="1"/>
    <col min="2819" max="2819" width="14.1796875" style="186" customWidth="1"/>
    <col min="2820" max="2820" width="14.90625" style="186" customWidth="1"/>
    <col min="2821" max="2851" width="2.6328125" style="186" customWidth="1"/>
    <col min="2852" max="2860" width="2.90625" style="186" customWidth="1"/>
    <col min="2861" max="2861" width="10" style="186" customWidth="1"/>
    <col min="2862" max="2866" width="2.90625" style="186" customWidth="1"/>
    <col min="2867" max="2869" width="2.1796875" style="186" customWidth="1"/>
    <col min="2870" max="2890" width="2.6328125" style="186" customWidth="1"/>
    <col min="2891" max="3072" width="9" style="186"/>
    <col min="3073" max="3073" width="4.81640625" style="186" customWidth="1"/>
    <col min="3074" max="3074" width="14.08984375" style="186" customWidth="1"/>
    <col min="3075" max="3075" width="14.1796875" style="186" customWidth="1"/>
    <col min="3076" max="3076" width="14.90625" style="186" customWidth="1"/>
    <col min="3077" max="3107" width="2.6328125" style="186" customWidth="1"/>
    <col min="3108" max="3116" width="2.90625" style="186" customWidth="1"/>
    <col min="3117" max="3117" width="10" style="186" customWidth="1"/>
    <col min="3118" max="3122" width="2.90625" style="186" customWidth="1"/>
    <col min="3123" max="3125" width="2.1796875" style="186" customWidth="1"/>
    <col min="3126" max="3146" width="2.6328125" style="186" customWidth="1"/>
    <col min="3147" max="3328" width="9" style="186"/>
    <col min="3329" max="3329" width="4.81640625" style="186" customWidth="1"/>
    <col min="3330" max="3330" width="14.08984375" style="186" customWidth="1"/>
    <col min="3331" max="3331" width="14.1796875" style="186" customWidth="1"/>
    <col min="3332" max="3332" width="14.90625" style="186" customWidth="1"/>
    <col min="3333" max="3363" width="2.6328125" style="186" customWidth="1"/>
    <col min="3364" max="3372" width="2.90625" style="186" customWidth="1"/>
    <col min="3373" max="3373" width="10" style="186" customWidth="1"/>
    <col min="3374" max="3378" width="2.90625" style="186" customWidth="1"/>
    <col min="3379" max="3381" width="2.1796875" style="186" customWidth="1"/>
    <col min="3382" max="3402" width="2.6328125" style="186" customWidth="1"/>
    <col min="3403" max="3584" width="9" style="186"/>
    <col min="3585" max="3585" width="4.81640625" style="186" customWidth="1"/>
    <col min="3586" max="3586" width="14.08984375" style="186" customWidth="1"/>
    <col min="3587" max="3587" width="14.1796875" style="186" customWidth="1"/>
    <col min="3588" max="3588" width="14.90625" style="186" customWidth="1"/>
    <col min="3589" max="3619" width="2.6328125" style="186" customWidth="1"/>
    <col min="3620" max="3628" width="2.90625" style="186" customWidth="1"/>
    <col min="3629" max="3629" width="10" style="186" customWidth="1"/>
    <col min="3630" max="3634" width="2.90625" style="186" customWidth="1"/>
    <col min="3635" max="3637" width="2.1796875" style="186" customWidth="1"/>
    <col min="3638" max="3658" width="2.6328125" style="186" customWidth="1"/>
    <col min="3659" max="3840" width="9" style="186"/>
    <col min="3841" max="3841" width="4.81640625" style="186" customWidth="1"/>
    <col min="3842" max="3842" width="14.08984375" style="186" customWidth="1"/>
    <col min="3843" max="3843" width="14.1796875" style="186" customWidth="1"/>
    <col min="3844" max="3844" width="14.90625" style="186" customWidth="1"/>
    <col min="3845" max="3875" width="2.6328125" style="186" customWidth="1"/>
    <col min="3876" max="3884" width="2.90625" style="186" customWidth="1"/>
    <col min="3885" max="3885" width="10" style="186" customWidth="1"/>
    <col min="3886" max="3890" width="2.90625" style="186" customWidth="1"/>
    <col min="3891" max="3893" width="2.1796875" style="186" customWidth="1"/>
    <col min="3894" max="3914" width="2.6328125" style="186" customWidth="1"/>
    <col min="3915" max="4096" width="9" style="186"/>
    <col min="4097" max="4097" width="4.81640625" style="186" customWidth="1"/>
    <col min="4098" max="4098" width="14.08984375" style="186" customWidth="1"/>
    <col min="4099" max="4099" width="14.1796875" style="186" customWidth="1"/>
    <col min="4100" max="4100" width="14.90625" style="186" customWidth="1"/>
    <col min="4101" max="4131" width="2.6328125" style="186" customWidth="1"/>
    <col min="4132" max="4140" width="2.90625" style="186" customWidth="1"/>
    <col min="4141" max="4141" width="10" style="186" customWidth="1"/>
    <col min="4142" max="4146" width="2.90625" style="186" customWidth="1"/>
    <col min="4147" max="4149" width="2.1796875" style="186" customWidth="1"/>
    <col min="4150" max="4170" width="2.6328125" style="186" customWidth="1"/>
    <col min="4171" max="4352" width="9" style="186"/>
    <col min="4353" max="4353" width="4.81640625" style="186" customWidth="1"/>
    <col min="4354" max="4354" width="14.08984375" style="186" customWidth="1"/>
    <col min="4355" max="4355" width="14.1796875" style="186" customWidth="1"/>
    <col min="4356" max="4356" width="14.90625" style="186" customWidth="1"/>
    <col min="4357" max="4387" width="2.6328125" style="186" customWidth="1"/>
    <col min="4388" max="4396" width="2.90625" style="186" customWidth="1"/>
    <col min="4397" max="4397" width="10" style="186" customWidth="1"/>
    <col min="4398" max="4402" width="2.90625" style="186" customWidth="1"/>
    <col min="4403" max="4405" width="2.1796875" style="186" customWidth="1"/>
    <col min="4406" max="4426" width="2.6328125" style="186" customWidth="1"/>
    <col min="4427" max="4608" width="9" style="186"/>
    <col min="4609" max="4609" width="4.81640625" style="186" customWidth="1"/>
    <col min="4610" max="4610" width="14.08984375" style="186" customWidth="1"/>
    <col min="4611" max="4611" width="14.1796875" style="186" customWidth="1"/>
    <col min="4612" max="4612" width="14.90625" style="186" customWidth="1"/>
    <col min="4613" max="4643" width="2.6328125" style="186" customWidth="1"/>
    <col min="4644" max="4652" width="2.90625" style="186" customWidth="1"/>
    <col min="4653" max="4653" width="10" style="186" customWidth="1"/>
    <col min="4654" max="4658" width="2.90625" style="186" customWidth="1"/>
    <col min="4659" max="4661" width="2.1796875" style="186" customWidth="1"/>
    <col min="4662" max="4682" width="2.6328125" style="186" customWidth="1"/>
    <col min="4683" max="4864" width="9" style="186"/>
    <col min="4865" max="4865" width="4.81640625" style="186" customWidth="1"/>
    <col min="4866" max="4866" width="14.08984375" style="186" customWidth="1"/>
    <col min="4867" max="4867" width="14.1796875" style="186" customWidth="1"/>
    <col min="4868" max="4868" width="14.90625" style="186" customWidth="1"/>
    <col min="4869" max="4899" width="2.6328125" style="186" customWidth="1"/>
    <col min="4900" max="4908" width="2.90625" style="186" customWidth="1"/>
    <col min="4909" max="4909" width="10" style="186" customWidth="1"/>
    <col min="4910" max="4914" width="2.90625" style="186" customWidth="1"/>
    <col min="4915" max="4917" width="2.1796875" style="186" customWidth="1"/>
    <col min="4918" max="4938" width="2.6328125" style="186" customWidth="1"/>
    <col min="4939" max="5120" width="9" style="186"/>
    <col min="5121" max="5121" width="4.81640625" style="186" customWidth="1"/>
    <col min="5122" max="5122" width="14.08984375" style="186" customWidth="1"/>
    <col min="5123" max="5123" width="14.1796875" style="186" customWidth="1"/>
    <col min="5124" max="5124" width="14.90625" style="186" customWidth="1"/>
    <col min="5125" max="5155" width="2.6328125" style="186" customWidth="1"/>
    <col min="5156" max="5164" width="2.90625" style="186" customWidth="1"/>
    <col min="5165" max="5165" width="10" style="186" customWidth="1"/>
    <col min="5166" max="5170" width="2.90625" style="186" customWidth="1"/>
    <col min="5171" max="5173" width="2.1796875" style="186" customWidth="1"/>
    <col min="5174" max="5194" width="2.6328125" style="186" customWidth="1"/>
    <col min="5195" max="5376" width="9" style="186"/>
    <col min="5377" max="5377" width="4.81640625" style="186" customWidth="1"/>
    <col min="5378" max="5378" width="14.08984375" style="186" customWidth="1"/>
    <col min="5379" max="5379" width="14.1796875" style="186" customWidth="1"/>
    <col min="5380" max="5380" width="14.90625" style="186" customWidth="1"/>
    <col min="5381" max="5411" width="2.6328125" style="186" customWidth="1"/>
    <col min="5412" max="5420" width="2.90625" style="186" customWidth="1"/>
    <col min="5421" max="5421" width="10" style="186" customWidth="1"/>
    <col min="5422" max="5426" width="2.90625" style="186" customWidth="1"/>
    <col min="5427" max="5429" width="2.1796875" style="186" customWidth="1"/>
    <col min="5430" max="5450" width="2.6328125" style="186" customWidth="1"/>
    <col min="5451" max="5632" width="9" style="186"/>
    <col min="5633" max="5633" width="4.81640625" style="186" customWidth="1"/>
    <col min="5634" max="5634" width="14.08984375" style="186" customWidth="1"/>
    <col min="5635" max="5635" width="14.1796875" style="186" customWidth="1"/>
    <col min="5636" max="5636" width="14.90625" style="186" customWidth="1"/>
    <col min="5637" max="5667" width="2.6328125" style="186" customWidth="1"/>
    <col min="5668" max="5676" width="2.90625" style="186" customWidth="1"/>
    <col min="5677" max="5677" width="10" style="186" customWidth="1"/>
    <col min="5678" max="5682" width="2.90625" style="186" customWidth="1"/>
    <col min="5683" max="5685" width="2.1796875" style="186" customWidth="1"/>
    <col min="5686" max="5706" width="2.6328125" style="186" customWidth="1"/>
    <col min="5707" max="5888" width="9" style="186"/>
    <col min="5889" max="5889" width="4.81640625" style="186" customWidth="1"/>
    <col min="5890" max="5890" width="14.08984375" style="186" customWidth="1"/>
    <col min="5891" max="5891" width="14.1796875" style="186" customWidth="1"/>
    <col min="5892" max="5892" width="14.90625" style="186" customWidth="1"/>
    <col min="5893" max="5923" width="2.6328125" style="186" customWidth="1"/>
    <col min="5924" max="5932" width="2.90625" style="186" customWidth="1"/>
    <col min="5933" max="5933" width="10" style="186" customWidth="1"/>
    <col min="5934" max="5938" width="2.90625" style="186" customWidth="1"/>
    <col min="5939" max="5941" width="2.1796875" style="186" customWidth="1"/>
    <col min="5942" max="5962" width="2.6328125" style="186" customWidth="1"/>
    <col min="5963" max="6144" width="9" style="186"/>
    <col min="6145" max="6145" width="4.81640625" style="186" customWidth="1"/>
    <col min="6146" max="6146" width="14.08984375" style="186" customWidth="1"/>
    <col min="6147" max="6147" width="14.1796875" style="186" customWidth="1"/>
    <col min="6148" max="6148" width="14.90625" style="186" customWidth="1"/>
    <col min="6149" max="6179" width="2.6328125" style="186" customWidth="1"/>
    <col min="6180" max="6188" width="2.90625" style="186" customWidth="1"/>
    <col min="6189" max="6189" width="10" style="186" customWidth="1"/>
    <col min="6190" max="6194" width="2.90625" style="186" customWidth="1"/>
    <col min="6195" max="6197" width="2.1796875" style="186" customWidth="1"/>
    <col min="6198" max="6218" width="2.6328125" style="186" customWidth="1"/>
    <col min="6219" max="6400" width="9" style="186"/>
    <col min="6401" max="6401" width="4.81640625" style="186" customWidth="1"/>
    <col min="6402" max="6402" width="14.08984375" style="186" customWidth="1"/>
    <col min="6403" max="6403" width="14.1796875" style="186" customWidth="1"/>
    <col min="6404" max="6404" width="14.90625" style="186" customWidth="1"/>
    <col min="6405" max="6435" width="2.6328125" style="186" customWidth="1"/>
    <col min="6436" max="6444" width="2.90625" style="186" customWidth="1"/>
    <col min="6445" max="6445" width="10" style="186" customWidth="1"/>
    <col min="6446" max="6450" width="2.90625" style="186" customWidth="1"/>
    <col min="6451" max="6453" width="2.1796875" style="186" customWidth="1"/>
    <col min="6454" max="6474" width="2.6328125" style="186" customWidth="1"/>
    <col min="6475" max="6656" width="9" style="186"/>
    <col min="6657" max="6657" width="4.81640625" style="186" customWidth="1"/>
    <col min="6658" max="6658" width="14.08984375" style="186" customWidth="1"/>
    <col min="6659" max="6659" width="14.1796875" style="186" customWidth="1"/>
    <col min="6660" max="6660" width="14.90625" style="186" customWidth="1"/>
    <col min="6661" max="6691" width="2.6328125" style="186" customWidth="1"/>
    <col min="6692" max="6700" width="2.90625" style="186" customWidth="1"/>
    <col min="6701" max="6701" width="10" style="186" customWidth="1"/>
    <col min="6702" max="6706" width="2.90625" style="186" customWidth="1"/>
    <col min="6707" max="6709" width="2.1796875" style="186" customWidth="1"/>
    <col min="6710" max="6730" width="2.6328125" style="186" customWidth="1"/>
    <col min="6731" max="6912" width="9" style="186"/>
    <col min="6913" max="6913" width="4.81640625" style="186" customWidth="1"/>
    <col min="6914" max="6914" width="14.08984375" style="186" customWidth="1"/>
    <col min="6915" max="6915" width="14.1796875" style="186" customWidth="1"/>
    <col min="6916" max="6916" width="14.90625" style="186" customWidth="1"/>
    <col min="6917" max="6947" width="2.6328125" style="186" customWidth="1"/>
    <col min="6948" max="6956" width="2.90625" style="186" customWidth="1"/>
    <col min="6957" max="6957" width="10" style="186" customWidth="1"/>
    <col min="6958" max="6962" width="2.90625" style="186" customWidth="1"/>
    <col min="6963" max="6965" width="2.1796875" style="186" customWidth="1"/>
    <col min="6966" max="6986" width="2.6328125" style="186" customWidth="1"/>
    <col min="6987" max="7168" width="9" style="186"/>
    <col min="7169" max="7169" width="4.81640625" style="186" customWidth="1"/>
    <col min="7170" max="7170" width="14.08984375" style="186" customWidth="1"/>
    <col min="7171" max="7171" width="14.1796875" style="186" customWidth="1"/>
    <col min="7172" max="7172" width="14.90625" style="186" customWidth="1"/>
    <col min="7173" max="7203" width="2.6328125" style="186" customWidth="1"/>
    <col min="7204" max="7212" width="2.90625" style="186" customWidth="1"/>
    <col min="7213" max="7213" width="10" style="186" customWidth="1"/>
    <col min="7214" max="7218" width="2.90625" style="186" customWidth="1"/>
    <col min="7219" max="7221" width="2.1796875" style="186" customWidth="1"/>
    <col min="7222" max="7242" width="2.6328125" style="186" customWidth="1"/>
    <col min="7243" max="7424" width="9" style="186"/>
    <col min="7425" max="7425" width="4.81640625" style="186" customWidth="1"/>
    <col min="7426" max="7426" width="14.08984375" style="186" customWidth="1"/>
    <col min="7427" max="7427" width="14.1796875" style="186" customWidth="1"/>
    <col min="7428" max="7428" width="14.90625" style="186" customWidth="1"/>
    <col min="7429" max="7459" width="2.6328125" style="186" customWidth="1"/>
    <col min="7460" max="7468" width="2.90625" style="186" customWidth="1"/>
    <col min="7469" max="7469" width="10" style="186" customWidth="1"/>
    <col min="7470" max="7474" width="2.90625" style="186" customWidth="1"/>
    <col min="7475" max="7477" width="2.1796875" style="186" customWidth="1"/>
    <col min="7478" max="7498" width="2.6328125" style="186" customWidth="1"/>
    <col min="7499" max="7680" width="9" style="186"/>
    <col min="7681" max="7681" width="4.81640625" style="186" customWidth="1"/>
    <col min="7682" max="7682" width="14.08984375" style="186" customWidth="1"/>
    <col min="7683" max="7683" width="14.1796875" style="186" customWidth="1"/>
    <col min="7684" max="7684" width="14.90625" style="186" customWidth="1"/>
    <col min="7685" max="7715" width="2.6328125" style="186" customWidth="1"/>
    <col min="7716" max="7724" width="2.90625" style="186" customWidth="1"/>
    <col min="7725" max="7725" width="10" style="186" customWidth="1"/>
    <col min="7726" max="7730" width="2.90625" style="186" customWidth="1"/>
    <col min="7731" max="7733" width="2.1796875" style="186" customWidth="1"/>
    <col min="7734" max="7754" width="2.6328125" style="186" customWidth="1"/>
    <col min="7755" max="7936" width="9" style="186"/>
    <col min="7937" max="7937" width="4.81640625" style="186" customWidth="1"/>
    <col min="7938" max="7938" width="14.08984375" style="186" customWidth="1"/>
    <col min="7939" max="7939" width="14.1796875" style="186" customWidth="1"/>
    <col min="7940" max="7940" width="14.90625" style="186" customWidth="1"/>
    <col min="7941" max="7971" width="2.6328125" style="186" customWidth="1"/>
    <col min="7972" max="7980" width="2.90625" style="186" customWidth="1"/>
    <col min="7981" max="7981" width="10" style="186" customWidth="1"/>
    <col min="7982" max="7986" width="2.90625" style="186" customWidth="1"/>
    <col min="7987" max="7989" width="2.1796875" style="186" customWidth="1"/>
    <col min="7990" max="8010" width="2.6328125" style="186" customWidth="1"/>
    <col min="8011" max="8192" width="9" style="186"/>
    <col min="8193" max="8193" width="4.81640625" style="186" customWidth="1"/>
    <col min="8194" max="8194" width="14.08984375" style="186" customWidth="1"/>
    <col min="8195" max="8195" width="14.1796875" style="186" customWidth="1"/>
    <col min="8196" max="8196" width="14.90625" style="186" customWidth="1"/>
    <col min="8197" max="8227" width="2.6328125" style="186" customWidth="1"/>
    <col min="8228" max="8236" width="2.90625" style="186" customWidth="1"/>
    <col min="8237" max="8237" width="10" style="186" customWidth="1"/>
    <col min="8238" max="8242" width="2.90625" style="186" customWidth="1"/>
    <col min="8243" max="8245" width="2.1796875" style="186" customWidth="1"/>
    <col min="8246" max="8266" width="2.6328125" style="186" customWidth="1"/>
    <col min="8267" max="8448" width="9" style="186"/>
    <col min="8449" max="8449" width="4.81640625" style="186" customWidth="1"/>
    <col min="8450" max="8450" width="14.08984375" style="186" customWidth="1"/>
    <col min="8451" max="8451" width="14.1796875" style="186" customWidth="1"/>
    <col min="8452" max="8452" width="14.90625" style="186" customWidth="1"/>
    <col min="8453" max="8483" width="2.6328125" style="186" customWidth="1"/>
    <col min="8484" max="8492" width="2.90625" style="186" customWidth="1"/>
    <col min="8493" max="8493" width="10" style="186" customWidth="1"/>
    <col min="8494" max="8498" width="2.90625" style="186" customWidth="1"/>
    <col min="8499" max="8501" width="2.1796875" style="186" customWidth="1"/>
    <col min="8502" max="8522" width="2.6328125" style="186" customWidth="1"/>
    <col min="8523" max="8704" width="9" style="186"/>
    <col min="8705" max="8705" width="4.81640625" style="186" customWidth="1"/>
    <col min="8706" max="8706" width="14.08984375" style="186" customWidth="1"/>
    <col min="8707" max="8707" width="14.1796875" style="186" customWidth="1"/>
    <col min="8708" max="8708" width="14.90625" style="186" customWidth="1"/>
    <col min="8709" max="8739" width="2.6328125" style="186" customWidth="1"/>
    <col min="8740" max="8748" width="2.90625" style="186" customWidth="1"/>
    <col min="8749" max="8749" width="10" style="186" customWidth="1"/>
    <col min="8750" max="8754" width="2.90625" style="186" customWidth="1"/>
    <col min="8755" max="8757" width="2.1796875" style="186" customWidth="1"/>
    <col min="8758" max="8778" width="2.6328125" style="186" customWidth="1"/>
    <col min="8779" max="8960" width="9" style="186"/>
    <col min="8961" max="8961" width="4.81640625" style="186" customWidth="1"/>
    <col min="8962" max="8962" width="14.08984375" style="186" customWidth="1"/>
    <col min="8963" max="8963" width="14.1796875" style="186" customWidth="1"/>
    <col min="8964" max="8964" width="14.90625" style="186" customWidth="1"/>
    <col min="8965" max="8995" width="2.6328125" style="186" customWidth="1"/>
    <col min="8996" max="9004" width="2.90625" style="186" customWidth="1"/>
    <col min="9005" max="9005" width="10" style="186" customWidth="1"/>
    <col min="9006" max="9010" width="2.90625" style="186" customWidth="1"/>
    <col min="9011" max="9013" width="2.1796875" style="186" customWidth="1"/>
    <col min="9014" max="9034" width="2.6328125" style="186" customWidth="1"/>
    <col min="9035" max="9216" width="9" style="186"/>
    <col min="9217" max="9217" width="4.81640625" style="186" customWidth="1"/>
    <col min="9218" max="9218" width="14.08984375" style="186" customWidth="1"/>
    <col min="9219" max="9219" width="14.1796875" style="186" customWidth="1"/>
    <col min="9220" max="9220" width="14.90625" style="186" customWidth="1"/>
    <col min="9221" max="9251" width="2.6328125" style="186" customWidth="1"/>
    <col min="9252" max="9260" width="2.90625" style="186" customWidth="1"/>
    <col min="9261" max="9261" width="10" style="186" customWidth="1"/>
    <col min="9262" max="9266" width="2.90625" style="186" customWidth="1"/>
    <col min="9267" max="9269" width="2.1796875" style="186" customWidth="1"/>
    <col min="9270" max="9290" width="2.6328125" style="186" customWidth="1"/>
    <col min="9291" max="9472" width="9" style="186"/>
    <col min="9473" max="9473" width="4.81640625" style="186" customWidth="1"/>
    <col min="9474" max="9474" width="14.08984375" style="186" customWidth="1"/>
    <col min="9475" max="9475" width="14.1796875" style="186" customWidth="1"/>
    <col min="9476" max="9476" width="14.90625" style="186" customWidth="1"/>
    <col min="9477" max="9507" width="2.6328125" style="186" customWidth="1"/>
    <col min="9508" max="9516" width="2.90625" style="186" customWidth="1"/>
    <col min="9517" max="9517" width="10" style="186" customWidth="1"/>
    <col min="9518" max="9522" width="2.90625" style="186" customWidth="1"/>
    <col min="9523" max="9525" width="2.1796875" style="186" customWidth="1"/>
    <col min="9526" max="9546" width="2.6328125" style="186" customWidth="1"/>
    <col min="9547" max="9728" width="9" style="186"/>
    <col min="9729" max="9729" width="4.81640625" style="186" customWidth="1"/>
    <col min="9730" max="9730" width="14.08984375" style="186" customWidth="1"/>
    <col min="9731" max="9731" width="14.1796875" style="186" customWidth="1"/>
    <col min="9732" max="9732" width="14.90625" style="186" customWidth="1"/>
    <col min="9733" max="9763" width="2.6328125" style="186" customWidth="1"/>
    <col min="9764" max="9772" width="2.90625" style="186" customWidth="1"/>
    <col min="9773" max="9773" width="10" style="186" customWidth="1"/>
    <col min="9774" max="9778" width="2.90625" style="186" customWidth="1"/>
    <col min="9779" max="9781" width="2.1796875" style="186" customWidth="1"/>
    <col min="9782" max="9802" width="2.6328125" style="186" customWidth="1"/>
    <col min="9803" max="9984" width="9" style="186"/>
    <col min="9985" max="9985" width="4.81640625" style="186" customWidth="1"/>
    <col min="9986" max="9986" width="14.08984375" style="186" customWidth="1"/>
    <col min="9987" max="9987" width="14.1796875" style="186" customWidth="1"/>
    <col min="9988" max="9988" width="14.90625" style="186" customWidth="1"/>
    <col min="9989" max="10019" width="2.6328125" style="186" customWidth="1"/>
    <col min="10020" max="10028" width="2.90625" style="186" customWidth="1"/>
    <col min="10029" max="10029" width="10" style="186" customWidth="1"/>
    <col min="10030" max="10034" width="2.90625" style="186" customWidth="1"/>
    <col min="10035" max="10037" width="2.1796875" style="186" customWidth="1"/>
    <col min="10038" max="10058" width="2.6328125" style="186" customWidth="1"/>
    <col min="10059" max="10240" width="9" style="186"/>
    <col min="10241" max="10241" width="4.81640625" style="186" customWidth="1"/>
    <col min="10242" max="10242" width="14.08984375" style="186" customWidth="1"/>
    <col min="10243" max="10243" width="14.1796875" style="186" customWidth="1"/>
    <col min="10244" max="10244" width="14.90625" style="186" customWidth="1"/>
    <col min="10245" max="10275" width="2.6328125" style="186" customWidth="1"/>
    <col min="10276" max="10284" width="2.90625" style="186" customWidth="1"/>
    <col min="10285" max="10285" width="10" style="186" customWidth="1"/>
    <col min="10286" max="10290" width="2.90625" style="186" customWidth="1"/>
    <col min="10291" max="10293" width="2.1796875" style="186" customWidth="1"/>
    <col min="10294" max="10314" width="2.6328125" style="186" customWidth="1"/>
    <col min="10315" max="10496" width="9" style="186"/>
    <col min="10497" max="10497" width="4.81640625" style="186" customWidth="1"/>
    <col min="10498" max="10498" width="14.08984375" style="186" customWidth="1"/>
    <col min="10499" max="10499" width="14.1796875" style="186" customWidth="1"/>
    <col min="10500" max="10500" width="14.90625" style="186" customWidth="1"/>
    <col min="10501" max="10531" width="2.6328125" style="186" customWidth="1"/>
    <col min="10532" max="10540" width="2.90625" style="186" customWidth="1"/>
    <col min="10541" max="10541" width="10" style="186" customWidth="1"/>
    <col min="10542" max="10546" width="2.90625" style="186" customWidth="1"/>
    <col min="10547" max="10549" width="2.1796875" style="186" customWidth="1"/>
    <col min="10550" max="10570" width="2.6328125" style="186" customWidth="1"/>
    <col min="10571" max="10752" width="9" style="186"/>
    <col min="10753" max="10753" width="4.81640625" style="186" customWidth="1"/>
    <col min="10754" max="10754" width="14.08984375" style="186" customWidth="1"/>
    <col min="10755" max="10755" width="14.1796875" style="186" customWidth="1"/>
    <col min="10756" max="10756" width="14.90625" style="186" customWidth="1"/>
    <col min="10757" max="10787" width="2.6328125" style="186" customWidth="1"/>
    <col min="10788" max="10796" width="2.90625" style="186" customWidth="1"/>
    <col min="10797" max="10797" width="10" style="186" customWidth="1"/>
    <col min="10798" max="10802" width="2.90625" style="186" customWidth="1"/>
    <col min="10803" max="10805" width="2.1796875" style="186" customWidth="1"/>
    <col min="10806" max="10826" width="2.6328125" style="186" customWidth="1"/>
    <col min="10827" max="11008" width="9" style="186"/>
    <col min="11009" max="11009" width="4.81640625" style="186" customWidth="1"/>
    <col min="11010" max="11010" width="14.08984375" style="186" customWidth="1"/>
    <col min="11011" max="11011" width="14.1796875" style="186" customWidth="1"/>
    <col min="11012" max="11012" width="14.90625" style="186" customWidth="1"/>
    <col min="11013" max="11043" width="2.6328125" style="186" customWidth="1"/>
    <col min="11044" max="11052" width="2.90625" style="186" customWidth="1"/>
    <col min="11053" max="11053" width="10" style="186" customWidth="1"/>
    <col min="11054" max="11058" width="2.90625" style="186" customWidth="1"/>
    <col min="11059" max="11061" width="2.1796875" style="186" customWidth="1"/>
    <col min="11062" max="11082" width="2.6328125" style="186" customWidth="1"/>
    <col min="11083" max="11264" width="9" style="186"/>
    <col min="11265" max="11265" width="4.81640625" style="186" customWidth="1"/>
    <col min="11266" max="11266" width="14.08984375" style="186" customWidth="1"/>
    <col min="11267" max="11267" width="14.1796875" style="186" customWidth="1"/>
    <col min="11268" max="11268" width="14.90625" style="186" customWidth="1"/>
    <col min="11269" max="11299" width="2.6328125" style="186" customWidth="1"/>
    <col min="11300" max="11308" width="2.90625" style="186" customWidth="1"/>
    <col min="11309" max="11309" width="10" style="186" customWidth="1"/>
    <col min="11310" max="11314" width="2.90625" style="186" customWidth="1"/>
    <col min="11315" max="11317" width="2.1796875" style="186" customWidth="1"/>
    <col min="11318" max="11338" width="2.6328125" style="186" customWidth="1"/>
    <col min="11339" max="11520" width="9" style="186"/>
    <col min="11521" max="11521" width="4.81640625" style="186" customWidth="1"/>
    <col min="11522" max="11522" width="14.08984375" style="186" customWidth="1"/>
    <col min="11523" max="11523" width="14.1796875" style="186" customWidth="1"/>
    <col min="11524" max="11524" width="14.90625" style="186" customWidth="1"/>
    <col min="11525" max="11555" width="2.6328125" style="186" customWidth="1"/>
    <col min="11556" max="11564" width="2.90625" style="186" customWidth="1"/>
    <col min="11565" max="11565" width="10" style="186" customWidth="1"/>
    <col min="11566" max="11570" width="2.90625" style="186" customWidth="1"/>
    <col min="11571" max="11573" width="2.1796875" style="186" customWidth="1"/>
    <col min="11574" max="11594" width="2.6328125" style="186" customWidth="1"/>
    <col min="11595" max="11776" width="9" style="186"/>
    <col min="11777" max="11777" width="4.81640625" style="186" customWidth="1"/>
    <col min="11778" max="11778" width="14.08984375" style="186" customWidth="1"/>
    <col min="11779" max="11779" width="14.1796875" style="186" customWidth="1"/>
    <col min="11780" max="11780" width="14.90625" style="186" customWidth="1"/>
    <col min="11781" max="11811" width="2.6328125" style="186" customWidth="1"/>
    <col min="11812" max="11820" width="2.90625" style="186" customWidth="1"/>
    <col min="11821" max="11821" width="10" style="186" customWidth="1"/>
    <col min="11822" max="11826" width="2.90625" style="186" customWidth="1"/>
    <col min="11827" max="11829" width="2.1796875" style="186" customWidth="1"/>
    <col min="11830" max="11850" width="2.6328125" style="186" customWidth="1"/>
    <col min="11851" max="12032" width="9" style="186"/>
    <col min="12033" max="12033" width="4.81640625" style="186" customWidth="1"/>
    <col min="12034" max="12034" width="14.08984375" style="186" customWidth="1"/>
    <col min="12035" max="12035" width="14.1796875" style="186" customWidth="1"/>
    <col min="12036" max="12036" width="14.90625" style="186" customWidth="1"/>
    <col min="12037" max="12067" width="2.6328125" style="186" customWidth="1"/>
    <col min="12068" max="12076" width="2.90625" style="186" customWidth="1"/>
    <col min="12077" max="12077" width="10" style="186" customWidth="1"/>
    <col min="12078" max="12082" width="2.90625" style="186" customWidth="1"/>
    <col min="12083" max="12085" width="2.1796875" style="186" customWidth="1"/>
    <col min="12086" max="12106" width="2.6328125" style="186" customWidth="1"/>
    <col min="12107" max="12288" width="9" style="186"/>
    <col min="12289" max="12289" width="4.81640625" style="186" customWidth="1"/>
    <col min="12290" max="12290" width="14.08984375" style="186" customWidth="1"/>
    <col min="12291" max="12291" width="14.1796875" style="186" customWidth="1"/>
    <col min="12292" max="12292" width="14.90625" style="186" customWidth="1"/>
    <col min="12293" max="12323" width="2.6328125" style="186" customWidth="1"/>
    <col min="12324" max="12332" width="2.90625" style="186" customWidth="1"/>
    <col min="12333" max="12333" width="10" style="186" customWidth="1"/>
    <col min="12334" max="12338" width="2.90625" style="186" customWidth="1"/>
    <col min="12339" max="12341" width="2.1796875" style="186" customWidth="1"/>
    <col min="12342" max="12362" width="2.6328125" style="186" customWidth="1"/>
    <col min="12363" max="12544" width="9" style="186"/>
    <col min="12545" max="12545" width="4.81640625" style="186" customWidth="1"/>
    <col min="12546" max="12546" width="14.08984375" style="186" customWidth="1"/>
    <col min="12547" max="12547" width="14.1796875" style="186" customWidth="1"/>
    <col min="12548" max="12548" width="14.90625" style="186" customWidth="1"/>
    <col min="12549" max="12579" width="2.6328125" style="186" customWidth="1"/>
    <col min="12580" max="12588" width="2.90625" style="186" customWidth="1"/>
    <col min="12589" max="12589" width="10" style="186" customWidth="1"/>
    <col min="12590" max="12594" width="2.90625" style="186" customWidth="1"/>
    <col min="12595" max="12597" width="2.1796875" style="186" customWidth="1"/>
    <col min="12598" max="12618" width="2.6328125" style="186" customWidth="1"/>
    <col min="12619" max="12800" width="9" style="186"/>
    <col min="12801" max="12801" width="4.81640625" style="186" customWidth="1"/>
    <col min="12802" max="12802" width="14.08984375" style="186" customWidth="1"/>
    <col min="12803" max="12803" width="14.1796875" style="186" customWidth="1"/>
    <col min="12804" max="12804" width="14.90625" style="186" customWidth="1"/>
    <col min="12805" max="12835" width="2.6328125" style="186" customWidth="1"/>
    <col min="12836" max="12844" width="2.90625" style="186" customWidth="1"/>
    <col min="12845" max="12845" width="10" style="186" customWidth="1"/>
    <col min="12846" max="12850" width="2.90625" style="186" customWidth="1"/>
    <col min="12851" max="12853" width="2.1796875" style="186" customWidth="1"/>
    <col min="12854" max="12874" width="2.6328125" style="186" customWidth="1"/>
    <col min="12875" max="13056" width="9" style="186"/>
    <col min="13057" max="13057" width="4.81640625" style="186" customWidth="1"/>
    <col min="13058" max="13058" width="14.08984375" style="186" customWidth="1"/>
    <col min="13059" max="13059" width="14.1796875" style="186" customWidth="1"/>
    <col min="13060" max="13060" width="14.90625" style="186" customWidth="1"/>
    <col min="13061" max="13091" width="2.6328125" style="186" customWidth="1"/>
    <col min="13092" max="13100" width="2.90625" style="186" customWidth="1"/>
    <col min="13101" max="13101" width="10" style="186" customWidth="1"/>
    <col min="13102" max="13106" width="2.90625" style="186" customWidth="1"/>
    <col min="13107" max="13109" width="2.1796875" style="186" customWidth="1"/>
    <col min="13110" max="13130" width="2.6328125" style="186" customWidth="1"/>
    <col min="13131" max="13312" width="9" style="186"/>
    <col min="13313" max="13313" width="4.81640625" style="186" customWidth="1"/>
    <col min="13314" max="13314" width="14.08984375" style="186" customWidth="1"/>
    <col min="13315" max="13315" width="14.1796875" style="186" customWidth="1"/>
    <col min="13316" max="13316" width="14.90625" style="186" customWidth="1"/>
    <col min="13317" max="13347" width="2.6328125" style="186" customWidth="1"/>
    <col min="13348" max="13356" width="2.90625" style="186" customWidth="1"/>
    <col min="13357" max="13357" width="10" style="186" customWidth="1"/>
    <col min="13358" max="13362" width="2.90625" style="186" customWidth="1"/>
    <col min="13363" max="13365" width="2.1796875" style="186" customWidth="1"/>
    <col min="13366" max="13386" width="2.6328125" style="186" customWidth="1"/>
    <col min="13387" max="13568" width="9" style="186"/>
    <col min="13569" max="13569" width="4.81640625" style="186" customWidth="1"/>
    <col min="13570" max="13570" width="14.08984375" style="186" customWidth="1"/>
    <col min="13571" max="13571" width="14.1796875" style="186" customWidth="1"/>
    <col min="13572" max="13572" width="14.90625" style="186" customWidth="1"/>
    <col min="13573" max="13603" width="2.6328125" style="186" customWidth="1"/>
    <col min="13604" max="13612" width="2.90625" style="186" customWidth="1"/>
    <col min="13613" max="13613" width="10" style="186" customWidth="1"/>
    <col min="13614" max="13618" width="2.90625" style="186" customWidth="1"/>
    <col min="13619" max="13621" width="2.1796875" style="186" customWidth="1"/>
    <col min="13622" max="13642" width="2.6328125" style="186" customWidth="1"/>
    <col min="13643" max="13824" width="9" style="186"/>
    <col min="13825" max="13825" width="4.81640625" style="186" customWidth="1"/>
    <col min="13826" max="13826" width="14.08984375" style="186" customWidth="1"/>
    <col min="13827" max="13827" width="14.1796875" style="186" customWidth="1"/>
    <col min="13828" max="13828" width="14.90625" style="186" customWidth="1"/>
    <col min="13829" max="13859" width="2.6328125" style="186" customWidth="1"/>
    <col min="13860" max="13868" width="2.90625" style="186" customWidth="1"/>
    <col min="13869" max="13869" width="10" style="186" customWidth="1"/>
    <col min="13870" max="13874" width="2.90625" style="186" customWidth="1"/>
    <col min="13875" max="13877" width="2.1796875" style="186" customWidth="1"/>
    <col min="13878" max="13898" width="2.6328125" style="186" customWidth="1"/>
    <col min="13899" max="14080" width="9" style="186"/>
    <col min="14081" max="14081" width="4.81640625" style="186" customWidth="1"/>
    <col min="14082" max="14082" width="14.08984375" style="186" customWidth="1"/>
    <col min="14083" max="14083" width="14.1796875" style="186" customWidth="1"/>
    <col min="14084" max="14084" width="14.90625" style="186" customWidth="1"/>
    <col min="14085" max="14115" width="2.6328125" style="186" customWidth="1"/>
    <col min="14116" max="14124" width="2.90625" style="186" customWidth="1"/>
    <col min="14125" max="14125" width="10" style="186" customWidth="1"/>
    <col min="14126" max="14130" width="2.90625" style="186" customWidth="1"/>
    <col min="14131" max="14133" width="2.1796875" style="186" customWidth="1"/>
    <col min="14134" max="14154" width="2.6328125" style="186" customWidth="1"/>
    <col min="14155" max="14336" width="9" style="186"/>
    <col min="14337" max="14337" width="4.81640625" style="186" customWidth="1"/>
    <col min="14338" max="14338" width="14.08984375" style="186" customWidth="1"/>
    <col min="14339" max="14339" width="14.1796875" style="186" customWidth="1"/>
    <col min="14340" max="14340" width="14.90625" style="186" customWidth="1"/>
    <col min="14341" max="14371" width="2.6328125" style="186" customWidth="1"/>
    <col min="14372" max="14380" width="2.90625" style="186" customWidth="1"/>
    <col min="14381" max="14381" width="10" style="186" customWidth="1"/>
    <col min="14382" max="14386" width="2.90625" style="186" customWidth="1"/>
    <col min="14387" max="14389" width="2.1796875" style="186" customWidth="1"/>
    <col min="14390" max="14410" width="2.6328125" style="186" customWidth="1"/>
    <col min="14411" max="14592" width="9" style="186"/>
    <col min="14593" max="14593" width="4.81640625" style="186" customWidth="1"/>
    <col min="14594" max="14594" width="14.08984375" style="186" customWidth="1"/>
    <col min="14595" max="14595" width="14.1796875" style="186" customWidth="1"/>
    <col min="14596" max="14596" width="14.90625" style="186" customWidth="1"/>
    <col min="14597" max="14627" width="2.6328125" style="186" customWidth="1"/>
    <col min="14628" max="14636" width="2.90625" style="186" customWidth="1"/>
    <col min="14637" max="14637" width="10" style="186" customWidth="1"/>
    <col min="14638" max="14642" width="2.90625" style="186" customWidth="1"/>
    <col min="14643" max="14645" width="2.1796875" style="186" customWidth="1"/>
    <col min="14646" max="14666" width="2.6328125" style="186" customWidth="1"/>
    <col min="14667" max="14848" width="9" style="186"/>
    <col min="14849" max="14849" width="4.81640625" style="186" customWidth="1"/>
    <col min="14850" max="14850" width="14.08984375" style="186" customWidth="1"/>
    <col min="14851" max="14851" width="14.1796875" style="186" customWidth="1"/>
    <col min="14852" max="14852" width="14.90625" style="186" customWidth="1"/>
    <col min="14853" max="14883" width="2.6328125" style="186" customWidth="1"/>
    <col min="14884" max="14892" width="2.90625" style="186" customWidth="1"/>
    <col min="14893" max="14893" width="10" style="186" customWidth="1"/>
    <col min="14894" max="14898" width="2.90625" style="186" customWidth="1"/>
    <col min="14899" max="14901" width="2.1796875" style="186" customWidth="1"/>
    <col min="14902" max="14922" width="2.6328125" style="186" customWidth="1"/>
    <col min="14923" max="15104" width="9" style="186"/>
    <col min="15105" max="15105" width="4.81640625" style="186" customWidth="1"/>
    <col min="15106" max="15106" width="14.08984375" style="186" customWidth="1"/>
    <col min="15107" max="15107" width="14.1796875" style="186" customWidth="1"/>
    <col min="15108" max="15108" width="14.90625" style="186" customWidth="1"/>
    <col min="15109" max="15139" width="2.6328125" style="186" customWidth="1"/>
    <col min="15140" max="15148" width="2.90625" style="186" customWidth="1"/>
    <col min="15149" max="15149" width="10" style="186" customWidth="1"/>
    <col min="15150" max="15154" width="2.90625" style="186" customWidth="1"/>
    <col min="15155" max="15157" width="2.1796875" style="186" customWidth="1"/>
    <col min="15158" max="15178" width="2.6328125" style="186" customWidth="1"/>
    <col min="15179" max="15360" width="9" style="186"/>
    <col min="15361" max="15361" width="4.81640625" style="186" customWidth="1"/>
    <col min="15362" max="15362" width="14.08984375" style="186" customWidth="1"/>
    <col min="15363" max="15363" width="14.1796875" style="186" customWidth="1"/>
    <col min="15364" max="15364" width="14.90625" style="186" customWidth="1"/>
    <col min="15365" max="15395" width="2.6328125" style="186" customWidth="1"/>
    <col min="15396" max="15404" width="2.90625" style="186" customWidth="1"/>
    <col min="15405" max="15405" width="10" style="186" customWidth="1"/>
    <col min="15406" max="15410" width="2.90625" style="186" customWidth="1"/>
    <col min="15411" max="15413" width="2.1796875" style="186" customWidth="1"/>
    <col min="15414" max="15434" width="2.6328125" style="186" customWidth="1"/>
    <col min="15435" max="15616" width="9" style="186"/>
    <col min="15617" max="15617" width="4.81640625" style="186" customWidth="1"/>
    <col min="15618" max="15618" width="14.08984375" style="186" customWidth="1"/>
    <col min="15619" max="15619" width="14.1796875" style="186" customWidth="1"/>
    <col min="15620" max="15620" width="14.90625" style="186" customWidth="1"/>
    <col min="15621" max="15651" width="2.6328125" style="186" customWidth="1"/>
    <col min="15652" max="15660" width="2.90625" style="186" customWidth="1"/>
    <col min="15661" max="15661" width="10" style="186" customWidth="1"/>
    <col min="15662" max="15666" width="2.90625" style="186" customWidth="1"/>
    <col min="15667" max="15669" width="2.1796875" style="186" customWidth="1"/>
    <col min="15670" max="15690" width="2.6328125" style="186" customWidth="1"/>
    <col min="15691" max="15872" width="9" style="186"/>
    <col min="15873" max="15873" width="4.81640625" style="186" customWidth="1"/>
    <col min="15874" max="15874" width="14.08984375" style="186" customWidth="1"/>
    <col min="15875" max="15875" width="14.1796875" style="186" customWidth="1"/>
    <col min="15876" max="15876" width="14.90625" style="186" customWidth="1"/>
    <col min="15877" max="15907" width="2.6328125" style="186" customWidth="1"/>
    <col min="15908" max="15916" width="2.90625" style="186" customWidth="1"/>
    <col min="15917" max="15917" width="10" style="186" customWidth="1"/>
    <col min="15918" max="15922" width="2.90625" style="186" customWidth="1"/>
    <col min="15923" max="15925" width="2.1796875" style="186" customWidth="1"/>
    <col min="15926" max="15946" width="2.6328125" style="186" customWidth="1"/>
    <col min="15947" max="16128" width="9" style="186"/>
    <col min="16129" max="16129" width="4.81640625" style="186" customWidth="1"/>
    <col min="16130" max="16130" width="14.08984375" style="186" customWidth="1"/>
    <col min="16131" max="16131" width="14.1796875" style="186" customWidth="1"/>
    <col min="16132" max="16132" width="14.90625" style="186" customWidth="1"/>
    <col min="16133" max="16163" width="2.6328125" style="186" customWidth="1"/>
    <col min="16164" max="16172" width="2.90625" style="186" customWidth="1"/>
    <col min="16173" max="16173" width="10" style="186" customWidth="1"/>
    <col min="16174" max="16178" width="2.90625" style="186" customWidth="1"/>
    <col min="16179" max="16181" width="2.1796875" style="186" customWidth="1"/>
    <col min="16182" max="16202" width="2.6328125" style="186" customWidth="1"/>
    <col min="16203" max="16384" width="9" style="186"/>
  </cols>
  <sheetData>
    <row r="1" spans="1:59" s="110" customFormat="1" ht="21" customHeight="1">
      <c r="A1" s="108" t="s">
        <v>468</v>
      </c>
      <c r="B1" s="109" t="s">
        <v>469</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t="s">
        <v>217</v>
      </c>
      <c r="AT1" s="109"/>
      <c r="AU1" s="109"/>
      <c r="AV1" s="109"/>
      <c r="AW1" s="109"/>
      <c r="AX1" s="109"/>
      <c r="AY1" s="109"/>
      <c r="AZ1" s="109"/>
    </row>
    <row r="2" spans="1:59" s="110" customFormat="1" ht="21" customHeight="1" thickBot="1">
      <c r="A2" s="617" t="s">
        <v>125</v>
      </c>
      <c r="B2" s="617"/>
      <c r="C2" s="617"/>
      <c r="D2" s="617"/>
      <c r="E2" s="617"/>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c r="AK2" s="617"/>
      <c r="AL2" s="617"/>
      <c r="AM2" s="617"/>
      <c r="AN2" s="617"/>
      <c r="AO2" s="617"/>
      <c r="AP2" s="617"/>
      <c r="AQ2" s="617"/>
      <c r="AR2" s="617"/>
      <c r="AS2" s="617"/>
      <c r="AT2" s="108"/>
      <c r="AU2" s="108"/>
      <c r="AV2" s="108"/>
      <c r="AW2" s="108"/>
      <c r="AX2" s="108"/>
      <c r="AY2" s="108"/>
      <c r="AZ2" s="108"/>
      <c r="BA2" s="108"/>
      <c r="BB2" s="108"/>
      <c r="BC2" s="108"/>
      <c r="BD2" s="108"/>
      <c r="BE2" s="108"/>
      <c r="BF2" s="108"/>
      <c r="BG2" s="108"/>
    </row>
    <row r="3" spans="1:59" s="110" customFormat="1" ht="18.75" customHeight="1" thickBot="1">
      <c r="B3" s="111"/>
      <c r="C3" s="111"/>
      <c r="D3" s="111"/>
      <c r="E3" s="111"/>
      <c r="F3" s="111"/>
      <c r="AC3" s="618" t="s">
        <v>126</v>
      </c>
      <c r="AD3" s="619"/>
      <c r="AE3" s="619"/>
      <c r="AF3" s="619"/>
      <c r="AG3" s="619"/>
      <c r="AH3" s="619"/>
      <c r="AI3" s="619"/>
      <c r="AJ3" s="619"/>
      <c r="AK3" s="619"/>
      <c r="AL3" s="620"/>
      <c r="AM3" s="112" t="s">
        <v>127</v>
      </c>
      <c r="AN3" s="113"/>
      <c r="AO3" s="113"/>
      <c r="AP3" s="113"/>
      <c r="AQ3" s="113"/>
      <c r="AR3" s="113"/>
      <c r="AS3" s="114"/>
    </row>
    <row r="4" spans="1:59" s="110" customFormat="1" ht="18.75" customHeight="1" thickBot="1">
      <c r="A4" s="621" t="s">
        <v>13</v>
      </c>
      <c r="B4" s="622"/>
      <c r="C4" s="622"/>
      <c r="D4" s="622"/>
      <c r="E4" s="623" t="s">
        <v>128</v>
      </c>
      <c r="F4" s="622"/>
      <c r="G4" s="622"/>
      <c r="H4" s="622"/>
      <c r="I4" s="622"/>
      <c r="J4" s="622"/>
      <c r="K4" s="622"/>
      <c r="L4" s="622"/>
      <c r="M4" s="622"/>
      <c r="N4" s="622"/>
      <c r="O4" s="622"/>
      <c r="P4" s="621" t="s">
        <v>15</v>
      </c>
      <c r="Q4" s="622"/>
      <c r="R4" s="622"/>
      <c r="S4" s="622"/>
      <c r="T4" s="622"/>
      <c r="U4" s="622"/>
      <c r="V4" s="622"/>
      <c r="W4" s="622"/>
      <c r="X4" s="622"/>
      <c r="Y4" s="624"/>
      <c r="Z4" s="623" t="s">
        <v>14</v>
      </c>
      <c r="AA4" s="622"/>
      <c r="AB4" s="622"/>
      <c r="AC4" s="622"/>
      <c r="AD4" s="622"/>
      <c r="AE4" s="622"/>
      <c r="AF4" s="622"/>
      <c r="AG4" s="622"/>
      <c r="AH4" s="622"/>
      <c r="AI4" s="622"/>
      <c r="AJ4" s="622"/>
      <c r="AK4" s="622"/>
      <c r="AL4" s="622"/>
      <c r="AM4" s="622"/>
      <c r="AN4" s="622"/>
      <c r="AO4" s="622"/>
      <c r="AP4" s="622"/>
      <c r="AQ4" s="622"/>
      <c r="AR4" s="622"/>
      <c r="AS4" s="625"/>
    </row>
    <row r="5" spans="1:59" s="110" customFormat="1" ht="18.75" customHeight="1" thickBot="1">
      <c r="A5" s="626"/>
      <c r="B5" s="627"/>
      <c r="C5" s="627"/>
      <c r="D5" s="627"/>
      <c r="E5" s="628" t="s">
        <v>16</v>
      </c>
      <c r="F5" s="629"/>
      <c r="G5" s="629"/>
      <c r="H5" s="629"/>
      <c r="I5" s="629"/>
      <c r="J5" s="629"/>
      <c r="K5" s="629"/>
      <c r="L5" s="629"/>
      <c r="M5" s="629"/>
      <c r="N5" s="629"/>
      <c r="O5" s="629"/>
      <c r="P5" s="629"/>
      <c r="Q5" s="629"/>
      <c r="R5" s="629"/>
      <c r="S5" s="629"/>
      <c r="T5" s="629"/>
      <c r="U5" s="629"/>
      <c r="V5" s="629"/>
      <c r="W5" s="629"/>
      <c r="X5" s="629"/>
      <c r="Y5" s="629"/>
      <c r="Z5" s="629"/>
      <c r="AA5" s="630"/>
      <c r="AB5" s="623" t="s">
        <v>128</v>
      </c>
      <c r="AC5" s="622"/>
      <c r="AD5" s="622"/>
      <c r="AE5" s="622"/>
      <c r="AF5" s="622"/>
      <c r="AG5" s="622"/>
      <c r="AH5" s="622"/>
      <c r="AI5" s="622"/>
      <c r="AJ5" s="622"/>
      <c r="AK5" s="622"/>
      <c r="AL5" s="622"/>
      <c r="AM5" s="622"/>
      <c r="AN5" s="622"/>
      <c r="AO5" s="622"/>
      <c r="AP5" s="622"/>
      <c r="AQ5" s="622"/>
      <c r="AR5" s="622"/>
      <c r="AS5" s="625"/>
    </row>
    <row r="6" spans="1:59" s="110" customFormat="1" ht="18.75" customHeight="1" thickBot="1">
      <c r="A6" s="621" t="s">
        <v>6</v>
      </c>
      <c r="B6" s="622"/>
      <c r="C6" s="622"/>
      <c r="D6" s="115" t="s">
        <v>129</v>
      </c>
      <c r="E6" s="631" t="s">
        <v>17</v>
      </c>
      <c r="F6" s="629"/>
      <c r="G6" s="629"/>
      <c r="H6" s="629"/>
      <c r="I6" s="629"/>
      <c r="J6" s="629"/>
      <c r="K6" s="629"/>
      <c r="L6" s="630"/>
      <c r="M6" s="631" t="s">
        <v>130</v>
      </c>
      <c r="N6" s="629"/>
      <c r="O6" s="629"/>
      <c r="P6" s="629"/>
      <c r="Q6" s="629"/>
      <c r="R6" s="629"/>
      <c r="S6" s="629"/>
      <c r="T6" s="629"/>
      <c r="U6" s="629"/>
      <c r="V6" s="630"/>
      <c r="W6" s="631" t="s">
        <v>18</v>
      </c>
      <c r="X6" s="629"/>
      <c r="Y6" s="629"/>
      <c r="Z6" s="629"/>
      <c r="AA6" s="629"/>
      <c r="AB6" s="629"/>
      <c r="AC6" s="629"/>
      <c r="AD6" s="629"/>
      <c r="AE6" s="630"/>
      <c r="AF6" s="632"/>
      <c r="AG6" s="633"/>
      <c r="AH6" s="633"/>
      <c r="AI6" s="633"/>
      <c r="AJ6" s="633"/>
      <c r="AK6" s="633"/>
      <c r="AL6" s="633"/>
      <c r="AM6" s="633"/>
      <c r="AN6" s="633"/>
      <c r="AO6" s="633"/>
      <c r="AP6" s="633"/>
      <c r="AQ6" s="633"/>
      <c r="AR6" s="633"/>
      <c r="AS6" s="634"/>
    </row>
    <row r="7" spans="1:59" s="110" customFormat="1" ht="18.75" customHeight="1" thickBot="1">
      <c r="A7" s="621" t="s">
        <v>131</v>
      </c>
      <c r="B7" s="622"/>
      <c r="C7" s="622"/>
      <c r="D7" s="622"/>
      <c r="E7" s="622"/>
      <c r="F7" s="622"/>
      <c r="G7" s="622"/>
      <c r="H7" s="622"/>
      <c r="I7" s="622"/>
      <c r="J7" s="622"/>
      <c r="K7" s="622"/>
      <c r="L7" s="624"/>
      <c r="M7" s="631" t="s">
        <v>128</v>
      </c>
      <c r="N7" s="629"/>
      <c r="O7" s="629"/>
      <c r="P7" s="629"/>
      <c r="Q7" s="629"/>
      <c r="R7" s="629"/>
      <c r="S7" s="629"/>
      <c r="T7" s="629"/>
      <c r="U7" s="629"/>
      <c r="V7" s="630"/>
      <c r="W7" s="631" t="s">
        <v>0</v>
      </c>
      <c r="X7" s="629"/>
      <c r="Y7" s="629"/>
      <c r="Z7" s="629"/>
      <c r="AA7" s="629"/>
      <c r="AB7" s="629"/>
      <c r="AC7" s="629"/>
      <c r="AD7" s="629"/>
      <c r="AE7" s="630"/>
      <c r="AF7" s="635"/>
      <c r="AG7" s="636"/>
      <c r="AH7" s="636"/>
      <c r="AI7" s="636"/>
      <c r="AJ7" s="636"/>
      <c r="AK7" s="636"/>
      <c r="AL7" s="636"/>
      <c r="AM7" s="636"/>
      <c r="AN7" s="636"/>
      <c r="AO7" s="636"/>
      <c r="AP7" s="636"/>
      <c r="AQ7" s="636"/>
      <c r="AR7" s="636"/>
      <c r="AS7" s="637"/>
    </row>
    <row r="8" spans="1:59" s="110" customFormat="1" ht="18.75" customHeight="1">
      <c r="A8" s="638" t="s">
        <v>19</v>
      </c>
      <c r="B8" s="641" t="s">
        <v>10</v>
      </c>
      <c r="C8" s="643" t="s">
        <v>20</v>
      </c>
      <c r="D8" s="645" t="s">
        <v>9</v>
      </c>
      <c r="E8" s="641" t="s">
        <v>21</v>
      </c>
      <c r="F8" s="645"/>
      <c r="G8" s="645"/>
      <c r="H8" s="645"/>
      <c r="I8" s="645"/>
      <c r="J8" s="645"/>
      <c r="K8" s="647"/>
      <c r="L8" s="641" t="s">
        <v>22</v>
      </c>
      <c r="M8" s="645"/>
      <c r="N8" s="645"/>
      <c r="O8" s="645"/>
      <c r="P8" s="645"/>
      <c r="Q8" s="645"/>
      <c r="R8" s="647"/>
      <c r="S8" s="641" t="s">
        <v>23</v>
      </c>
      <c r="T8" s="645"/>
      <c r="U8" s="645"/>
      <c r="V8" s="645"/>
      <c r="W8" s="645"/>
      <c r="X8" s="645"/>
      <c r="Y8" s="647"/>
      <c r="Z8" s="648" t="s">
        <v>24</v>
      </c>
      <c r="AA8" s="645"/>
      <c r="AB8" s="645"/>
      <c r="AC8" s="645"/>
      <c r="AD8" s="645"/>
      <c r="AE8" s="645"/>
      <c r="AF8" s="647"/>
      <c r="AG8" s="649"/>
      <c r="AH8" s="650"/>
      <c r="AI8" s="651"/>
      <c r="AJ8" s="652" t="s">
        <v>132</v>
      </c>
      <c r="AK8" s="643"/>
      <c r="AL8" s="643"/>
      <c r="AM8" s="643" t="s">
        <v>25</v>
      </c>
      <c r="AN8" s="643"/>
      <c r="AO8" s="643"/>
      <c r="AP8" s="643" t="s">
        <v>26</v>
      </c>
      <c r="AQ8" s="643"/>
      <c r="AR8" s="643"/>
      <c r="AS8" s="654" t="s">
        <v>49</v>
      </c>
    </row>
    <row r="9" spans="1:59" s="110" customFormat="1" ht="18.75" customHeight="1">
      <c r="A9" s="639"/>
      <c r="B9" s="642"/>
      <c r="C9" s="644"/>
      <c r="D9" s="646"/>
      <c r="E9" s="116">
        <v>1</v>
      </c>
      <c r="F9" s="117">
        <v>2</v>
      </c>
      <c r="G9" s="117">
        <v>3</v>
      </c>
      <c r="H9" s="118">
        <v>4</v>
      </c>
      <c r="I9" s="117">
        <v>5</v>
      </c>
      <c r="J9" s="117">
        <v>6</v>
      </c>
      <c r="K9" s="119">
        <v>7</v>
      </c>
      <c r="L9" s="116">
        <v>8</v>
      </c>
      <c r="M9" s="117">
        <v>9</v>
      </c>
      <c r="N9" s="117">
        <v>10</v>
      </c>
      <c r="O9" s="117">
        <v>11</v>
      </c>
      <c r="P9" s="117">
        <v>12</v>
      </c>
      <c r="Q9" s="117">
        <v>13</v>
      </c>
      <c r="R9" s="119">
        <v>14</v>
      </c>
      <c r="S9" s="116">
        <v>15</v>
      </c>
      <c r="T9" s="117">
        <v>16</v>
      </c>
      <c r="U9" s="117">
        <v>17</v>
      </c>
      <c r="V9" s="117">
        <v>18</v>
      </c>
      <c r="W9" s="117">
        <v>19</v>
      </c>
      <c r="X9" s="117">
        <v>20</v>
      </c>
      <c r="Y9" s="119">
        <v>21</v>
      </c>
      <c r="Z9" s="118">
        <v>22</v>
      </c>
      <c r="AA9" s="117">
        <v>23</v>
      </c>
      <c r="AB9" s="117">
        <v>24</v>
      </c>
      <c r="AC9" s="117">
        <v>25</v>
      </c>
      <c r="AD9" s="117">
        <v>26</v>
      </c>
      <c r="AE9" s="117">
        <v>27</v>
      </c>
      <c r="AF9" s="119">
        <v>28</v>
      </c>
      <c r="AG9" s="120">
        <v>29</v>
      </c>
      <c r="AH9" s="121">
        <v>30</v>
      </c>
      <c r="AI9" s="122">
        <v>31</v>
      </c>
      <c r="AJ9" s="653"/>
      <c r="AK9" s="644"/>
      <c r="AL9" s="644"/>
      <c r="AM9" s="644"/>
      <c r="AN9" s="644"/>
      <c r="AO9" s="644"/>
      <c r="AP9" s="644"/>
      <c r="AQ9" s="644"/>
      <c r="AR9" s="644"/>
      <c r="AS9" s="655"/>
    </row>
    <row r="10" spans="1:59" s="110" customFormat="1" ht="18.75" customHeight="1">
      <c r="A10" s="639"/>
      <c r="B10" s="642"/>
      <c r="C10" s="644"/>
      <c r="D10" s="646"/>
      <c r="E10" s="123" t="s">
        <v>191</v>
      </c>
      <c r="F10" s="117"/>
      <c r="G10" s="117"/>
      <c r="H10" s="117"/>
      <c r="I10" s="117"/>
      <c r="J10" s="117"/>
      <c r="K10" s="119"/>
      <c r="L10" s="116"/>
      <c r="M10" s="117"/>
      <c r="N10" s="117"/>
      <c r="O10" s="117"/>
      <c r="P10" s="117"/>
      <c r="Q10" s="117"/>
      <c r="R10" s="119"/>
      <c r="S10" s="116"/>
      <c r="T10" s="117"/>
      <c r="U10" s="117"/>
      <c r="V10" s="117"/>
      <c r="W10" s="117"/>
      <c r="X10" s="117"/>
      <c r="Y10" s="119"/>
      <c r="Z10" s="118"/>
      <c r="AA10" s="117"/>
      <c r="AB10" s="117"/>
      <c r="AC10" s="117"/>
      <c r="AD10" s="117"/>
      <c r="AE10" s="117"/>
      <c r="AF10" s="119"/>
      <c r="AG10" s="120"/>
      <c r="AH10" s="121"/>
      <c r="AI10" s="122"/>
      <c r="AJ10" s="653"/>
      <c r="AK10" s="644"/>
      <c r="AL10" s="644"/>
      <c r="AM10" s="644"/>
      <c r="AN10" s="644"/>
      <c r="AO10" s="644"/>
      <c r="AP10" s="644"/>
      <c r="AQ10" s="644"/>
      <c r="AR10" s="644"/>
      <c r="AS10" s="655"/>
    </row>
    <row r="11" spans="1:59" s="110" customFormat="1" ht="17.25" customHeight="1">
      <c r="A11" s="639"/>
      <c r="B11" s="123"/>
      <c r="C11" s="124"/>
      <c r="D11" s="124"/>
      <c r="E11" s="123"/>
      <c r="F11" s="125"/>
      <c r="G11" s="125"/>
      <c r="H11" s="126"/>
      <c r="I11" s="125"/>
      <c r="J11" s="124"/>
      <c r="K11" s="127"/>
      <c r="L11" s="123"/>
      <c r="M11" s="125"/>
      <c r="N11" s="125"/>
      <c r="O11" s="125"/>
      <c r="P11" s="125"/>
      <c r="Q11" s="124"/>
      <c r="R11" s="127"/>
      <c r="S11" s="123"/>
      <c r="T11" s="125"/>
      <c r="U11" s="125"/>
      <c r="V11" s="125"/>
      <c r="W11" s="125"/>
      <c r="X11" s="124"/>
      <c r="Y11" s="127"/>
      <c r="Z11" s="123"/>
      <c r="AA11" s="125"/>
      <c r="AB11" s="125"/>
      <c r="AC11" s="125"/>
      <c r="AD11" s="125"/>
      <c r="AE11" s="124"/>
      <c r="AF11" s="127"/>
      <c r="AG11" s="128"/>
      <c r="AH11" s="129"/>
      <c r="AI11" s="130"/>
      <c r="AJ11" s="656">
        <f>SUM(E11:AF11)</f>
        <v>0</v>
      </c>
      <c r="AK11" s="656"/>
      <c r="AL11" s="657"/>
      <c r="AM11" s="658">
        <f>AJ11/4</f>
        <v>0</v>
      </c>
      <c r="AN11" s="659"/>
      <c r="AO11" s="660"/>
      <c r="AP11" s="658">
        <f>IF($AG$19=0,0,ROUNDDOWN(AM11/$AG$19,1))</f>
        <v>0</v>
      </c>
      <c r="AQ11" s="659"/>
      <c r="AR11" s="660"/>
      <c r="AS11" s="131"/>
    </row>
    <row r="12" spans="1:59" s="110" customFormat="1" ht="17.25" customHeight="1">
      <c r="A12" s="639"/>
      <c r="B12" s="123"/>
      <c r="C12" s="124"/>
      <c r="D12" s="124"/>
      <c r="E12" s="123"/>
      <c r="F12" s="125"/>
      <c r="G12" s="125"/>
      <c r="H12" s="125"/>
      <c r="I12" s="125"/>
      <c r="J12" s="124"/>
      <c r="K12" s="127"/>
      <c r="L12" s="123"/>
      <c r="M12" s="125"/>
      <c r="N12" s="125"/>
      <c r="O12" s="125"/>
      <c r="P12" s="125"/>
      <c r="Q12" s="124"/>
      <c r="R12" s="127"/>
      <c r="S12" s="123"/>
      <c r="T12" s="125"/>
      <c r="U12" s="125"/>
      <c r="V12" s="125"/>
      <c r="W12" s="125"/>
      <c r="X12" s="124"/>
      <c r="Y12" s="127"/>
      <c r="Z12" s="123"/>
      <c r="AA12" s="125"/>
      <c r="AB12" s="125"/>
      <c r="AC12" s="125"/>
      <c r="AD12" s="125"/>
      <c r="AE12" s="124"/>
      <c r="AF12" s="127"/>
      <c r="AG12" s="128"/>
      <c r="AH12" s="129"/>
      <c r="AI12" s="130"/>
      <c r="AJ12" s="656">
        <f t="shared" ref="AJ12:AJ17" si="0">SUM(E12:AF12)</f>
        <v>0</v>
      </c>
      <c r="AK12" s="656"/>
      <c r="AL12" s="657"/>
      <c r="AM12" s="658">
        <f t="shared" ref="AM12:AM17" si="1">AJ12/4</f>
        <v>0</v>
      </c>
      <c r="AN12" s="659"/>
      <c r="AO12" s="660"/>
      <c r="AP12" s="658">
        <f t="shared" ref="AP12:AP17" si="2">IF($AG$19=0,0,ROUNDDOWN(AM12/$AG$19,1))</f>
        <v>0</v>
      </c>
      <c r="AQ12" s="659"/>
      <c r="AR12" s="660"/>
      <c r="AS12" s="131"/>
    </row>
    <row r="13" spans="1:59" s="110" customFormat="1" ht="17.25" customHeight="1">
      <c r="A13" s="639"/>
      <c r="B13" s="123"/>
      <c r="C13" s="124"/>
      <c r="D13" s="124"/>
      <c r="E13" s="123"/>
      <c r="F13" s="125"/>
      <c r="G13" s="125"/>
      <c r="H13" s="125"/>
      <c r="I13" s="125"/>
      <c r="J13" s="124"/>
      <c r="K13" s="127"/>
      <c r="L13" s="123"/>
      <c r="M13" s="125"/>
      <c r="N13" s="125"/>
      <c r="O13" s="125"/>
      <c r="P13" s="125"/>
      <c r="Q13" s="124"/>
      <c r="R13" s="127"/>
      <c r="S13" s="123"/>
      <c r="T13" s="125"/>
      <c r="U13" s="125"/>
      <c r="V13" s="125"/>
      <c r="W13" s="125"/>
      <c r="X13" s="124"/>
      <c r="Y13" s="127"/>
      <c r="Z13" s="123"/>
      <c r="AA13" s="125"/>
      <c r="AB13" s="125"/>
      <c r="AC13" s="125"/>
      <c r="AD13" s="125"/>
      <c r="AE13" s="124"/>
      <c r="AF13" s="127"/>
      <c r="AG13" s="128"/>
      <c r="AH13" s="129"/>
      <c r="AI13" s="130"/>
      <c r="AJ13" s="656">
        <f t="shared" si="0"/>
        <v>0</v>
      </c>
      <c r="AK13" s="656"/>
      <c r="AL13" s="657"/>
      <c r="AM13" s="658">
        <f t="shared" si="1"/>
        <v>0</v>
      </c>
      <c r="AN13" s="659"/>
      <c r="AO13" s="660"/>
      <c r="AP13" s="658">
        <f t="shared" si="2"/>
        <v>0</v>
      </c>
      <c r="AQ13" s="659"/>
      <c r="AR13" s="660"/>
      <c r="AS13" s="131"/>
    </row>
    <row r="14" spans="1:59" s="110" customFormat="1" ht="17.25" customHeight="1">
      <c r="A14" s="639"/>
      <c r="B14" s="123"/>
      <c r="C14" s="124"/>
      <c r="D14" s="124"/>
      <c r="E14" s="123"/>
      <c r="F14" s="125"/>
      <c r="G14" s="125"/>
      <c r="H14" s="125"/>
      <c r="I14" s="125"/>
      <c r="J14" s="124"/>
      <c r="K14" s="127"/>
      <c r="L14" s="123"/>
      <c r="M14" s="125"/>
      <c r="N14" s="125"/>
      <c r="O14" s="125"/>
      <c r="P14" s="125"/>
      <c r="Q14" s="124"/>
      <c r="R14" s="127"/>
      <c r="S14" s="123"/>
      <c r="T14" s="125"/>
      <c r="U14" s="125"/>
      <c r="V14" s="125"/>
      <c r="W14" s="125"/>
      <c r="X14" s="124"/>
      <c r="Y14" s="127"/>
      <c r="Z14" s="123"/>
      <c r="AA14" s="125"/>
      <c r="AB14" s="125"/>
      <c r="AC14" s="125"/>
      <c r="AD14" s="125"/>
      <c r="AE14" s="124"/>
      <c r="AF14" s="127"/>
      <c r="AG14" s="128"/>
      <c r="AH14" s="129"/>
      <c r="AI14" s="130"/>
      <c r="AJ14" s="656">
        <f t="shared" si="0"/>
        <v>0</v>
      </c>
      <c r="AK14" s="656"/>
      <c r="AL14" s="657"/>
      <c r="AM14" s="658">
        <f t="shared" si="1"/>
        <v>0</v>
      </c>
      <c r="AN14" s="659"/>
      <c r="AO14" s="660"/>
      <c r="AP14" s="658">
        <f t="shared" si="2"/>
        <v>0</v>
      </c>
      <c r="AQ14" s="659"/>
      <c r="AR14" s="660"/>
      <c r="AS14" s="131"/>
    </row>
    <row r="15" spans="1:59" s="110" customFormat="1" ht="17.25" customHeight="1">
      <c r="A15" s="639"/>
      <c r="B15" s="123"/>
      <c r="C15" s="124"/>
      <c r="D15" s="124"/>
      <c r="E15" s="123"/>
      <c r="F15" s="125"/>
      <c r="G15" s="125"/>
      <c r="H15" s="125"/>
      <c r="I15" s="125"/>
      <c r="J15" s="124"/>
      <c r="K15" s="127"/>
      <c r="L15" s="123"/>
      <c r="M15" s="125"/>
      <c r="N15" s="125"/>
      <c r="O15" s="125"/>
      <c r="P15" s="125"/>
      <c r="Q15" s="124"/>
      <c r="R15" s="127"/>
      <c r="S15" s="123"/>
      <c r="T15" s="125"/>
      <c r="U15" s="125"/>
      <c r="V15" s="125"/>
      <c r="W15" s="125"/>
      <c r="X15" s="124"/>
      <c r="Y15" s="127"/>
      <c r="Z15" s="123"/>
      <c r="AA15" s="125"/>
      <c r="AB15" s="125"/>
      <c r="AC15" s="125"/>
      <c r="AD15" s="125"/>
      <c r="AE15" s="124"/>
      <c r="AF15" s="127"/>
      <c r="AG15" s="128"/>
      <c r="AH15" s="129"/>
      <c r="AI15" s="130"/>
      <c r="AJ15" s="656">
        <f t="shared" si="0"/>
        <v>0</v>
      </c>
      <c r="AK15" s="656"/>
      <c r="AL15" s="657"/>
      <c r="AM15" s="658">
        <f t="shared" si="1"/>
        <v>0</v>
      </c>
      <c r="AN15" s="659"/>
      <c r="AO15" s="660"/>
      <c r="AP15" s="658">
        <f t="shared" si="2"/>
        <v>0</v>
      </c>
      <c r="AQ15" s="659"/>
      <c r="AR15" s="660"/>
      <c r="AS15" s="131"/>
    </row>
    <row r="16" spans="1:59" s="110" customFormat="1" ht="17.25" customHeight="1">
      <c r="A16" s="639"/>
      <c r="B16" s="123"/>
      <c r="C16" s="124"/>
      <c r="D16" s="124"/>
      <c r="E16" s="123"/>
      <c r="F16" s="125"/>
      <c r="G16" s="125"/>
      <c r="H16" s="125"/>
      <c r="I16" s="125"/>
      <c r="J16" s="124"/>
      <c r="K16" s="127"/>
      <c r="L16" s="123"/>
      <c r="M16" s="125"/>
      <c r="N16" s="125"/>
      <c r="O16" s="125"/>
      <c r="P16" s="125"/>
      <c r="Q16" s="124"/>
      <c r="R16" s="127"/>
      <c r="S16" s="123"/>
      <c r="T16" s="125"/>
      <c r="U16" s="125"/>
      <c r="V16" s="125"/>
      <c r="W16" s="125"/>
      <c r="X16" s="124"/>
      <c r="Y16" s="127"/>
      <c r="Z16" s="123"/>
      <c r="AA16" s="125"/>
      <c r="AB16" s="125"/>
      <c r="AC16" s="125"/>
      <c r="AD16" s="125"/>
      <c r="AE16" s="124"/>
      <c r="AF16" s="127"/>
      <c r="AG16" s="128"/>
      <c r="AH16" s="129"/>
      <c r="AI16" s="130"/>
      <c r="AJ16" s="656">
        <f t="shared" si="0"/>
        <v>0</v>
      </c>
      <c r="AK16" s="656"/>
      <c r="AL16" s="657"/>
      <c r="AM16" s="658">
        <f t="shared" si="1"/>
        <v>0</v>
      </c>
      <c r="AN16" s="659"/>
      <c r="AO16" s="660"/>
      <c r="AP16" s="658">
        <f t="shared" si="2"/>
        <v>0</v>
      </c>
      <c r="AQ16" s="659"/>
      <c r="AR16" s="660"/>
      <c r="AS16" s="131"/>
    </row>
    <row r="17" spans="1:59" s="110" customFormat="1" ht="17.25" customHeight="1" thickBot="1">
      <c r="A17" s="639"/>
      <c r="B17" s="123"/>
      <c r="C17" s="124"/>
      <c r="D17" s="124"/>
      <c r="E17" s="123"/>
      <c r="F17" s="124"/>
      <c r="G17" s="125"/>
      <c r="H17" s="125"/>
      <c r="I17" s="125"/>
      <c r="J17" s="124"/>
      <c r="K17" s="127"/>
      <c r="L17" s="123"/>
      <c r="M17" s="125"/>
      <c r="N17" s="125"/>
      <c r="O17" s="125"/>
      <c r="P17" s="125"/>
      <c r="Q17" s="124"/>
      <c r="R17" s="127"/>
      <c r="S17" s="123"/>
      <c r="T17" s="125"/>
      <c r="U17" s="125"/>
      <c r="V17" s="125"/>
      <c r="W17" s="125"/>
      <c r="X17" s="124"/>
      <c r="Y17" s="127"/>
      <c r="Z17" s="123"/>
      <c r="AA17" s="125"/>
      <c r="AB17" s="125"/>
      <c r="AC17" s="125"/>
      <c r="AD17" s="125"/>
      <c r="AE17" s="124"/>
      <c r="AF17" s="127"/>
      <c r="AG17" s="128"/>
      <c r="AH17" s="129"/>
      <c r="AI17" s="130"/>
      <c r="AJ17" s="656">
        <f t="shared" si="0"/>
        <v>0</v>
      </c>
      <c r="AK17" s="656"/>
      <c r="AL17" s="657"/>
      <c r="AM17" s="658">
        <f t="shared" si="1"/>
        <v>0</v>
      </c>
      <c r="AN17" s="659"/>
      <c r="AO17" s="660"/>
      <c r="AP17" s="658">
        <f t="shared" si="2"/>
        <v>0</v>
      </c>
      <c r="AQ17" s="659"/>
      <c r="AR17" s="660"/>
      <c r="AS17" s="132"/>
    </row>
    <row r="18" spans="1:59" s="110" customFormat="1" ht="17.25" customHeight="1" thickBot="1">
      <c r="A18" s="639"/>
      <c r="B18" s="621" t="s">
        <v>27</v>
      </c>
      <c r="C18" s="622"/>
      <c r="D18" s="622"/>
      <c r="E18" s="133"/>
      <c r="F18" s="115"/>
      <c r="G18" s="115"/>
      <c r="H18" s="115"/>
      <c r="I18" s="115"/>
      <c r="J18" s="115"/>
      <c r="K18" s="134"/>
      <c r="L18" s="135"/>
      <c r="M18" s="115"/>
      <c r="N18" s="115"/>
      <c r="O18" s="115"/>
      <c r="P18" s="115"/>
      <c r="Q18" s="115"/>
      <c r="R18" s="134"/>
      <c r="S18" s="135"/>
      <c r="T18" s="115"/>
      <c r="U18" s="115"/>
      <c r="V18" s="115"/>
      <c r="W18" s="115"/>
      <c r="X18" s="115"/>
      <c r="Y18" s="134"/>
      <c r="Z18" s="135"/>
      <c r="AA18" s="115"/>
      <c r="AB18" s="115"/>
      <c r="AC18" s="115"/>
      <c r="AD18" s="136"/>
      <c r="AE18" s="136"/>
      <c r="AF18" s="137"/>
      <c r="AG18" s="138"/>
      <c r="AH18" s="139"/>
      <c r="AI18" s="140"/>
      <c r="AJ18" s="661">
        <f>SUM(AJ11:AL17)</f>
        <v>0</v>
      </c>
      <c r="AK18" s="661"/>
      <c r="AL18" s="662"/>
      <c r="AM18" s="663">
        <f>SUM(AM11:AO17)</f>
        <v>0</v>
      </c>
      <c r="AN18" s="661"/>
      <c r="AO18" s="662"/>
      <c r="AP18" s="663">
        <f>SUM(AP11:AR17)</f>
        <v>0</v>
      </c>
      <c r="AQ18" s="661"/>
      <c r="AR18" s="662"/>
      <c r="AS18" s="141"/>
    </row>
    <row r="19" spans="1:59" s="110" customFormat="1" ht="17.25" customHeight="1" thickTop="1" thickBot="1">
      <c r="A19" s="639"/>
      <c r="B19" s="621" t="s">
        <v>28</v>
      </c>
      <c r="C19" s="622"/>
      <c r="D19" s="622"/>
      <c r="E19" s="622"/>
      <c r="F19" s="622"/>
      <c r="G19" s="622"/>
      <c r="H19" s="622"/>
      <c r="I19" s="622"/>
      <c r="J19" s="622"/>
      <c r="K19" s="622"/>
      <c r="L19" s="622"/>
      <c r="M19" s="622"/>
      <c r="N19" s="622"/>
      <c r="O19" s="622"/>
      <c r="P19" s="622"/>
      <c r="Q19" s="622"/>
      <c r="R19" s="622"/>
      <c r="S19" s="622"/>
      <c r="T19" s="622"/>
      <c r="U19" s="622"/>
      <c r="V19" s="622"/>
      <c r="W19" s="622"/>
      <c r="X19" s="622"/>
      <c r="Y19" s="622"/>
      <c r="Z19" s="622"/>
      <c r="AA19" s="622"/>
      <c r="AB19" s="622"/>
      <c r="AC19" s="622"/>
      <c r="AD19" s="622" t="s">
        <v>128</v>
      </c>
      <c r="AE19" s="622"/>
      <c r="AF19" s="664"/>
      <c r="AG19" s="665"/>
      <c r="AH19" s="666"/>
      <c r="AI19" s="667"/>
      <c r="AJ19" s="668" t="s">
        <v>32</v>
      </c>
      <c r="AK19" s="669"/>
      <c r="AL19" s="669"/>
      <c r="AM19" s="669"/>
      <c r="AN19" s="669"/>
      <c r="AO19" s="669"/>
      <c r="AP19" s="669"/>
      <c r="AQ19" s="669"/>
      <c r="AR19" s="670"/>
      <c r="AS19" s="141"/>
    </row>
    <row r="20" spans="1:59" s="110" customFormat="1" ht="17.25" customHeight="1" thickBot="1">
      <c r="A20" s="640"/>
      <c r="B20" s="671" t="s">
        <v>29</v>
      </c>
      <c r="C20" s="672"/>
      <c r="D20" s="672"/>
      <c r="E20" s="142"/>
      <c r="F20" s="143"/>
      <c r="G20" s="143"/>
      <c r="H20" s="143"/>
      <c r="I20" s="143"/>
      <c r="J20" s="143"/>
      <c r="K20" s="144"/>
      <c r="L20" s="142"/>
      <c r="M20" s="143"/>
      <c r="N20" s="143"/>
      <c r="O20" s="143"/>
      <c r="P20" s="143"/>
      <c r="Q20" s="143"/>
      <c r="R20" s="144"/>
      <c r="S20" s="142"/>
      <c r="T20" s="143"/>
      <c r="U20" s="143"/>
      <c r="V20" s="143"/>
      <c r="W20" s="143"/>
      <c r="X20" s="143"/>
      <c r="Y20" s="144"/>
      <c r="Z20" s="142"/>
      <c r="AA20" s="143"/>
      <c r="AB20" s="143"/>
      <c r="AC20" s="143"/>
      <c r="AD20" s="145"/>
      <c r="AE20" s="145"/>
      <c r="AF20" s="146"/>
      <c r="AG20" s="143"/>
      <c r="AH20" s="143"/>
      <c r="AI20" s="144"/>
      <c r="AJ20" s="626"/>
      <c r="AK20" s="627"/>
      <c r="AL20" s="673"/>
      <c r="AM20" s="674"/>
      <c r="AN20" s="627"/>
      <c r="AO20" s="673"/>
      <c r="AP20" s="674"/>
      <c r="AQ20" s="627"/>
      <c r="AR20" s="673"/>
      <c r="AS20" s="141"/>
    </row>
    <row r="21" spans="1:59" s="110" customFormat="1" ht="17.25" customHeight="1" thickBot="1">
      <c r="B21" s="147"/>
      <c r="C21" s="147"/>
      <c r="D21" s="147"/>
      <c r="E21" s="148"/>
      <c r="F21" s="148"/>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50"/>
      <c r="AJ21" s="151"/>
      <c r="AK21" s="152"/>
      <c r="AL21" s="152"/>
      <c r="AM21" s="152"/>
      <c r="AN21" s="152"/>
      <c r="AO21" s="152"/>
      <c r="AP21" s="152"/>
      <c r="AQ21" s="152"/>
      <c r="AR21" s="152"/>
      <c r="AS21" s="153"/>
    </row>
    <row r="22" spans="1:59" s="110" customFormat="1" ht="17.25" customHeight="1">
      <c r="A22" s="681" t="s">
        <v>30</v>
      </c>
      <c r="B22" s="154"/>
      <c r="C22" s="136"/>
      <c r="D22" s="155"/>
      <c r="E22" s="156"/>
      <c r="F22" s="157"/>
      <c r="G22" s="125"/>
      <c r="H22" s="125"/>
      <c r="I22" s="125"/>
      <c r="J22" s="125"/>
      <c r="K22" s="158"/>
      <c r="L22" s="159"/>
      <c r="M22" s="160"/>
      <c r="N22" s="125"/>
      <c r="O22" s="125"/>
      <c r="P22" s="125"/>
      <c r="Q22" s="125"/>
      <c r="R22" s="158"/>
      <c r="S22" s="159"/>
      <c r="T22" s="160"/>
      <c r="U22" s="125"/>
      <c r="V22" s="125"/>
      <c r="W22" s="125"/>
      <c r="X22" s="125"/>
      <c r="Y22" s="158"/>
      <c r="Z22" s="159"/>
      <c r="AA22" s="160"/>
      <c r="AB22" s="125"/>
      <c r="AC22" s="125"/>
      <c r="AD22" s="125"/>
      <c r="AE22" s="125"/>
      <c r="AF22" s="158"/>
      <c r="AG22" s="161"/>
      <c r="AH22" s="161"/>
      <c r="AI22" s="162"/>
      <c r="AJ22" s="684">
        <f>SUM(E22:AF22)</f>
        <v>0</v>
      </c>
      <c r="AK22" s="685"/>
      <c r="AL22" s="686"/>
      <c r="AM22" s="687">
        <f>AJ22/4</f>
        <v>0</v>
      </c>
      <c r="AN22" s="688"/>
      <c r="AO22" s="689"/>
      <c r="AP22" s="687">
        <f>IF($AG$19=0,0,ROUNDDOWN(AM22/$AG$19,1))</f>
        <v>0</v>
      </c>
      <c r="AQ22" s="688"/>
      <c r="AR22" s="689"/>
      <c r="AS22" s="163"/>
    </row>
    <row r="23" spans="1:59" s="110" customFormat="1" ht="17.25" customHeight="1">
      <c r="A23" s="682"/>
      <c r="B23" s="123"/>
      <c r="C23" s="124"/>
      <c r="D23" s="164"/>
      <c r="E23" s="165"/>
      <c r="F23" s="160"/>
      <c r="G23" s="160"/>
      <c r="H23" s="160"/>
      <c r="I23" s="160"/>
      <c r="J23" s="164"/>
      <c r="K23" s="166"/>
      <c r="L23" s="165"/>
      <c r="M23" s="160"/>
      <c r="N23" s="160"/>
      <c r="O23" s="160"/>
      <c r="P23" s="160"/>
      <c r="Q23" s="164"/>
      <c r="R23" s="166"/>
      <c r="S23" s="165"/>
      <c r="T23" s="160"/>
      <c r="U23" s="160"/>
      <c r="V23" s="160"/>
      <c r="W23" s="160"/>
      <c r="X23" s="164"/>
      <c r="Y23" s="166"/>
      <c r="Z23" s="165"/>
      <c r="AA23" s="160"/>
      <c r="AB23" s="160"/>
      <c r="AC23" s="160"/>
      <c r="AD23" s="160"/>
      <c r="AE23" s="164"/>
      <c r="AF23" s="166"/>
      <c r="AG23" s="167"/>
      <c r="AH23" s="168"/>
      <c r="AI23" s="169"/>
      <c r="AJ23" s="690">
        <f>SUM(E23:AF23)</f>
        <v>0</v>
      </c>
      <c r="AK23" s="656"/>
      <c r="AL23" s="657"/>
      <c r="AM23" s="658">
        <f>AJ23/4</f>
        <v>0</v>
      </c>
      <c r="AN23" s="659"/>
      <c r="AO23" s="660"/>
      <c r="AP23" s="658">
        <f>IF($AG$19=0,0,ROUNDDOWN(AM23/$AG$19,1))</f>
        <v>0</v>
      </c>
      <c r="AQ23" s="659"/>
      <c r="AR23" s="660"/>
      <c r="AS23" s="131"/>
    </row>
    <row r="24" spans="1:59" s="110" customFormat="1" ht="17.25" customHeight="1">
      <c r="A24" s="682"/>
      <c r="B24" s="123"/>
      <c r="C24" s="124"/>
      <c r="D24" s="164"/>
      <c r="E24" s="165"/>
      <c r="F24" s="160"/>
      <c r="G24" s="160"/>
      <c r="H24" s="160"/>
      <c r="I24" s="160"/>
      <c r="J24" s="164"/>
      <c r="K24" s="166"/>
      <c r="L24" s="165"/>
      <c r="M24" s="160"/>
      <c r="N24" s="160"/>
      <c r="O24" s="160"/>
      <c r="P24" s="160"/>
      <c r="Q24" s="164"/>
      <c r="R24" s="166"/>
      <c r="S24" s="165"/>
      <c r="T24" s="160"/>
      <c r="U24" s="160"/>
      <c r="V24" s="160"/>
      <c r="W24" s="160"/>
      <c r="X24" s="164"/>
      <c r="Y24" s="166"/>
      <c r="Z24" s="165"/>
      <c r="AA24" s="160"/>
      <c r="AB24" s="160"/>
      <c r="AC24" s="160"/>
      <c r="AD24" s="160"/>
      <c r="AE24" s="164"/>
      <c r="AF24" s="166"/>
      <c r="AG24" s="167"/>
      <c r="AH24" s="168"/>
      <c r="AI24" s="169"/>
      <c r="AJ24" s="690">
        <f>SUM(E24:AF24)</f>
        <v>0</v>
      </c>
      <c r="AK24" s="656"/>
      <c r="AL24" s="657"/>
      <c r="AM24" s="658">
        <f>AJ24/4</f>
        <v>0</v>
      </c>
      <c r="AN24" s="659"/>
      <c r="AO24" s="660"/>
      <c r="AP24" s="658">
        <f>IF($AG$19=0,0,ROUNDDOWN(AM24/$AG$19,1))</f>
        <v>0</v>
      </c>
      <c r="AQ24" s="659"/>
      <c r="AR24" s="660"/>
      <c r="AS24" s="131"/>
    </row>
    <row r="25" spans="1:59" s="110" customFormat="1" ht="17.25" customHeight="1" thickBot="1">
      <c r="A25" s="683"/>
      <c r="B25" s="170"/>
      <c r="C25" s="171"/>
      <c r="D25" s="172"/>
      <c r="E25" s="173"/>
      <c r="F25" s="172"/>
      <c r="G25" s="171"/>
      <c r="H25" s="171"/>
      <c r="I25" s="171"/>
      <c r="J25" s="171"/>
      <c r="K25" s="174"/>
      <c r="L25" s="175"/>
      <c r="M25" s="171"/>
      <c r="N25" s="171"/>
      <c r="O25" s="171"/>
      <c r="P25" s="171"/>
      <c r="Q25" s="171"/>
      <c r="R25" s="174"/>
      <c r="S25" s="175"/>
      <c r="T25" s="171"/>
      <c r="U25" s="171"/>
      <c r="V25" s="171"/>
      <c r="W25" s="171"/>
      <c r="X25" s="171"/>
      <c r="Y25" s="174"/>
      <c r="Z25" s="175"/>
      <c r="AA25" s="171"/>
      <c r="AB25" s="171"/>
      <c r="AC25" s="171"/>
      <c r="AD25" s="171"/>
      <c r="AE25" s="171"/>
      <c r="AF25" s="174"/>
      <c r="AG25" s="176"/>
      <c r="AH25" s="176"/>
      <c r="AI25" s="177"/>
      <c r="AJ25" s="675">
        <f>SUM(E25:AF25)</f>
        <v>0</v>
      </c>
      <c r="AK25" s="676"/>
      <c r="AL25" s="677"/>
      <c r="AM25" s="678">
        <f>AJ25/4</f>
        <v>0</v>
      </c>
      <c r="AN25" s="679"/>
      <c r="AO25" s="680"/>
      <c r="AP25" s="678">
        <f>IF($AG$19=0,0,ROUNDDOWN(AM25/$AG$19,1))</f>
        <v>0</v>
      </c>
      <c r="AQ25" s="679"/>
      <c r="AR25" s="680"/>
      <c r="AS25" s="132"/>
    </row>
    <row r="26" spans="1:59" s="110" customFormat="1" ht="17.25" customHeight="1">
      <c r="A26" s="178"/>
      <c r="B26" s="147"/>
      <c r="C26" s="147"/>
      <c r="D26" s="147"/>
      <c r="E26" s="147"/>
      <c r="F26" s="147"/>
      <c r="G26" s="147"/>
      <c r="H26" s="147"/>
      <c r="I26" s="147"/>
      <c r="J26" s="147"/>
      <c r="K26" s="147"/>
      <c r="L26" s="147"/>
      <c r="M26" s="152"/>
      <c r="N26" s="152"/>
      <c r="O26" s="152"/>
      <c r="P26" s="152"/>
      <c r="Q26" s="152"/>
      <c r="R26" s="152"/>
      <c r="S26" s="152"/>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52"/>
      <c r="AZ26" s="152"/>
      <c r="BA26" s="152"/>
      <c r="BB26" s="179"/>
      <c r="BC26" s="179"/>
      <c r="BD26" s="179"/>
      <c r="BE26" s="179"/>
      <c r="BF26" s="179"/>
      <c r="BG26" s="179"/>
    </row>
    <row r="27" spans="1:59" s="181" customFormat="1" ht="11.25" customHeight="1">
      <c r="A27" s="180" t="s">
        <v>133</v>
      </c>
      <c r="B27" s="180" t="s">
        <v>260</v>
      </c>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80"/>
      <c r="BE27" s="180"/>
      <c r="BF27" s="180"/>
      <c r="BG27" s="180"/>
    </row>
    <row r="28" spans="1:59" s="181" customFormat="1" ht="11.25" customHeight="1">
      <c r="A28" s="180" t="s">
        <v>134</v>
      </c>
      <c r="B28" s="180" t="s">
        <v>135</v>
      </c>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c r="AY28" s="180"/>
      <c r="AZ28" s="180"/>
      <c r="BA28" s="180"/>
      <c r="BB28" s="180"/>
      <c r="BC28" s="180"/>
      <c r="BD28" s="180"/>
      <c r="BE28" s="180"/>
      <c r="BF28" s="180"/>
      <c r="BG28" s="180"/>
    </row>
    <row r="29" spans="1:59" s="181" customFormat="1" ht="11.25" customHeight="1">
      <c r="A29" s="182" t="s">
        <v>136</v>
      </c>
      <c r="B29" s="180" t="s">
        <v>261</v>
      </c>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2"/>
    </row>
    <row r="30" spans="1:59" s="181" customFormat="1" ht="11.25" customHeight="1">
      <c r="A30" s="180" t="s">
        <v>137</v>
      </c>
      <c r="B30" s="180" t="s">
        <v>138</v>
      </c>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c r="BF30" s="183"/>
      <c r="BG30" s="183"/>
    </row>
    <row r="31" spans="1:59" s="181" customFormat="1" ht="11.25" customHeight="1">
      <c r="A31" s="183"/>
      <c r="B31" s="180" t="s">
        <v>262</v>
      </c>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3"/>
      <c r="BC31" s="183"/>
      <c r="BD31" s="183"/>
      <c r="BE31" s="183"/>
      <c r="BF31" s="183"/>
      <c r="BG31" s="183"/>
    </row>
    <row r="32" spans="1:59" s="181" customFormat="1" ht="11.25" customHeight="1">
      <c r="A32" s="180" t="s">
        <v>139</v>
      </c>
      <c r="B32" s="180" t="s">
        <v>263</v>
      </c>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row>
    <row r="33" spans="1:59" s="181" customFormat="1" ht="11.25" customHeight="1">
      <c r="A33" s="180" t="s">
        <v>140</v>
      </c>
      <c r="B33" s="180" t="s">
        <v>141</v>
      </c>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row>
    <row r="34" spans="1:59" s="181" customFormat="1" ht="11.25" customHeight="1">
      <c r="A34" s="184"/>
      <c r="B34" s="184" t="s">
        <v>264</v>
      </c>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4"/>
      <c r="BC34" s="184"/>
      <c r="BD34" s="184"/>
      <c r="BE34" s="184"/>
      <c r="BF34" s="184"/>
      <c r="BG34" s="184"/>
    </row>
    <row r="35" spans="1:59" s="181" customFormat="1" ht="11.25" customHeight="1">
      <c r="A35" s="180" t="s">
        <v>142</v>
      </c>
      <c r="B35" s="180" t="s">
        <v>143</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row>
    <row r="36" spans="1:59" s="181" customFormat="1" ht="11.25" customHeight="1">
      <c r="A36" s="183"/>
      <c r="B36" s="180" t="s">
        <v>144</v>
      </c>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3"/>
      <c r="BA36" s="183"/>
      <c r="BB36" s="183"/>
      <c r="BC36" s="183"/>
      <c r="BD36" s="183"/>
      <c r="BE36" s="183"/>
      <c r="BF36" s="183"/>
      <c r="BG36" s="183"/>
    </row>
    <row r="37" spans="1:59" ht="11.25" customHeight="1">
      <c r="A37" s="180" t="s">
        <v>145</v>
      </c>
      <c r="B37" s="180" t="s">
        <v>265</v>
      </c>
    </row>
    <row r="38" spans="1:59" ht="11.25" customHeight="1">
      <c r="A38" s="180" t="s">
        <v>146</v>
      </c>
      <c r="B38" s="180" t="s">
        <v>266</v>
      </c>
    </row>
    <row r="39" spans="1:59" ht="11.25" customHeight="1">
      <c r="A39" s="180" t="s">
        <v>147</v>
      </c>
      <c r="B39" s="180" t="s">
        <v>267</v>
      </c>
    </row>
  </sheetData>
  <mergeCells count="77">
    <mergeCell ref="AJ25:AL25"/>
    <mergeCell ref="AM25:AO25"/>
    <mergeCell ref="AP25:AR25"/>
    <mergeCell ref="A22:A25"/>
    <mergeCell ref="AJ22:AL22"/>
    <mergeCell ref="AM22:AO22"/>
    <mergeCell ref="AP22:AR22"/>
    <mergeCell ref="AJ23:AL23"/>
    <mergeCell ref="AM23:AO23"/>
    <mergeCell ref="AP23:AR23"/>
    <mergeCell ref="AJ24:AL24"/>
    <mergeCell ref="AM24:AO24"/>
    <mergeCell ref="AP24:AR24"/>
    <mergeCell ref="B19:AC19"/>
    <mergeCell ref="AD19:AF19"/>
    <mergeCell ref="AG19:AI19"/>
    <mergeCell ref="AJ19:AR19"/>
    <mergeCell ref="B20:D20"/>
    <mergeCell ref="AJ20:AL20"/>
    <mergeCell ref="AM20:AO20"/>
    <mergeCell ref="AP20:AR20"/>
    <mergeCell ref="AJ17:AL17"/>
    <mergeCell ref="AM17:AO17"/>
    <mergeCell ref="AP17:AR17"/>
    <mergeCell ref="B18:D18"/>
    <mergeCell ref="AJ18:AL18"/>
    <mergeCell ref="AM18:AO18"/>
    <mergeCell ref="AP18:AR18"/>
    <mergeCell ref="AJ15:AL15"/>
    <mergeCell ref="AM15:AO15"/>
    <mergeCell ref="AP15:AR15"/>
    <mergeCell ref="AJ16:AL16"/>
    <mergeCell ref="AM16:AO16"/>
    <mergeCell ref="AP16:AR16"/>
    <mergeCell ref="AP8:AR10"/>
    <mergeCell ref="AJ13:AL13"/>
    <mergeCell ref="AM13:AO13"/>
    <mergeCell ref="AP13:AR13"/>
    <mergeCell ref="AJ14:AL14"/>
    <mergeCell ref="AM14:AO14"/>
    <mergeCell ref="AP14:AR14"/>
    <mergeCell ref="AJ11:AL11"/>
    <mergeCell ref="AM11:AO11"/>
    <mergeCell ref="AP11:AR11"/>
    <mergeCell ref="AJ12:AL12"/>
    <mergeCell ref="AM12:AO12"/>
    <mergeCell ref="AP12:AR12"/>
    <mergeCell ref="A7:L7"/>
    <mergeCell ref="M7:V7"/>
    <mergeCell ref="W7:AE7"/>
    <mergeCell ref="AF7:AS7"/>
    <mergeCell ref="A8:A20"/>
    <mergeCell ref="B8:B10"/>
    <mergeCell ref="C8:C10"/>
    <mergeCell ref="D8:D10"/>
    <mergeCell ref="E8:K8"/>
    <mergeCell ref="L8:R8"/>
    <mergeCell ref="S8:Y8"/>
    <mergeCell ref="Z8:AF8"/>
    <mergeCell ref="AG8:AI8"/>
    <mergeCell ref="AJ8:AL10"/>
    <mergeCell ref="AM8:AO10"/>
    <mergeCell ref="AS8:AS10"/>
    <mergeCell ref="A5:D5"/>
    <mergeCell ref="E5:AA5"/>
    <mergeCell ref="AB5:AS5"/>
    <mergeCell ref="A6:C6"/>
    <mergeCell ref="E6:L6"/>
    <mergeCell ref="M6:V6"/>
    <mergeCell ref="W6:AE6"/>
    <mergeCell ref="AF6:AS6"/>
    <mergeCell ref="A2:AS2"/>
    <mergeCell ref="AC3:AL3"/>
    <mergeCell ref="A4:D4"/>
    <mergeCell ref="E4:O4"/>
    <mergeCell ref="P4:Y4"/>
    <mergeCell ref="Z4:AS4"/>
  </mergeCells>
  <phoneticPr fontId="6"/>
  <pageMargins left="0.59055118110236227" right="0.39370078740157483" top="0.98425196850393704" bottom="0.98425196850393704" header="0.51181102362204722" footer="0.51181102362204722"/>
  <pageSetup paperSize="9" scale="78"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G46"/>
  <sheetViews>
    <sheetView view="pageBreakPreview" zoomScale="90" zoomScaleNormal="100" zoomScaleSheetLayoutView="90" workbookViewId="0">
      <selection activeCell="A5" sqref="A5"/>
    </sheetView>
  </sheetViews>
  <sheetFormatPr defaultRowHeight="21" customHeight="1"/>
  <cols>
    <col min="1" max="1" width="4.81640625" style="186" customWidth="1"/>
    <col min="2" max="2" width="14.08984375" style="185" customWidth="1"/>
    <col min="3" max="3" width="14.1796875" style="185" customWidth="1"/>
    <col min="4" max="4" width="14.90625" style="185" customWidth="1"/>
    <col min="5" max="5" width="2.6328125" style="185" customWidth="1"/>
    <col min="6" max="35" width="2.6328125" style="186" customWidth="1"/>
    <col min="36" max="44" width="2.90625" style="186" customWidth="1"/>
    <col min="45" max="45" width="10" style="186" customWidth="1"/>
    <col min="46" max="50" width="2.90625" style="186" customWidth="1"/>
    <col min="51" max="53" width="2.1796875" style="186" customWidth="1"/>
    <col min="54" max="74" width="2.6328125" style="186" customWidth="1"/>
    <col min="75" max="256" width="9" style="186"/>
    <col min="257" max="257" width="4.81640625" style="186" customWidth="1"/>
    <col min="258" max="258" width="14.08984375" style="186" customWidth="1"/>
    <col min="259" max="259" width="14.1796875" style="186" customWidth="1"/>
    <col min="260" max="260" width="14.90625" style="186" customWidth="1"/>
    <col min="261" max="291" width="2.6328125" style="186" customWidth="1"/>
    <col min="292" max="300" width="2.90625" style="186" customWidth="1"/>
    <col min="301" max="301" width="10" style="186" customWidth="1"/>
    <col min="302" max="306" width="2.90625" style="186" customWidth="1"/>
    <col min="307" max="309" width="2.1796875" style="186" customWidth="1"/>
    <col min="310" max="330" width="2.6328125" style="186" customWidth="1"/>
    <col min="331" max="512" width="9" style="186"/>
    <col min="513" max="513" width="4.81640625" style="186" customWidth="1"/>
    <col min="514" max="514" width="14.08984375" style="186" customWidth="1"/>
    <col min="515" max="515" width="14.1796875" style="186" customWidth="1"/>
    <col min="516" max="516" width="14.90625" style="186" customWidth="1"/>
    <col min="517" max="547" width="2.6328125" style="186" customWidth="1"/>
    <col min="548" max="556" width="2.90625" style="186" customWidth="1"/>
    <col min="557" max="557" width="10" style="186" customWidth="1"/>
    <col min="558" max="562" width="2.90625" style="186" customWidth="1"/>
    <col min="563" max="565" width="2.1796875" style="186" customWidth="1"/>
    <col min="566" max="586" width="2.6328125" style="186" customWidth="1"/>
    <col min="587" max="768" width="9" style="186"/>
    <col min="769" max="769" width="4.81640625" style="186" customWidth="1"/>
    <col min="770" max="770" width="14.08984375" style="186" customWidth="1"/>
    <col min="771" max="771" width="14.1796875" style="186" customWidth="1"/>
    <col min="772" max="772" width="14.90625" style="186" customWidth="1"/>
    <col min="773" max="803" width="2.6328125" style="186" customWidth="1"/>
    <col min="804" max="812" width="2.90625" style="186" customWidth="1"/>
    <col min="813" max="813" width="10" style="186" customWidth="1"/>
    <col min="814" max="818" width="2.90625" style="186" customWidth="1"/>
    <col min="819" max="821" width="2.1796875" style="186" customWidth="1"/>
    <col min="822" max="842" width="2.6328125" style="186" customWidth="1"/>
    <col min="843" max="1024" width="9" style="186"/>
    <col min="1025" max="1025" width="4.81640625" style="186" customWidth="1"/>
    <col min="1026" max="1026" width="14.08984375" style="186" customWidth="1"/>
    <col min="1027" max="1027" width="14.1796875" style="186" customWidth="1"/>
    <col min="1028" max="1028" width="14.90625" style="186" customWidth="1"/>
    <col min="1029" max="1059" width="2.6328125" style="186" customWidth="1"/>
    <col min="1060" max="1068" width="2.90625" style="186" customWidth="1"/>
    <col min="1069" max="1069" width="10" style="186" customWidth="1"/>
    <col min="1070" max="1074" width="2.90625" style="186" customWidth="1"/>
    <col min="1075" max="1077" width="2.1796875" style="186" customWidth="1"/>
    <col min="1078" max="1098" width="2.6328125" style="186" customWidth="1"/>
    <col min="1099" max="1280" width="9" style="186"/>
    <col min="1281" max="1281" width="4.81640625" style="186" customWidth="1"/>
    <col min="1282" max="1282" width="14.08984375" style="186" customWidth="1"/>
    <col min="1283" max="1283" width="14.1796875" style="186" customWidth="1"/>
    <col min="1284" max="1284" width="14.90625" style="186" customWidth="1"/>
    <col min="1285" max="1315" width="2.6328125" style="186" customWidth="1"/>
    <col min="1316" max="1324" width="2.90625" style="186" customWidth="1"/>
    <col min="1325" max="1325" width="10" style="186" customWidth="1"/>
    <col min="1326" max="1330" width="2.90625" style="186" customWidth="1"/>
    <col min="1331" max="1333" width="2.1796875" style="186" customWidth="1"/>
    <col min="1334" max="1354" width="2.6328125" style="186" customWidth="1"/>
    <col min="1355" max="1536" width="9" style="186"/>
    <col min="1537" max="1537" width="4.81640625" style="186" customWidth="1"/>
    <col min="1538" max="1538" width="14.08984375" style="186" customWidth="1"/>
    <col min="1539" max="1539" width="14.1796875" style="186" customWidth="1"/>
    <col min="1540" max="1540" width="14.90625" style="186" customWidth="1"/>
    <col min="1541" max="1571" width="2.6328125" style="186" customWidth="1"/>
    <col min="1572" max="1580" width="2.90625" style="186" customWidth="1"/>
    <col min="1581" max="1581" width="10" style="186" customWidth="1"/>
    <col min="1582" max="1586" width="2.90625" style="186" customWidth="1"/>
    <col min="1587" max="1589" width="2.1796875" style="186" customWidth="1"/>
    <col min="1590" max="1610" width="2.6328125" style="186" customWidth="1"/>
    <col min="1611" max="1792" width="9" style="186"/>
    <col min="1793" max="1793" width="4.81640625" style="186" customWidth="1"/>
    <col min="1794" max="1794" width="14.08984375" style="186" customWidth="1"/>
    <col min="1795" max="1795" width="14.1796875" style="186" customWidth="1"/>
    <col min="1796" max="1796" width="14.90625" style="186" customWidth="1"/>
    <col min="1797" max="1827" width="2.6328125" style="186" customWidth="1"/>
    <col min="1828" max="1836" width="2.90625" style="186" customWidth="1"/>
    <col min="1837" max="1837" width="10" style="186" customWidth="1"/>
    <col min="1838" max="1842" width="2.90625" style="186" customWidth="1"/>
    <col min="1843" max="1845" width="2.1796875" style="186" customWidth="1"/>
    <col min="1846" max="1866" width="2.6328125" style="186" customWidth="1"/>
    <col min="1867" max="2048" width="9" style="186"/>
    <col min="2049" max="2049" width="4.81640625" style="186" customWidth="1"/>
    <col min="2050" max="2050" width="14.08984375" style="186" customWidth="1"/>
    <col min="2051" max="2051" width="14.1796875" style="186" customWidth="1"/>
    <col min="2052" max="2052" width="14.90625" style="186" customWidth="1"/>
    <col min="2053" max="2083" width="2.6328125" style="186" customWidth="1"/>
    <col min="2084" max="2092" width="2.90625" style="186" customWidth="1"/>
    <col min="2093" max="2093" width="10" style="186" customWidth="1"/>
    <col min="2094" max="2098" width="2.90625" style="186" customWidth="1"/>
    <col min="2099" max="2101" width="2.1796875" style="186" customWidth="1"/>
    <col min="2102" max="2122" width="2.6328125" style="186" customWidth="1"/>
    <col min="2123" max="2304" width="9" style="186"/>
    <col min="2305" max="2305" width="4.81640625" style="186" customWidth="1"/>
    <col min="2306" max="2306" width="14.08984375" style="186" customWidth="1"/>
    <col min="2307" max="2307" width="14.1796875" style="186" customWidth="1"/>
    <col min="2308" max="2308" width="14.90625" style="186" customWidth="1"/>
    <col min="2309" max="2339" width="2.6328125" style="186" customWidth="1"/>
    <col min="2340" max="2348" width="2.90625" style="186" customWidth="1"/>
    <col min="2349" max="2349" width="10" style="186" customWidth="1"/>
    <col min="2350" max="2354" width="2.90625" style="186" customWidth="1"/>
    <col min="2355" max="2357" width="2.1796875" style="186" customWidth="1"/>
    <col min="2358" max="2378" width="2.6328125" style="186" customWidth="1"/>
    <col min="2379" max="2560" width="9" style="186"/>
    <col min="2561" max="2561" width="4.81640625" style="186" customWidth="1"/>
    <col min="2562" max="2562" width="14.08984375" style="186" customWidth="1"/>
    <col min="2563" max="2563" width="14.1796875" style="186" customWidth="1"/>
    <col min="2564" max="2564" width="14.90625" style="186" customWidth="1"/>
    <col min="2565" max="2595" width="2.6328125" style="186" customWidth="1"/>
    <col min="2596" max="2604" width="2.90625" style="186" customWidth="1"/>
    <col min="2605" max="2605" width="10" style="186" customWidth="1"/>
    <col min="2606" max="2610" width="2.90625" style="186" customWidth="1"/>
    <col min="2611" max="2613" width="2.1796875" style="186" customWidth="1"/>
    <col min="2614" max="2634" width="2.6328125" style="186" customWidth="1"/>
    <col min="2635" max="2816" width="9" style="186"/>
    <col min="2817" max="2817" width="4.81640625" style="186" customWidth="1"/>
    <col min="2818" max="2818" width="14.08984375" style="186" customWidth="1"/>
    <col min="2819" max="2819" width="14.1796875" style="186" customWidth="1"/>
    <col min="2820" max="2820" width="14.90625" style="186" customWidth="1"/>
    <col min="2821" max="2851" width="2.6328125" style="186" customWidth="1"/>
    <col min="2852" max="2860" width="2.90625" style="186" customWidth="1"/>
    <col min="2861" max="2861" width="10" style="186" customWidth="1"/>
    <col min="2862" max="2866" width="2.90625" style="186" customWidth="1"/>
    <col min="2867" max="2869" width="2.1796875" style="186" customWidth="1"/>
    <col min="2870" max="2890" width="2.6328125" style="186" customWidth="1"/>
    <col min="2891" max="3072" width="9" style="186"/>
    <col min="3073" max="3073" width="4.81640625" style="186" customWidth="1"/>
    <col min="3074" max="3074" width="14.08984375" style="186" customWidth="1"/>
    <col min="3075" max="3075" width="14.1796875" style="186" customWidth="1"/>
    <col min="3076" max="3076" width="14.90625" style="186" customWidth="1"/>
    <col min="3077" max="3107" width="2.6328125" style="186" customWidth="1"/>
    <col min="3108" max="3116" width="2.90625" style="186" customWidth="1"/>
    <col min="3117" max="3117" width="10" style="186" customWidth="1"/>
    <col min="3118" max="3122" width="2.90625" style="186" customWidth="1"/>
    <col min="3123" max="3125" width="2.1796875" style="186" customWidth="1"/>
    <col min="3126" max="3146" width="2.6328125" style="186" customWidth="1"/>
    <col min="3147" max="3328" width="9" style="186"/>
    <col min="3329" max="3329" width="4.81640625" style="186" customWidth="1"/>
    <col min="3330" max="3330" width="14.08984375" style="186" customWidth="1"/>
    <col min="3331" max="3331" width="14.1796875" style="186" customWidth="1"/>
    <col min="3332" max="3332" width="14.90625" style="186" customWidth="1"/>
    <col min="3333" max="3363" width="2.6328125" style="186" customWidth="1"/>
    <col min="3364" max="3372" width="2.90625" style="186" customWidth="1"/>
    <col min="3373" max="3373" width="10" style="186" customWidth="1"/>
    <col min="3374" max="3378" width="2.90625" style="186" customWidth="1"/>
    <col min="3379" max="3381" width="2.1796875" style="186" customWidth="1"/>
    <col min="3382" max="3402" width="2.6328125" style="186" customWidth="1"/>
    <col min="3403" max="3584" width="9" style="186"/>
    <col min="3585" max="3585" width="4.81640625" style="186" customWidth="1"/>
    <col min="3586" max="3586" width="14.08984375" style="186" customWidth="1"/>
    <col min="3587" max="3587" width="14.1796875" style="186" customWidth="1"/>
    <col min="3588" max="3588" width="14.90625" style="186" customWidth="1"/>
    <col min="3589" max="3619" width="2.6328125" style="186" customWidth="1"/>
    <col min="3620" max="3628" width="2.90625" style="186" customWidth="1"/>
    <col min="3629" max="3629" width="10" style="186" customWidth="1"/>
    <col min="3630" max="3634" width="2.90625" style="186" customWidth="1"/>
    <col min="3635" max="3637" width="2.1796875" style="186" customWidth="1"/>
    <col min="3638" max="3658" width="2.6328125" style="186" customWidth="1"/>
    <col min="3659" max="3840" width="9" style="186"/>
    <col min="3841" max="3841" width="4.81640625" style="186" customWidth="1"/>
    <col min="3842" max="3842" width="14.08984375" style="186" customWidth="1"/>
    <col min="3843" max="3843" width="14.1796875" style="186" customWidth="1"/>
    <col min="3844" max="3844" width="14.90625" style="186" customWidth="1"/>
    <col min="3845" max="3875" width="2.6328125" style="186" customWidth="1"/>
    <col min="3876" max="3884" width="2.90625" style="186" customWidth="1"/>
    <col min="3885" max="3885" width="10" style="186" customWidth="1"/>
    <col min="3886" max="3890" width="2.90625" style="186" customWidth="1"/>
    <col min="3891" max="3893" width="2.1796875" style="186" customWidth="1"/>
    <col min="3894" max="3914" width="2.6328125" style="186" customWidth="1"/>
    <col min="3915" max="4096" width="9" style="186"/>
    <col min="4097" max="4097" width="4.81640625" style="186" customWidth="1"/>
    <col min="4098" max="4098" width="14.08984375" style="186" customWidth="1"/>
    <col min="4099" max="4099" width="14.1796875" style="186" customWidth="1"/>
    <col min="4100" max="4100" width="14.90625" style="186" customWidth="1"/>
    <col min="4101" max="4131" width="2.6328125" style="186" customWidth="1"/>
    <col min="4132" max="4140" width="2.90625" style="186" customWidth="1"/>
    <col min="4141" max="4141" width="10" style="186" customWidth="1"/>
    <col min="4142" max="4146" width="2.90625" style="186" customWidth="1"/>
    <col min="4147" max="4149" width="2.1796875" style="186" customWidth="1"/>
    <col min="4150" max="4170" width="2.6328125" style="186" customWidth="1"/>
    <col min="4171" max="4352" width="9" style="186"/>
    <col min="4353" max="4353" width="4.81640625" style="186" customWidth="1"/>
    <col min="4354" max="4354" width="14.08984375" style="186" customWidth="1"/>
    <col min="4355" max="4355" width="14.1796875" style="186" customWidth="1"/>
    <col min="4356" max="4356" width="14.90625" style="186" customWidth="1"/>
    <col min="4357" max="4387" width="2.6328125" style="186" customWidth="1"/>
    <col min="4388" max="4396" width="2.90625" style="186" customWidth="1"/>
    <col min="4397" max="4397" width="10" style="186" customWidth="1"/>
    <col min="4398" max="4402" width="2.90625" style="186" customWidth="1"/>
    <col min="4403" max="4405" width="2.1796875" style="186" customWidth="1"/>
    <col min="4406" max="4426" width="2.6328125" style="186" customWidth="1"/>
    <col min="4427" max="4608" width="9" style="186"/>
    <col min="4609" max="4609" width="4.81640625" style="186" customWidth="1"/>
    <col min="4610" max="4610" width="14.08984375" style="186" customWidth="1"/>
    <col min="4611" max="4611" width="14.1796875" style="186" customWidth="1"/>
    <col min="4612" max="4612" width="14.90625" style="186" customWidth="1"/>
    <col min="4613" max="4643" width="2.6328125" style="186" customWidth="1"/>
    <col min="4644" max="4652" width="2.90625" style="186" customWidth="1"/>
    <col min="4653" max="4653" width="10" style="186" customWidth="1"/>
    <col min="4654" max="4658" width="2.90625" style="186" customWidth="1"/>
    <col min="4659" max="4661" width="2.1796875" style="186" customWidth="1"/>
    <col min="4662" max="4682" width="2.6328125" style="186" customWidth="1"/>
    <col min="4683" max="4864" width="9" style="186"/>
    <col min="4865" max="4865" width="4.81640625" style="186" customWidth="1"/>
    <col min="4866" max="4866" width="14.08984375" style="186" customWidth="1"/>
    <col min="4867" max="4867" width="14.1796875" style="186" customWidth="1"/>
    <col min="4868" max="4868" width="14.90625" style="186" customWidth="1"/>
    <col min="4869" max="4899" width="2.6328125" style="186" customWidth="1"/>
    <col min="4900" max="4908" width="2.90625" style="186" customWidth="1"/>
    <col min="4909" max="4909" width="10" style="186" customWidth="1"/>
    <col min="4910" max="4914" width="2.90625" style="186" customWidth="1"/>
    <col min="4915" max="4917" width="2.1796875" style="186" customWidth="1"/>
    <col min="4918" max="4938" width="2.6328125" style="186" customWidth="1"/>
    <col min="4939" max="5120" width="9" style="186"/>
    <col min="5121" max="5121" width="4.81640625" style="186" customWidth="1"/>
    <col min="5122" max="5122" width="14.08984375" style="186" customWidth="1"/>
    <col min="5123" max="5123" width="14.1796875" style="186" customWidth="1"/>
    <col min="5124" max="5124" width="14.90625" style="186" customWidth="1"/>
    <col min="5125" max="5155" width="2.6328125" style="186" customWidth="1"/>
    <col min="5156" max="5164" width="2.90625" style="186" customWidth="1"/>
    <col min="5165" max="5165" width="10" style="186" customWidth="1"/>
    <col min="5166" max="5170" width="2.90625" style="186" customWidth="1"/>
    <col min="5171" max="5173" width="2.1796875" style="186" customWidth="1"/>
    <col min="5174" max="5194" width="2.6328125" style="186" customWidth="1"/>
    <col min="5195" max="5376" width="9" style="186"/>
    <col min="5377" max="5377" width="4.81640625" style="186" customWidth="1"/>
    <col min="5378" max="5378" width="14.08984375" style="186" customWidth="1"/>
    <col min="5379" max="5379" width="14.1796875" style="186" customWidth="1"/>
    <col min="5380" max="5380" width="14.90625" style="186" customWidth="1"/>
    <col min="5381" max="5411" width="2.6328125" style="186" customWidth="1"/>
    <col min="5412" max="5420" width="2.90625" style="186" customWidth="1"/>
    <col min="5421" max="5421" width="10" style="186" customWidth="1"/>
    <col min="5422" max="5426" width="2.90625" style="186" customWidth="1"/>
    <col min="5427" max="5429" width="2.1796875" style="186" customWidth="1"/>
    <col min="5430" max="5450" width="2.6328125" style="186" customWidth="1"/>
    <col min="5451" max="5632" width="9" style="186"/>
    <col min="5633" max="5633" width="4.81640625" style="186" customWidth="1"/>
    <col min="5634" max="5634" width="14.08984375" style="186" customWidth="1"/>
    <col min="5635" max="5635" width="14.1796875" style="186" customWidth="1"/>
    <col min="5636" max="5636" width="14.90625" style="186" customWidth="1"/>
    <col min="5637" max="5667" width="2.6328125" style="186" customWidth="1"/>
    <col min="5668" max="5676" width="2.90625" style="186" customWidth="1"/>
    <col min="5677" max="5677" width="10" style="186" customWidth="1"/>
    <col min="5678" max="5682" width="2.90625" style="186" customWidth="1"/>
    <col min="5683" max="5685" width="2.1796875" style="186" customWidth="1"/>
    <col min="5686" max="5706" width="2.6328125" style="186" customWidth="1"/>
    <col min="5707" max="5888" width="9" style="186"/>
    <col min="5889" max="5889" width="4.81640625" style="186" customWidth="1"/>
    <col min="5890" max="5890" width="14.08984375" style="186" customWidth="1"/>
    <col min="5891" max="5891" width="14.1796875" style="186" customWidth="1"/>
    <col min="5892" max="5892" width="14.90625" style="186" customWidth="1"/>
    <col min="5893" max="5923" width="2.6328125" style="186" customWidth="1"/>
    <col min="5924" max="5932" width="2.90625" style="186" customWidth="1"/>
    <col min="5933" max="5933" width="10" style="186" customWidth="1"/>
    <col min="5934" max="5938" width="2.90625" style="186" customWidth="1"/>
    <col min="5939" max="5941" width="2.1796875" style="186" customWidth="1"/>
    <col min="5942" max="5962" width="2.6328125" style="186" customWidth="1"/>
    <col min="5963" max="6144" width="9" style="186"/>
    <col min="6145" max="6145" width="4.81640625" style="186" customWidth="1"/>
    <col min="6146" max="6146" width="14.08984375" style="186" customWidth="1"/>
    <col min="6147" max="6147" width="14.1796875" style="186" customWidth="1"/>
    <col min="6148" max="6148" width="14.90625" style="186" customWidth="1"/>
    <col min="6149" max="6179" width="2.6328125" style="186" customWidth="1"/>
    <col min="6180" max="6188" width="2.90625" style="186" customWidth="1"/>
    <col min="6189" max="6189" width="10" style="186" customWidth="1"/>
    <col min="6190" max="6194" width="2.90625" style="186" customWidth="1"/>
    <col min="6195" max="6197" width="2.1796875" style="186" customWidth="1"/>
    <col min="6198" max="6218" width="2.6328125" style="186" customWidth="1"/>
    <col min="6219" max="6400" width="9" style="186"/>
    <col min="6401" max="6401" width="4.81640625" style="186" customWidth="1"/>
    <col min="6402" max="6402" width="14.08984375" style="186" customWidth="1"/>
    <col min="6403" max="6403" width="14.1796875" style="186" customWidth="1"/>
    <col min="6404" max="6404" width="14.90625" style="186" customWidth="1"/>
    <col min="6405" max="6435" width="2.6328125" style="186" customWidth="1"/>
    <col min="6436" max="6444" width="2.90625" style="186" customWidth="1"/>
    <col min="6445" max="6445" width="10" style="186" customWidth="1"/>
    <col min="6446" max="6450" width="2.90625" style="186" customWidth="1"/>
    <col min="6451" max="6453" width="2.1796875" style="186" customWidth="1"/>
    <col min="6454" max="6474" width="2.6328125" style="186" customWidth="1"/>
    <col min="6475" max="6656" width="9" style="186"/>
    <col min="6657" max="6657" width="4.81640625" style="186" customWidth="1"/>
    <col min="6658" max="6658" width="14.08984375" style="186" customWidth="1"/>
    <col min="6659" max="6659" width="14.1796875" style="186" customWidth="1"/>
    <col min="6660" max="6660" width="14.90625" style="186" customWidth="1"/>
    <col min="6661" max="6691" width="2.6328125" style="186" customWidth="1"/>
    <col min="6692" max="6700" width="2.90625" style="186" customWidth="1"/>
    <col min="6701" max="6701" width="10" style="186" customWidth="1"/>
    <col min="6702" max="6706" width="2.90625" style="186" customWidth="1"/>
    <col min="6707" max="6709" width="2.1796875" style="186" customWidth="1"/>
    <col min="6710" max="6730" width="2.6328125" style="186" customWidth="1"/>
    <col min="6731" max="6912" width="9" style="186"/>
    <col min="6913" max="6913" width="4.81640625" style="186" customWidth="1"/>
    <col min="6914" max="6914" width="14.08984375" style="186" customWidth="1"/>
    <col min="6915" max="6915" width="14.1796875" style="186" customWidth="1"/>
    <col min="6916" max="6916" width="14.90625" style="186" customWidth="1"/>
    <col min="6917" max="6947" width="2.6328125" style="186" customWidth="1"/>
    <col min="6948" max="6956" width="2.90625" style="186" customWidth="1"/>
    <col min="6957" max="6957" width="10" style="186" customWidth="1"/>
    <col min="6958" max="6962" width="2.90625" style="186" customWidth="1"/>
    <col min="6963" max="6965" width="2.1796875" style="186" customWidth="1"/>
    <col min="6966" max="6986" width="2.6328125" style="186" customWidth="1"/>
    <col min="6987" max="7168" width="9" style="186"/>
    <col min="7169" max="7169" width="4.81640625" style="186" customWidth="1"/>
    <col min="7170" max="7170" width="14.08984375" style="186" customWidth="1"/>
    <col min="7171" max="7171" width="14.1796875" style="186" customWidth="1"/>
    <col min="7172" max="7172" width="14.90625" style="186" customWidth="1"/>
    <col min="7173" max="7203" width="2.6328125" style="186" customWidth="1"/>
    <col min="7204" max="7212" width="2.90625" style="186" customWidth="1"/>
    <col min="7213" max="7213" width="10" style="186" customWidth="1"/>
    <col min="7214" max="7218" width="2.90625" style="186" customWidth="1"/>
    <col min="7219" max="7221" width="2.1796875" style="186" customWidth="1"/>
    <col min="7222" max="7242" width="2.6328125" style="186" customWidth="1"/>
    <col min="7243" max="7424" width="9" style="186"/>
    <col min="7425" max="7425" width="4.81640625" style="186" customWidth="1"/>
    <col min="7426" max="7426" width="14.08984375" style="186" customWidth="1"/>
    <col min="7427" max="7427" width="14.1796875" style="186" customWidth="1"/>
    <col min="7428" max="7428" width="14.90625" style="186" customWidth="1"/>
    <col min="7429" max="7459" width="2.6328125" style="186" customWidth="1"/>
    <col min="7460" max="7468" width="2.90625" style="186" customWidth="1"/>
    <col min="7469" max="7469" width="10" style="186" customWidth="1"/>
    <col min="7470" max="7474" width="2.90625" style="186" customWidth="1"/>
    <col min="7475" max="7477" width="2.1796875" style="186" customWidth="1"/>
    <col min="7478" max="7498" width="2.6328125" style="186" customWidth="1"/>
    <col min="7499" max="7680" width="9" style="186"/>
    <col min="7681" max="7681" width="4.81640625" style="186" customWidth="1"/>
    <col min="7682" max="7682" width="14.08984375" style="186" customWidth="1"/>
    <col min="7683" max="7683" width="14.1796875" style="186" customWidth="1"/>
    <col min="7684" max="7684" width="14.90625" style="186" customWidth="1"/>
    <col min="7685" max="7715" width="2.6328125" style="186" customWidth="1"/>
    <col min="7716" max="7724" width="2.90625" style="186" customWidth="1"/>
    <col min="7725" max="7725" width="10" style="186" customWidth="1"/>
    <col min="7726" max="7730" width="2.90625" style="186" customWidth="1"/>
    <col min="7731" max="7733" width="2.1796875" style="186" customWidth="1"/>
    <col min="7734" max="7754" width="2.6328125" style="186" customWidth="1"/>
    <col min="7755" max="7936" width="9" style="186"/>
    <col min="7937" max="7937" width="4.81640625" style="186" customWidth="1"/>
    <col min="7938" max="7938" width="14.08984375" style="186" customWidth="1"/>
    <col min="7939" max="7939" width="14.1796875" style="186" customWidth="1"/>
    <col min="7940" max="7940" width="14.90625" style="186" customWidth="1"/>
    <col min="7941" max="7971" width="2.6328125" style="186" customWidth="1"/>
    <col min="7972" max="7980" width="2.90625" style="186" customWidth="1"/>
    <col min="7981" max="7981" width="10" style="186" customWidth="1"/>
    <col min="7982" max="7986" width="2.90625" style="186" customWidth="1"/>
    <col min="7987" max="7989" width="2.1796875" style="186" customWidth="1"/>
    <col min="7990" max="8010" width="2.6328125" style="186" customWidth="1"/>
    <col min="8011" max="8192" width="9" style="186"/>
    <col min="8193" max="8193" width="4.81640625" style="186" customWidth="1"/>
    <col min="8194" max="8194" width="14.08984375" style="186" customWidth="1"/>
    <col min="8195" max="8195" width="14.1796875" style="186" customWidth="1"/>
    <col min="8196" max="8196" width="14.90625" style="186" customWidth="1"/>
    <col min="8197" max="8227" width="2.6328125" style="186" customWidth="1"/>
    <col min="8228" max="8236" width="2.90625" style="186" customWidth="1"/>
    <col min="8237" max="8237" width="10" style="186" customWidth="1"/>
    <col min="8238" max="8242" width="2.90625" style="186" customWidth="1"/>
    <col min="8243" max="8245" width="2.1796875" style="186" customWidth="1"/>
    <col min="8246" max="8266" width="2.6328125" style="186" customWidth="1"/>
    <col min="8267" max="8448" width="9" style="186"/>
    <col min="8449" max="8449" width="4.81640625" style="186" customWidth="1"/>
    <col min="8450" max="8450" width="14.08984375" style="186" customWidth="1"/>
    <col min="8451" max="8451" width="14.1796875" style="186" customWidth="1"/>
    <col min="8452" max="8452" width="14.90625" style="186" customWidth="1"/>
    <col min="8453" max="8483" width="2.6328125" style="186" customWidth="1"/>
    <col min="8484" max="8492" width="2.90625" style="186" customWidth="1"/>
    <col min="8493" max="8493" width="10" style="186" customWidth="1"/>
    <col min="8494" max="8498" width="2.90625" style="186" customWidth="1"/>
    <col min="8499" max="8501" width="2.1796875" style="186" customWidth="1"/>
    <col min="8502" max="8522" width="2.6328125" style="186" customWidth="1"/>
    <col min="8523" max="8704" width="9" style="186"/>
    <col min="8705" max="8705" width="4.81640625" style="186" customWidth="1"/>
    <col min="8706" max="8706" width="14.08984375" style="186" customWidth="1"/>
    <col min="8707" max="8707" width="14.1796875" style="186" customWidth="1"/>
    <col min="8708" max="8708" width="14.90625" style="186" customWidth="1"/>
    <col min="8709" max="8739" width="2.6328125" style="186" customWidth="1"/>
    <col min="8740" max="8748" width="2.90625" style="186" customWidth="1"/>
    <col min="8749" max="8749" width="10" style="186" customWidth="1"/>
    <col min="8750" max="8754" width="2.90625" style="186" customWidth="1"/>
    <col min="8755" max="8757" width="2.1796875" style="186" customWidth="1"/>
    <col min="8758" max="8778" width="2.6328125" style="186" customWidth="1"/>
    <col min="8779" max="8960" width="9" style="186"/>
    <col min="8961" max="8961" width="4.81640625" style="186" customWidth="1"/>
    <col min="8962" max="8962" width="14.08984375" style="186" customWidth="1"/>
    <col min="8963" max="8963" width="14.1796875" style="186" customWidth="1"/>
    <col min="8964" max="8964" width="14.90625" style="186" customWidth="1"/>
    <col min="8965" max="8995" width="2.6328125" style="186" customWidth="1"/>
    <col min="8996" max="9004" width="2.90625" style="186" customWidth="1"/>
    <col min="9005" max="9005" width="10" style="186" customWidth="1"/>
    <col min="9006" max="9010" width="2.90625" style="186" customWidth="1"/>
    <col min="9011" max="9013" width="2.1796875" style="186" customWidth="1"/>
    <col min="9014" max="9034" width="2.6328125" style="186" customWidth="1"/>
    <col min="9035" max="9216" width="9" style="186"/>
    <col min="9217" max="9217" width="4.81640625" style="186" customWidth="1"/>
    <col min="9218" max="9218" width="14.08984375" style="186" customWidth="1"/>
    <col min="9219" max="9219" width="14.1796875" style="186" customWidth="1"/>
    <col min="9220" max="9220" width="14.90625" style="186" customWidth="1"/>
    <col min="9221" max="9251" width="2.6328125" style="186" customWidth="1"/>
    <col min="9252" max="9260" width="2.90625" style="186" customWidth="1"/>
    <col min="9261" max="9261" width="10" style="186" customWidth="1"/>
    <col min="9262" max="9266" width="2.90625" style="186" customWidth="1"/>
    <col min="9267" max="9269" width="2.1796875" style="186" customWidth="1"/>
    <col min="9270" max="9290" width="2.6328125" style="186" customWidth="1"/>
    <col min="9291" max="9472" width="9" style="186"/>
    <col min="9473" max="9473" width="4.81640625" style="186" customWidth="1"/>
    <col min="9474" max="9474" width="14.08984375" style="186" customWidth="1"/>
    <col min="9475" max="9475" width="14.1796875" style="186" customWidth="1"/>
    <col min="9476" max="9476" width="14.90625" style="186" customWidth="1"/>
    <col min="9477" max="9507" width="2.6328125" style="186" customWidth="1"/>
    <col min="9508" max="9516" width="2.90625" style="186" customWidth="1"/>
    <col min="9517" max="9517" width="10" style="186" customWidth="1"/>
    <col min="9518" max="9522" width="2.90625" style="186" customWidth="1"/>
    <col min="9523" max="9525" width="2.1796875" style="186" customWidth="1"/>
    <col min="9526" max="9546" width="2.6328125" style="186" customWidth="1"/>
    <col min="9547" max="9728" width="9" style="186"/>
    <col min="9729" max="9729" width="4.81640625" style="186" customWidth="1"/>
    <col min="9730" max="9730" width="14.08984375" style="186" customWidth="1"/>
    <col min="9731" max="9731" width="14.1796875" style="186" customWidth="1"/>
    <col min="9732" max="9732" width="14.90625" style="186" customWidth="1"/>
    <col min="9733" max="9763" width="2.6328125" style="186" customWidth="1"/>
    <col min="9764" max="9772" width="2.90625" style="186" customWidth="1"/>
    <col min="9773" max="9773" width="10" style="186" customWidth="1"/>
    <col min="9774" max="9778" width="2.90625" style="186" customWidth="1"/>
    <col min="9779" max="9781" width="2.1796875" style="186" customWidth="1"/>
    <col min="9782" max="9802" width="2.6328125" style="186" customWidth="1"/>
    <col min="9803" max="9984" width="9" style="186"/>
    <col min="9985" max="9985" width="4.81640625" style="186" customWidth="1"/>
    <col min="9986" max="9986" width="14.08984375" style="186" customWidth="1"/>
    <col min="9987" max="9987" width="14.1796875" style="186" customWidth="1"/>
    <col min="9988" max="9988" width="14.90625" style="186" customWidth="1"/>
    <col min="9989" max="10019" width="2.6328125" style="186" customWidth="1"/>
    <col min="10020" max="10028" width="2.90625" style="186" customWidth="1"/>
    <col min="10029" max="10029" width="10" style="186" customWidth="1"/>
    <col min="10030" max="10034" width="2.90625" style="186" customWidth="1"/>
    <col min="10035" max="10037" width="2.1796875" style="186" customWidth="1"/>
    <col min="10038" max="10058" width="2.6328125" style="186" customWidth="1"/>
    <col min="10059" max="10240" width="9" style="186"/>
    <col min="10241" max="10241" width="4.81640625" style="186" customWidth="1"/>
    <col min="10242" max="10242" width="14.08984375" style="186" customWidth="1"/>
    <col min="10243" max="10243" width="14.1796875" style="186" customWidth="1"/>
    <col min="10244" max="10244" width="14.90625" style="186" customWidth="1"/>
    <col min="10245" max="10275" width="2.6328125" style="186" customWidth="1"/>
    <col min="10276" max="10284" width="2.90625" style="186" customWidth="1"/>
    <col min="10285" max="10285" width="10" style="186" customWidth="1"/>
    <col min="10286" max="10290" width="2.90625" style="186" customWidth="1"/>
    <col min="10291" max="10293" width="2.1796875" style="186" customWidth="1"/>
    <col min="10294" max="10314" width="2.6328125" style="186" customWidth="1"/>
    <col min="10315" max="10496" width="9" style="186"/>
    <col min="10497" max="10497" width="4.81640625" style="186" customWidth="1"/>
    <col min="10498" max="10498" width="14.08984375" style="186" customWidth="1"/>
    <col min="10499" max="10499" width="14.1796875" style="186" customWidth="1"/>
    <col min="10500" max="10500" width="14.90625" style="186" customWidth="1"/>
    <col min="10501" max="10531" width="2.6328125" style="186" customWidth="1"/>
    <col min="10532" max="10540" width="2.90625" style="186" customWidth="1"/>
    <col min="10541" max="10541" width="10" style="186" customWidth="1"/>
    <col min="10542" max="10546" width="2.90625" style="186" customWidth="1"/>
    <col min="10547" max="10549" width="2.1796875" style="186" customWidth="1"/>
    <col min="10550" max="10570" width="2.6328125" style="186" customWidth="1"/>
    <col min="10571" max="10752" width="9" style="186"/>
    <col min="10753" max="10753" width="4.81640625" style="186" customWidth="1"/>
    <col min="10754" max="10754" width="14.08984375" style="186" customWidth="1"/>
    <col min="10755" max="10755" width="14.1796875" style="186" customWidth="1"/>
    <col min="10756" max="10756" width="14.90625" style="186" customWidth="1"/>
    <col min="10757" max="10787" width="2.6328125" style="186" customWidth="1"/>
    <col min="10788" max="10796" width="2.90625" style="186" customWidth="1"/>
    <col min="10797" max="10797" width="10" style="186" customWidth="1"/>
    <col min="10798" max="10802" width="2.90625" style="186" customWidth="1"/>
    <col min="10803" max="10805" width="2.1796875" style="186" customWidth="1"/>
    <col min="10806" max="10826" width="2.6328125" style="186" customWidth="1"/>
    <col min="10827" max="11008" width="9" style="186"/>
    <col min="11009" max="11009" width="4.81640625" style="186" customWidth="1"/>
    <col min="11010" max="11010" width="14.08984375" style="186" customWidth="1"/>
    <col min="11011" max="11011" width="14.1796875" style="186" customWidth="1"/>
    <col min="11012" max="11012" width="14.90625" style="186" customWidth="1"/>
    <col min="11013" max="11043" width="2.6328125" style="186" customWidth="1"/>
    <col min="11044" max="11052" width="2.90625" style="186" customWidth="1"/>
    <col min="11053" max="11053" width="10" style="186" customWidth="1"/>
    <col min="11054" max="11058" width="2.90625" style="186" customWidth="1"/>
    <col min="11059" max="11061" width="2.1796875" style="186" customWidth="1"/>
    <col min="11062" max="11082" width="2.6328125" style="186" customWidth="1"/>
    <col min="11083" max="11264" width="9" style="186"/>
    <col min="11265" max="11265" width="4.81640625" style="186" customWidth="1"/>
    <col min="11266" max="11266" width="14.08984375" style="186" customWidth="1"/>
    <col min="11267" max="11267" width="14.1796875" style="186" customWidth="1"/>
    <col min="11268" max="11268" width="14.90625" style="186" customWidth="1"/>
    <col min="11269" max="11299" width="2.6328125" style="186" customWidth="1"/>
    <col min="11300" max="11308" width="2.90625" style="186" customWidth="1"/>
    <col min="11309" max="11309" width="10" style="186" customWidth="1"/>
    <col min="11310" max="11314" width="2.90625" style="186" customWidth="1"/>
    <col min="11315" max="11317" width="2.1796875" style="186" customWidth="1"/>
    <col min="11318" max="11338" width="2.6328125" style="186" customWidth="1"/>
    <col min="11339" max="11520" width="9" style="186"/>
    <col min="11521" max="11521" width="4.81640625" style="186" customWidth="1"/>
    <col min="11522" max="11522" width="14.08984375" style="186" customWidth="1"/>
    <col min="11523" max="11523" width="14.1796875" style="186" customWidth="1"/>
    <col min="11524" max="11524" width="14.90625" style="186" customWidth="1"/>
    <col min="11525" max="11555" width="2.6328125" style="186" customWidth="1"/>
    <col min="11556" max="11564" width="2.90625" style="186" customWidth="1"/>
    <col min="11565" max="11565" width="10" style="186" customWidth="1"/>
    <col min="11566" max="11570" width="2.90625" style="186" customWidth="1"/>
    <col min="11571" max="11573" width="2.1796875" style="186" customWidth="1"/>
    <col min="11574" max="11594" width="2.6328125" style="186" customWidth="1"/>
    <col min="11595" max="11776" width="9" style="186"/>
    <col min="11777" max="11777" width="4.81640625" style="186" customWidth="1"/>
    <col min="11778" max="11778" width="14.08984375" style="186" customWidth="1"/>
    <col min="11779" max="11779" width="14.1796875" style="186" customWidth="1"/>
    <col min="11780" max="11780" width="14.90625" style="186" customWidth="1"/>
    <col min="11781" max="11811" width="2.6328125" style="186" customWidth="1"/>
    <col min="11812" max="11820" width="2.90625" style="186" customWidth="1"/>
    <col min="11821" max="11821" width="10" style="186" customWidth="1"/>
    <col min="11822" max="11826" width="2.90625" style="186" customWidth="1"/>
    <col min="11827" max="11829" width="2.1796875" style="186" customWidth="1"/>
    <col min="11830" max="11850" width="2.6328125" style="186" customWidth="1"/>
    <col min="11851" max="12032" width="9" style="186"/>
    <col min="12033" max="12033" width="4.81640625" style="186" customWidth="1"/>
    <col min="12034" max="12034" width="14.08984375" style="186" customWidth="1"/>
    <col min="12035" max="12035" width="14.1796875" style="186" customWidth="1"/>
    <col min="12036" max="12036" width="14.90625" style="186" customWidth="1"/>
    <col min="12037" max="12067" width="2.6328125" style="186" customWidth="1"/>
    <col min="12068" max="12076" width="2.90625" style="186" customWidth="1"/>
    <col min="12077" max="12077" width="10" style="186" customWidth="1"/>
    <col min="12078" max="12082" width="2.90625" style="186" customWidth="1"/>
    <col min="12083" max="12085" width="2.1796875" style="186" customWidth="1"/>
    <col min="12086" max="12106" width="2.6328125" style="186" customWidth="1"/>
    <col min="12107" max="12288" width="9" style="186"/>
    <col min="12289" max="12289" width="4.81640625" style="186" customWidth="1"/>
    <col min="12290" max="12290" width="14.08984375" style="186" customWidth="1"/>
    <col min="12291" max="12291" width="14.1796875" style="186" customWidth="1"/>
    <col min="12292" max="12292" width="14.90625" style="186" customWidth="1"/>
    <col min="12293" max="12323" width="2.6328125" style="186" customWidth="1"/>
    <col min="12324" max="12332" width="2.90625" style="186" customWidth="1"/>
    <col min="12333" max="12333" width="10" style="186" customWidth="1"/>
    <col min="12334" max="12338" width="2.90625" style="186" customWidth="1"/>
    <col min="12339" max="12341" width="2.1796875" style="186" customWidth="1"/>
    <col min="12342" max="12362" width="2.6328125" style="186" customWidth="1"/>
    <col min="12363" max="12544" width="9" style="186"/>
    <col min="12545" max="12545" width="4.81640625" style="186" customWidth="1"/>
    <col min="12546" max="12546" width="14.08984375" style="186" customWidth="1"/>
    <col min="12547" max="12547" width="14.1796875" style="186" customWidth="1"/>
    <col min="12548" max="12548" width="14.90625" style="186" customWidth="1"/>
    <col min="12549" max="12579" width="2.6328125" style="186" customWidth="1"/>
    <col min="12580" max="12588" width="2.90625" style="186" customWidth="1"/>
    <col min="12589" max="12589" width="10" style="186" customWidth="1"/>
    <col min="12590" max="12594" width="2.90625" style="186" customWidth="1"/>
    <col min="12595" max="12597" width="2.1796875" style="186" customWidth="1"/>
    <col min="12598" max="12618" width="2.6328125" style="186" customWidth="1"/>
    <col min="12619" max="12800" width="9" style="186"/>
    <col min="12801" max="12801" width="4.81640625" style="186" customWidth="1"/>
    <col min="12802" max="12802" width="14.08984375" style="186" customWidth="1"/>
    <col min="12803" max="12803" width="14.1796875" style="186" customWidth="1"/>
    <col min="12804" max="12804" width="14.90625" style="186" customWidth="1"/>
    <col min="12805" max="12835" width="2.6328125" style="186" customWidth="1"/>
    <col min="12836" max="12844" width="2.90625" style="186" customWidth="1"/>
    <col min="12845" max="12845" width="10" style="186" customWidth="1"/>
    <col min="12846" max="12850" width="2.90625" style="186" customWidth="1"/>
    <col min="12851" max="12853" width="2.1796875" style="186" customWidth="1"/>
    <col min="12854" max="12874" width="2.6328125" style="186" customWidth="1"/>
    <col min="12875" max="13056" width="9" style="186"/>
    <col min="13057" max="13057" width="4.81640625" style="186" customWidth="1"/>
    <col min="13058" max="13058" width="14.08984375" style="186" customWidth="1"/>
    <col min="13059" max="13059" width="14.1796875" style="186" customWidth="1"/>
    <col min="13060" max="13060" width="14.90625" style="186" customWidth="1"/>
    <col min="13061" max="13091" width="2.6328125" style="186" customWidth="1"/>
    <col min="13092" max="13100" width="2.90625" style="186" customWidth="1"/>
    <col min="13101" max="13101" width="10" style="186" customWidth="1"/>
    <col min="13102" max="13106" width="2.90625" style="186" customWidth="1"/>
    <col min="13107" max="13109" width="2.1796875" style="186" customWidth="1"/>
    <col min="13110" max="13130" width="2.6328125" style="186" customWidth="1"/>
    <col min="13131" max="13312" width="9" style="186"/>
    <col min="13313" max="13313" width="4.81640625" style="186" customWidth="1"/>
    <col min="13314" max="13314" width="14.08984375" style="186" customWidth="1"/>
    <col min="13315" max="13315" width="14.1796875" style="186" customWidth="1"/>
    <col min="13316" max="13316" width="14.90625" style="186" customWidth="1"/>
    <col min="13317" max="13347" width="2.6328125" style="186" customWidth="1"/>
    <col min="13348" max="13356" width="2.90625" style="186" customWidth="1"/>
    <col min="13357" max="13357" width="10" style="186" customWidth="1"/>
    <col min="13358" max="13362" width="2.90625" style="186" customWidth="1"/>
    <col min="13363" max="13365" width="2.1796875" style="186" customWidth="1"/>
    <col min="13366" max="13386" width="2.6328125" style="186" customWidth="1"/>
    <col min="13387" max="13568" width="9" style="186"/>
    <col min="13569" max="13569" width="4.81640625" style="186" customWidth="1"/>
    <col min="13570" max="13570" width="14.08984375" style="186" customWidth="1"/>
    <col min="13571" max="13571" width="14.1796875" style="186" customWidth="1"/>
    <col min="13572" max="13572" width="14.90625" style="186" customWidth="1"/>
    <col min="13573" max="13603" width="2.6328125" style="186" customWidth="1"/>
    <col min="13604" max="13612" width="2.90625" style="186" customWidth="1"/>
    <col min="13613" max="13613" width="10" style="186" customWidth="1"/>
    <col min="13614" max="13618" width="2.90625" style="186" customWidth="1"/>
    <col min="13619" max="13621" width="2.1796875" style="186" customWidth="1"/>
    <col min="13622" max="13642" width="2.6328125" style="186" customWidth="1"/>
    <col min="13643" max="13824" width="9" style="186"/>
    <col min="13825" max="13825" width="4.81640625" style="186" customWidth="1"/>
    <col min="13826" max="13826" width="14.08984375" style="186" customWidth="1"/>
    <col min="13827" max="13827" width="14.1796875" style="186" customWidth="1"/>
    <col min="13828" max="13828" width="14.90625" style="186" customWidth="1"/>
    <col min="13829" max="13859" width="2.6328125" style="186" customWidth="1"/>
    <col min="13860" max="13868" width="2.90625" style="186" customWidth="1"/>
    <col min="13869" max="13869" width="10" style="186" customWidth="1"/>
    <col min="13870" max="13874" width="2.90625" style="186" customWidth="1"/>
    <col min="13875" max="13877" width="2.1796875" style="186" customWidth="1"/>
    <col min="13878" max="13898" width="2.6328125" style="186" customWidth="1"/>
    <col min="13899" max="14080" width="9" style="186"/>
    <col min="14081" max="14081" width="4.81640625" style="186" customWidth="1"/>
    <col min="14082" max="14082" width="14.08984375" style="186" customWidth="1"/>
    <col min="14083" max="14083" width="14.1796875" style="186" customWidth="1"/>
    <col min="14084" max="14084" width="14.90625" style="186" customWidth="1"/>
    <col min="14085" max="14115" width="2.6328125" style="186" customWidth="1"/>
    <col min="14116" max="14124" width="2.90625" style="186" customWidth="1"/>
    <col min="14125" max="14125" width="10" style="186" customWidth="1"/>
    <col min="14126" max="14130" width="2.90625" style="186" customWidth="1"/>
    <col min="14131" max="14133" width="2.1796875" style="186" customWidth="1"/>
    <col min="14134" max="14154" width="2.6328125" style="186" customWidth="1"/>
    <col min="14155" max="14336" width="9" style="186"/>
    <col min="14337" max="14337" width="4.81640625" style="186" customWidth="1"/>
    <col min="14338" max="14338" width="14.08984375" style="186" customWidth="1"/>
    <col min="14339" max="14339" width="14.1796875" style="186" customWidth="1"/>
    <col min="14340" max="14340" width="14.90625" style="186" customWidth="1"/>
    <col min="14341" max="14371" width="2.6328125" style="186" customWidth="1"/>
    <col min="14372" max="14380" width="2.90625" style="186" customWidth="1"/>
    <col min="14381" max="14381" width="10" style="186" customWidth="1"/>
    <col min="14382" max="14386" width="2.90625" style="186" customWidth="1"/>
    <col min="14387" max="14389" width="2.1796875" style="186" customWidth="1"/>
    <col min="14390" max="14410" width="2.6328125" style="186" customWidth="1"/>
    <col min="14411" max="14592" width="9" style="186"/>
    <col min="14593" max="14593" width="4.81640625" style="186" customWidth="1"/>
    <col min="14594" max="14594" width="14.08984375" style="186" customWidth="1"/>
    <col min="14595" max="14595" width="14.1796875" style="186" customWidth="1"/>
    <col min="14596" max="14596" width="14.90625" style="186" customWidth="1"/>
    <col min="14597" max="14627" width="2.6328125" style="186" customWidth="1"/>
    <col min="14628" max="14636" width="2.90625" style="186" customWidth="1"/>
    <col min="14637" max="14637" width="10" style="186" customWidth="1"/>
    <col min="14638" max="14642" width="2.90625" style="186" customWidth="1"/>
    <col min="14643" max="14645" width="2.1796875" style="186" customWidth="1"/>
    <col min="14646" max="14666" width="2.6328125" style="186" customWidth="1"/>
    <col min="14667" max="14848" width="9" style="186"/>
    <col min="14849" max="14849" width="4.81640625" style="186" customWidth="1"/>
    <col min="14850" max="14850" width="14.08984375" style="186" customWidth="1"/>
    <col min="14851" max="14851" width="14.1796875" style="186" customWidth="1"/>
    <col min="14852" max="14852" width="14.90625" style="186" customWidth="1"/>
    <col min="14853" max="14883" width="2.6328125" style="186" customWidth="1"/>
    <col min="14884" max="14892" width="2.90625" style="186" customWidth="1"/>
    <col min="14893" max="14893" width="10" style="186" customWidth="1"/>
    <col min="14894" max="14898" width="2.90625" style="186" customWidth="1"/>
    <col min="14899" max="14901" width="2.1796875" style="186" customWidth="1"/>
    <col min="14902" max="14922" width="2.6328125" style="186" customWidth="1"/>
    <col min="14923" max="15104" width="9" style="186"/>
    <col min="15105" max="15105" width="4.81640625" style="186" customWidth="1"/>
    <col min="15106" max="15106" width="14.08984375" style="186" customWidth="1"/>
    <col min="15107" max="15107" width="14.1796875" style="186" customWidth="1"/>
    <col min="15108" max="15108" width="14.90625" style="186" customWidth="1"/>
    <col min="15109" max="15139" width="2.6328125" style="186" customWidth="1"/>
    <col min="15140" max="15148" width="2.90625" style="186" customWidth="1"/>
    <col min="15149" max="15149" width="10" style="186" customWidth="1"/>
    <col min="15150" max="15154" width="2.90625" style="186" customWidth="1"/>
    <col min="15155" max="15157" width="2.1796875" style="186" customWidth="1"/>
    <col min="15158" max="15178" width="2.6328125" style="186" customWidth="1"/>
    <col min="15179" max="15360" width="9" style="186"/>
    <col min="15361" max="15361" width="4.81640625" style="186" customWidth="1"/>
    <col min="15362" max="15362" width="14.08984375" style="186" customWidth="1"/>
    <col min="15363" max="15363" width="14.1796875" style="186" customWidth="1"/>
    <col min="15364" max="15364" width="14.90625" style="186" customWidth="1"/>
    <col min="15365" max="15395" width="2.6328125" style="186" customWidth="1"/>
    <col min="15396" max="15404" width="2.90625" style="186" customWidth="1"/>
    <col min="15405" max="15405" width="10" style="186" customWidth="1"/>
    <col min="15406" max="15410" width="2.90625" style="186" customWidth="1"/>
    <col min="15411" max="15413" width="2.1796875" style="186" customWidth="1"/>
    <col min="15414" max="15434" width="2.6328125" style="186" customWidth="1"/>
    <col min="15435" max="15616" width="9" style="186"/>
    <col min="15617" max="15617" width="4.81640625" style="186" customWidth="1"/>
    <col min="15618" max="15618" width="14.08984375" style="186" customWidth="1"/>
    <col min="15619" max="15619" width="14.1796875" style="186" customWidth="1"/>
    <col min="15620" max="15620" width="14.90625" style="186" customWidth="1"/>
    <col min="15621" max="15651" width="2.6328125" style="186" customWidth="1"/>
    <col min="15652" max="15660" width="2.90625" style="186" customWidth="1"/>
    <col min="15661" max="15661" width="10" style="186" customWidth="1"/>
    <col min="15662" max="15666" width="2.90625" style="186" customWidth="1"/>
    <col min="15667" max="15669" width="2.1796875" style="186" customWidth="1"/>
    <col min="15670" max="15690" width="2.6328125" style="186" customWidth="1"/>
    <col min="15691" max="15872" width="9" style="186"/>
    <col min="15873" max="15873" width="4.81640625" style="186" customWidth="1"/>
    <col min="15874" max="15874" width="14.08984375" style="186" customWidth="1"/>
    <col min="15875" max="15875" width="14.1796875" style="186" customWidth="1"/>
    <col min="15876" max="15876" width="14.90625" style="186" customWidth="1"/>
    <col min="15877" max="15907" width="2.6328125" style="186" customWidth="1"/>
    <col min="15908" max="15916" width="2.90625" style="186" customWidth="1"/>
    <col min="15917" max="15917" width="10" style="186" customWidth="1"/>
    <col min="15918" max="15922" width="2.90625" style="186" customWidth="1"/>
    <col min="15923" max="15925" width="2.1796875" style="186" customWidth="1"/>
    <col min="15926" max="15946" width="2.6328125" style="186" customWidth="1"/>
    <col min="15947" max="16128" width="9" style="186"/>
    <col min="16129" max="16129" width="4.81640625" style="186" customWidth="1"/>
    <col min="16130" max="16130" width="14.08984375" style="186" customWidth="1"/>
    <col min="16131" max="16131" width="14.1796875" style="186" customWidth="1"/>
    <col min="16132" max="16132" width="14.90625" style="186" customWidth="1"/>
    <col min="16133" max="16163" width="2.6328125" style="186" customWidth="1"/>
    <col min="16164" max="16172" width="2.90625" style="186" customWidth="1"/>
    <col min="16173" max="16173" width="10" style="186" customWidth="1"/>
    <col min="16174" max="16178" width="2.90625" style="186" customWidth="1"/>
    <col min="16179" max="16181" width="2.1796875" style="186" customWidth="1"/>
    <col min="16182" max="16202" width="2.6328125" style="186" customWidth="1"/>
    <col min="16203" max="16384" width="9" style="186"/>
  </cols>
  <sheetData>
    <row r="1" spans="1:59" ht="53.25" customHeight="1" thickTop="1" thickBot="1">
      <c r="A1" s="691" t="s">
        <v>157</v>
      </c>
      <c r="B1" s="692"/>
      <c r="AS1" s="186" t="s">
        <v>217</v>
      </c>
    </row>
    <row r="2" spans="1:59" ht="11.25" customHeight="1" thickTop="1"/>
    <row r="3" spans="1:59" s="110" customFormat="1" ht="21" customHeight="1">
      <c r="A3" s="111"/>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row>
    <row r="4" spans="1:59" s="110" customFormat="1" ht="21" customHeight="1" thickBot="1">
      <c r="A4" s="617" t="s">
        <v>551</v>
      </c>
      <c r="B4" s="617"/>
      <c r="C4" s="617"/>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617"/>
      <c r="AL4" s="617"/>
      <c r="AM4" s="617"/>
      <c r="AN4" s="617"/>
      <c r="AO4" s="617"/>
      <c r="AP4" s="617"/>
      <c r="AQ4" s="617"/>
      <c r="AR4" s="617"/>
      <c r="AS4" s="617"/>
      <c r="AT4" s="108"/>
      <c r="AU4" s="108"/>
      <c r="AV4" s="108"/>
      <c r="AW4" s="108"/>
      <c r="AX4" s="108"/>
      <c r="AY4" s="108"/>
      <c r="AZ4" s="108"/>
      <c r="BA4" s="108"/>
      <c r="BB4" s="108"/>
      <c r="BC4" s="108"/>
      <c r="BD4" s="108"/>
      <c r="BE4" s="108"/>
      <c r="BF4" s="108"/>
      <c r="BG4" s="108"/>
    </row>
    <row r="5" spans="1:59" s="110" customFormat="1" ht="18.75" customHeight="1" thickBot="1">
      <c r="B5" s="111"/>
      <c r="C5" s="111"/>
      <c r="D5" s="111"/>
      <c r="E5" s="111"/>
      <c r="F5" s="111"/>
      <c r="AC5" s="618" t="s">
        <v>126</v>
      </c>
      <c r="AD5" s="619"/>
      <c r="AE5" s="619"/>
      <c r="AF5" s="619"/>
      <c r="AG5" s="619"/>
      <c r="AH5" s="619"/>
      <c r="AI5" s="619"/>
      <c r="AJ5" s="619"/>
      <c r="AK5" s="619"/>
      <c r="AL5" s="620"/>
      <c r="AM5" s="112" t="s">
        <v>127</v>
      </c>
      <c r="AN5" s="113"/>
      <c r="AO5" s="113"/>
      <c r="AP5" s="113"/>
      <c r="AQ5" s="113"/>
      <c r="AR5" s="113"/>
      <c r="AS5" s="114"/>
    </row>
    <row r="6" spans="1:59" s="110" customFormat="1" ht="18.75" customHeight="1" thickBot="1">
      <c r="A6" s="621" t="s">
        <v>13</v>
      </c>
      <c r="B6" s="622"/>
      <c r="C6" s="622"/>
      <c r="D6" s="622"/>
      <c r="E6" s="623" t="s">
        <v>158</v>
      </c>
      <c r="F6" s="622"/>
      <c r="G6" s="622"/>
      <c r="H6" s="622"/>
      <c r="I6" s="622"/>
      <c r="J6" s="622"/>
      <c r="K6" s="622"/>
      <c r="L6" s="622"/>
      <c r="M6" s="622"/>
      <c r="N6" s="622"/>
      <c r="O6" s="622"/>
      <c r="P6" s="621" t="s">
        <v>15</v>
      </c>
      <c r="Q6" s="622"/>
      <c r="R6" s="622"/>
      <c r="S6" s="622"/>
      <c r="T6" s="622"/>
      <c r="U6" s="622"/>
      <c r="V6" s="622"/>
      <c r="W6" s="622"/>
      <c r="X6" s="622"/>
      <c r="Y6" s="624"/>
      <c r="Z6" s="623" t="s">
        <v>43</v>
      </c>
      <c r="AA6" s="622"/>
      <c r="AB6" s="622"/>
      <c r="AC6" s="622"/>
      <c r="AD6" s="622"/>
      <c r="AE6" s="622"/>
      <c r="AF6" s="622"/>
      <c r="AG6" s="622"/>
      <c r="AH6" s="622"/>
      <c r="AI6" s="622"/>
      <c r="AJ6" s="622"/>
      <c r="AK6" s="622"/>
      <c r="AL6" s="622"/>
      <c r="AM6" s="622"/>
      <c r="AN6" s="622"/>
      <c r="AO6" s="622"/>
      <c r="AP6" s="622"/>
      <c r="AQ6" s="622"/>
      <c r="AR6" s="622"/>
      <c r="AS6" s="625"/>
    </row>
    <row r="7" spans="1:59" s="110" customFormat="1" ht="18.75" customHeight="1" thickBot="1">
      <c r="A7" s="626"/>
      <c r="B7" s="627"/>
      <c r="C7" s="627"/>
      <c r="D7" s="627"/>
      <c r="E7" s="628" t="s">
        <v>16</v>
      </c>
      <c r="F7" s="629"/>
      <c r="G7" s="629"/>
      <c r="H7" s="629"/>
      <c r="I7" s="629"/>
      <c r="J7" s="629"/>
      <c r="K7" s="629"/>
      <c r="L7" s="629"/>
      <c r="M7" s="629"/>
      <c r="N7" s="629"/>
      <c r="O7" s="629"/>
      <c r="P7" s="629"/>
      <c r="Q7" s="629"/>
      <c r="R7" s="629"/>
      <c r="S7" s="629"/>
      <c r="T7" s="629"/>
      <c r="U7" s="629"/>
      <c r="V7" s="629"/>
      <c r="W7" s="629"/>
      <c r="X7" s="629"/>
      <c r="Y7" s="629"/>
      <c r="Z7" s="629"/>
      <c r="AA7" s="630"/>
      <c r="AB7" s="623" t="s">
        <v>14</v>
      </c>
      <c r="AC7" s="622"/>
      <c r="AD7" s="622"/>
      <c r="AE7" s="622"/>
      <c r="AF7" s="622"/>
      <c r="AG7" s="622"/>
      <c r="AH7" s="622"/>
      <c r="AI7" s="622"/>
      <c r="AJ7" s="622"/>
      <c r="AK7" s="622"/>
      <c r="AL7" s="622"/>
      <c r="AM7" s="622"/>
      <c r="AN7" s="622"/>
      <c r="AO7" s="622"/>
      <c r="AP7" s="622"/>
      <c r="AQ7" s="622"/>
      <c r="AR7" s="622"/>
      <c r="AS7" s="625"/>
    </row>
    <row r="8" spans="1:59" s="110" customFormat="1" ht="18.75" customHeight="1" thickBot="1">
      <c r="A8" s="621" t="s">
        <v>6</v>
      </c>
      <c r="B8" s="622"/>
      <c r="C8" s="622"/>
      <c r="D8" s="115" t="s">
        <v>159</v>
      </c>
      <c r="E8" s="631" t="s">
        <v>17</v>
      </c>
      <c r="F8" s="629"/>
      <c r="G8" s="629"/>
      <c r="H8" s="629"/>
      <c r="I8" s="629"/>
      <c r="J8" s="629"/>
      <c r="K8" s="629"/>
      <c r="L8" s="630"/>
      <c r="M8" s="631" t="s">
        <v>160</v>
      </c>
      <c r="N8" s="629"/>
      <c r="O8" s="629"/>
      <c r="P8" s="629"/>
      <c r="Q8" s="629"/>
      <c r="R8" s="629"/>
      <c r="S8" s="629"/>
      <c r="T8" s="629"/>
      <c r="U8" s="629"/>
      <c r="V8" s="630"/>
      <c r="W8" s="631" t="s">
        <v>18</v>
      </c>
      <c r="X8" s="629"/>
      <c r="Y8" s="629"/>
      <c r="Z8" s="629"/>
      <c r="AA8" s="629"/>
      <c r="AB8" s="629"/>
      <c r="AC8" s="629"/>
      <c r="AD8" s="629"/>
      <c r="AE8" s="630"/>
      <c r="AF8" s="632" t="s">
        <v>161</v>
      </c>
      <c r="AG8" s="633"/>
      <c r="AH8" s="633"/>
      <c r="AI8" s="633"/>
      <c r="AJ8" s="633"/>
      <c r="AK8" s="633"/>
      <c r="AL8" s="633"/>
      <c r="AM8" s="633"/>
      <c r="AN8" s="633"/>
      <c r="AO8" s="633"/>
      <c r="AP8" s="633"/>
      <c r="AQ8" s="633"/>
      <c r="AR8" s="633"/>
      <c r="AS8" s="634"/>
    </row>
    <row r="9" spans="1:59" s="110" customFormat="1" ht="18.75" customHeight="1" thickBot="1">
      <c r="A9" s="621" t="s">
        <v>131</v>
      </c>
      <c r="B9" s="622"/>
      <c r="C9" s="622"/>
      <c r="D9" s="622"/>
      <c r="E9" s="622"/>
      <c r="F9" s="622"/>
      <c r="G9" s="622"/>
      <c r="H9" s="622"/>
      <c r="I9" s="622"/>
      <c r="J9" s="622"/>
      <c r="K9" s="622"/>
      <c r="L9" s="624"/>
      <c r="M9" s="631" t="s">
        <v>162</v>
      </c>
      <c r="N9" s="629"/>
      <c r="O9" s="629"/>
      <c r="P9" s="629"/>
      <c r="Q9" s="629"/>
      <c r="R9" s="629"/>
      <c r="S9" s="629"/>
      <c r="T9" s="629"/>
      <c r="U9" s="629"/>
      <c r="V9" s="630"/>
      <c r="W9" s="631" t="s">
        <v>0</v>
      </c>
      <c r="X9" s="629"/>
      <c r="Y9" s="629"/>
      <c r="Z9" s="629"/>
      <c r="AA9" s="629"/>
      <c r="AB9" s="629"/>
      <c r="AC9" s="629"/>
      <c r="AD9" s="629"/>
      <c r="AE9" s="630"/>
      <c r="AF9" s="635" t="s">
        <v>163</v>
      </c>
      <c r="AG9" s="636"/>
      <c r="AH9" s="636"/>
      <c r="AI9" s="636"/>
      <c r="AJ9" s="636"/>
      <c r="AK9" s="636"/>
      <c r="AL9" s="636"/>
      <c r="AM9" s="636"/>
      <c r="AN9" s="636"/>
      <c r="AO9" s="636"/>
      <c r="AP9" s="636"/>
      <c r="AQ9" s="636"/>
      <c r="AR9" s="636"/>
      <c r="AS9" s="637"/>
    </row>
    <row r="10" spans="1:59" s="110" customFormat="1" ht="18.75" customHeight="1">
      <c r="A10" s="638" t="s">
        <v>19</v>
      </c>
      <c r="B10" s="641" t="s">
        <v>10</v>
      </c>
      <c r="C10" s="643" t="s">
        <v>20</v>
      </c>
      <c r="D10" s="645" t="s">
        <v>9</v>
      </c>
      <c r="E10" s="641" t="s">
        <v>21</v>
      </c>
      <c r="F10" s="645"/>
      <c r="G10" s="645"/>
      <c r="H10" s="645"/>
      <c r="I10" s="645"/>
      <c r="J10" s="645"/>
      <c r="K10" s="647"/>
      <c r="L10" s="641" t="s">
        <v>22</v>
      </c>
      <c r="M10" s="645"/>
      <c r="N10" s="645"/>
      <c r="O10" s="645"/>
      <c r="P10" s="645"/>
      <c r="Q10" s="645"/>
      <c r="R10" s="647"/>
      <c r="S10" s="641" t="s">
        <v>23</v>
      </c>
      <c r="T10" s="645"/>
      <c r="U10" s="645"/>
      <c r="V10" s="645"/>
      <c r="W10" s="645"/>
      <c r="X10" s="645"/>
      <c r="Y10" s="647"/>
      <c r="Z10" s="648" t="s">
        <v>24</v>
      </c>
      <c r="AA10" s="645"/>
      <c r="AB10" s="645"/>
      <c r="AC10" s="645"/>
      <c r="AD10" s="645"/>
      <c r="AE10" s="645"/>
      <c r="AF10" s="647"/>
      <c r="AG10" s="649"/>
      <c r="AH10" s="650"/>
      <c r="AI10" s="651"/>
      <c r="AJ10" s="652" t="s">
        <v>132</v>
      </c>
      <c r="AK10" s="643"/>
      <c r="AL10" s="643"/>
      <c r="AM10" s="643" t="s">
        <v>25</v>
      </c>
      <c r="AN10" s="643"/>
      <c r="AO10" s="643"/>
      <c r="AP10" s="643" t="s">
        <v>26</v>
      </c>
      <c r="AQ10" s="643"/>
      <c r="AR10" s="643"/>
      <c r="AS10" s="654" t="s">
        <v>49</v>
      </c>
    </row>
    <row r="11" spans="1:59" s="110" customFormat="1" ht="18.75" customHeight="1">
      <c r="A11" s="639"/>
      <c r="B11" s="642"/>
      <c r="C11" s="644"/>
      <c r="D11" s="646"/>
      <c r="E11" s="116">
        <v>1</v>
      </c>
      <c r="F11" s="117">
        <v>2</v>
      </c>
      <c r="G11" s="117">
        <v>3</v>
      </c>
      <c r="H11" s="118">
        <v>4</v>
      </c>
      <c r="I11" s="117">
        <v>5</v>
      </c>
      <c r="J11" s="117">
        <v>6</v>
      </c>
      <c r="K11" s="119">
        <v>7</v>
      </c>
      <c r="L11" s="116">
        <v>8</v>
      </c>
      <c r="M11" s="117">
        <v>9</v>
      </c>
      <c r="N11" s="117">
        <v>10</v>
      </c>
      <c r="O11" s="117">
        <v>11</v>
      </c>
      <c r="P11" s="117">
        <v>12</v>
      </c>
      <c r="Q11" s="117">
        <v>13</v>
      </c>
      <c r="R11" s="119">
        <v>14</v>
      </c>
      <c r="S11" s="116">
        <v>15</v>
      </c>
      <c r="T11" s="117">
        <v>16</v>
      </c>
      <c r="U11" s="117">
        <v>17</v>
      </c>
      <c r="V11" s="117">
        <v>18</v>
      </c>
      <c r="W11" s="117">
        <v>19</v>
      </c>
      <c r="X11" s="117">
        <v>20</v>
      </c>
      <c r="Y11" s="119">
        <v>21</v>
      </c>
      <c r="Z11" s="118">
        <v>22</v>
      </c>
      <c r="AA11" s="117">
        <v>23</v>
      </c>
      <c r="AB11" s="117">
        <v>24</v>
      </c>
      <c r="AC11" s="117">
        <v>25</v>
      </c>
      <c r="AD11" s="117">
        <v>26</v>
      </c>
      <c r="AE11" s="117">
        <v>27</v>
      </c>
      <c r="AF11" s="119">
        <v>28</v>
      </c>
      <c r="AG11" s="120">
        <v>29</v>
      </c>
      <c r="AH11" s="121">
        <v>30</v>
      </c>
      <c r="AI11" s="122">
        <v>31</v>
      </c>
      <c r="AJ11" s="653"/>
      <c r="AK11" s="644"/>
      <c r="AL11" s="644"/>
      <c r="AM11" s="644"/>
      <c r="AN11" s="644"/>
      <c r="AO11" s="644"/>
      <c r="AP11" s="644"/>
      <c r="AQ11" s="644"/>
      <c r="AR11" s="644"/>
      <c r="AS11" s="655"/>
    </row>
    <row r="12" spans="1:59" s="110" customFormat="1" ht="18.75" customHeight="1">
      <c r="A12" s="639"/>
      <c r="B12" s="642"/>
      <c r="C12" s="644"/>
      <c r="D12" s="646"/>
      <c r="E12" s="123" t="s">
        <v>3</v>
      </c>
      <c r="F12" s="117" t="s">
        <v>4</v>
      </c>
      <c r="G12" s="117" t="s">
        <v>50</v>
      </c>
      <c r="H12" s="117" t="s">
        <v>5</v>
      </c>
      <c r="I12" s="117" t="s">
        <v>164</v>
      </c>
      <c r="J12" s="117" t="s">
        <v>2</v>
      </c>
      <c r="K12" s="119" t="s">
        <v>165</v>
      </c>
      <c r="L12" s="123" t="s">
        <v>3</v>
      </c>
      <c r="M12" s="117" t="s">
        <v>4</v>
      </c>
      <c r="N12" s="117" t="s">
        <v>50</v>
      </c>
      <c r="O12" s="117" t="s">
        <v>5</v>
      </c>
      <c r="P12" s="117" t="s">
        <v>164</v>
      </c>
      <c r="Q12" s="117" t="s">
        <v>2</v>
      </c>
      <c r="R12" s="119" t="s">
        <v>165</v>
      </c>
      <c r="S12" s="123" t="s">
        <v>3</v>
      </c>
      <c r="T12" s="117" t="s">
        <v>4</v>
      </c>
      <c r="U12" s="117" t="s">
        <v>50</v>
      </c>
      <c r="V12" s="117" t="s">
        <v>5</v>
      </c>
      <c r="W12" s="117" t="s">
        <v>164</v>
      </c>
      <c r="X12" s="117" t="s">
        <v>2</v>
      </c>
      <c r="Y12" s="119" t="s">
        <v>165</v>
      </c>
      <c r="Z12" s="123" t="s">
        <v>3</v>
      </c>
      <c r="AA12" s="117" t="s">
        <v>4</v>
      </c>
      <c r="AB12" s="117" t="s">
        <v>50</v>
      </c>
      <c r="AC12" s="117" t="s">
        <v>5</v>
      </c>
      <c r="AD12" s="117" t="s">
        <v>164</v>
      </c>
      <c r="AE12" s="117" t="s">
        <v>2</v>
      </c>
      <c r="AF12" s="119" t="s">
        <v>165</v>
      </c>
      <c r="AG12" s="120" t="s">
        <v>3</v>
      </c>
      <c r="AH12" s="121" t="s">
        <v>4</v>
      </c>
      <c r="AI12" s="122" t="s">
        <v>50</v>
      </c>
      <c r="AJ12" s="653"/>
      <c r="AK12" s="644"/>
      <c r="AL12" s="644"/>
      <c r="AM12" s="644"/>
      <c r="AN12" s="644"/>
      <c r="AO12" s="644"/>
      <c r="AP12" s="644"/>
      <c r="AQ12" s="644"/>
      <c r="AR12" s="644"/>
      <c r="AS12" s="655"/>
    </row>
    <row r="13" spans="1:59" s="110" customFormat="1" ht="17.25" customHeight="1">
      <c r="A13" s="639"/>
      <c r="B13" s="123" t="s">
        <v>166</v>
      </c>
      <c r="C13" s="124" t="s">
        <v>167</v>
      </c>
      <c r="D13" s="127" t="s">
        <v>168</v>
      </c>
      <c r="E13" s="123"/>
      <c r="F13" s="125">
        <v>4</v>
      </c>
      <c r="G13" s="125"/>
      <c r="H13" s="126"/>
      <c r="I13" s="125">
        <v>4</v>
      </c>
      <c r="J13" s="124"/>
      <c r="K13" s="127">
        <v>4</v>
      </c>
      <c r="L13" s="123"/>
      <c r="M13" s="125">
        <v>4</v>
      </c>
      <c r="N13" s="125"/>
      <c r="O13" s="125"/>
      <c r="P13" s="125">
        <v>4</v>
      </c>
      <c r="Q13" s="124"/>
      <c r="R13" s="127">
        <v>4</v>
      </c>
      <c r="S13" s="123"/>
      <c r="T13" s="125">
        <v>4</v>
      </c>
      <c r="U13" s="125"/>
      <c r="V13" s="125"/>
      <c r="W13" s="125">
        <v>4</v>
      </c>
      <c r="X13" s="124"/>
      <c r="Y13" s="127">
        <v>4</v>
      </c>
      <c r="Z13" s="123"/>
      <c r="AA13" s="125">
        <v>4</v>
      </c>
      <c r="AB13" s="125"/>
      <c r="AC13" s="125"/>
      <c r="AD13" s="125">
        <v>4</v>
      </c>
      <c r="AE13" s="124"/>
      <c r="AF13" s="127">
        <v>4</v>
      </c>
      <c r="AG13" s="128"/>
      <c r="AH13" s="129">
        <v>4</v>
      </c>
      <c r="AI13" s="130"/>
      <c r="AJ13" s="656">
        <f>SUM(E13:AF13)</f>
        <v>48</v>
      </c>
      <c r="AK13" s="656"/>
      <c r="AL13" s="657"/>
      <c r="AM13" s="658">
        <f>AJ13/4</f>
        <v>12</v>
      </c>
      <c r="AN13" s="659"/>
      <c r="AO13" s="660"/>
      <c r="AP13" s="658">
        <f>IF($AG$24=0,0,ROUNDDOWN(AM13/$AG$24,1))</f>
        <v>0.3</v>
      </c>
      <c r="AQ13" s="659"/>
      <c r="AR13" s="660"/>
      <c r="AS13" s="131" t="s">
        <v>169</v>
      </c>
    </row>
    <row r="14" spans="1:59" s="110" customFormat="1" ht="17.25" customHeight="1">
      <c r="A14" s="639"/>
      <c r="B14" s="123" t="s">
        <v>170</v>
      </c>
      <c r="C14" s="124" t="s">
        <v>171</v>
      </c>
      <c r="D14" s="127" t="s">
        <v>172</v>
      </c>
      <c r="E14" s="123">
        <v>8</v>
      </c>
      <c r="F14" s="125"/>
      <c r="G14" s="125"/>
      <c r="H14" s="125"/>
      <c r="I14" s="125"/>
      <c r="J14" s="124">
        <v>8</v>
      </c>
      <c r="K14" s="127"/>
      <c r="L14" s="123">
        <v>8</v>
      </c>
      <c r="M14" s="125"/>
      <c r="N14" s="125"/>
      <c r="O14" s="125"/>
      <c r="P14" s="125"/>
      <c r="Q14" s="124">
        <v>8</v>
      </c>
      <c r="R14" s="127"/>
      <c r="S14" s="123">
        <v>8</v>
      </c>
      <c r="T14" s="125"/>
      <c r="U14" s="125"/>
      <c r="V14" s="125"/>
      <c r="W14" s="125"/>
      <c r="X14" s="124">
        <v>8</v>
      </c>
      <c r="Y14" s="127"/>
      <c r="Z14" s="123">
        <v>8</v>
      </c>
      <c r="AA14" s="125"/>
      <c r="AB14" s="125"/>
      <c r="AC14" s="125"/>
      <c r="AD14" s="125"/>
      <c r="AE14" s="124">
        <v>8</v>
      </c>
      <c r="AF14" s="127"/>
      <c r="AG14" s="128">
        <v>8</v>
      </c>
      <c r="AH14" s="129"/>
      <c r="AI14" s="130"/>
      <c r="AJ14" s="656">
        <f t="shared" ref="AJ14:AJ22" si="0">SUM(E14:AF14)</f>
        <v>64</v>
      </c>
      <c r="AK14" s="656"/>
      <c r="AL14" s="657"/>
      <c r="AM14" s="658">
        <f t="shared" ref="AM14:AM22" si="1">AJ14/4</f>
        <v>16</v>
      </c>
      <c r="AN14" s="659"/>
      <c r="AO14" s="660"/>
      <c r="AP14" s="658">
        <f t="shared" ref="AP14:AP22" si="2">IF($AG$24=0,0,ROUNDDOWN(AM14/$AG$24,1))</f>
        <v>0.4</v>
      </c>
      <c r="AQ14" s="659"/>
      <c r="AR14" s="660"/>
      <c r="AS14" s="131" t="s">
        <v>173</v>
      </c>
    </row>
    <row r="15" spans="1:59" s="110" customFormat="1" ht="17.25" customHeight="1">
      <c r="A15" s="639"/>
      <c r="B15" s="123" t="s">
        <v>174</v>
      </c>
      <c r="C15" s="124" t="s">
        <v>38</v>
      </c>
      <c r="D15" s="127" t="s">
        <v>175</v>
      </c>
      <c r="E15" s="123">
        <v>8</v>
      </c>
      <c r="F15" s="125">
        <v>8</v>
      </c>
      <c r="G15" s="125"/>
      <c r="H15" s="125"/>
      <c r="I15" s="125">
        <v>8</v>
      </c>
      <c r="J15" s="124">
        <v>8</v>
      </c>
      <c r="K15" s="127">
        <v>8</v>
      </c>
      <c r="L15" s="123">
        <v>8</v>
      </c>
      <c r="M15" s="125">
        <v>8</v>
      </c>
      <c r="N15" s="125"/>
      <c r="O15" s="125"/>
      <c r="P15" s="125">
        <v>8</v>
      </c>
      <c r="Q15" s="124">
        <v>8</v>
      </c>
      <c r="R15" s="127">
        <v>8</v>
      </c>
      <c r="S15" s="123">
        <v>8</v>
      </c>
      <c r="T15" s="125">
        <v>8</v>
      </c>
      <c r="U15" s="125"/>
      <c r="V15" s="125"/>
      <c r="W15" s="125">
        <v>8</v>
      </c>
      <c r="X15" s="124">
        <v>8</v>
      </c>
      <c r="Y15" s="127">
        <v>8</v>
      </c>
      <c r="Z15" s="123">
        <v>8</v>
      </c>
      <c r="AA15" s="125">
        <v>8</v>
      </c>
      <c r="AB15" s="125"/>
      <c r="AC15" s="125"/>
      <c r="AD15" s="125">
        <v>8</v>
      </c>
      <c r="AE15" s="124">
        <v>8</v>
      </c>
      <c r="AF15" s="127">
        <v>8</v>
      </c>
      <c r="AG15" s="128">
        <v>8</v>
      </c>
      <c r="AH15" s="129">
        <v>8</v>
      </c>
      <c r="AI15" s="130"/>
      <c r="AJ15" s="656">
        <f>SUM(E15:AF15)</f>
        <v>160</v>
      </c>
      <c r="AK15" s="656"/>
      <c r="AL15" s="657"/>
      <c r="AM15" s="658">
        <f t="shared" si="1"/>
        <v>40</v>
      </c>
      <c r="AN15" s="659"/>
      <c r="AO15" s="660"/>
      <c r="AP15" s="658">
        <f t="shared" si="2"/>
        <v>1</v>
      </c>
      <c r="AQ15" s="659"/>
      <c r="AR15" s="660"/>
      <c r="AS15" s="131" t="s">
        <v>176</v>
      </c>
    </row>
    <row r="16" spans="1:59" s="110" customFormat="1" ht="17.25" customHeight="1">
      <c r="A16" s="639"/>
      <c r="B16" s="123" t="s">
        <v>33</v>
      </c>
      <c r="C16" s="124" t="s">
        <v>34</v>
      </c>
      <c r="D16" s="127" t="s">
        <v>177</v>
      </c>
      <c r="E16" s="123">
        <v>8</v>
      </c>
      <c r="F16" s="125">
        <v>8</v>
      </c>
      <c r="G16" s="125"/>
      <c r="H16" s="125"/>
      <c r="I16" s="125">
        <v>8</v>
      </c>
      <c r="J16" s="124">
        <v>8</v>
      </c>
      <c r="K16" s="127">
        <v>8</v>
      </c>
      <c r="L16" s="123">
        <v>8</v>
      </c>
      <c r="M16" s="125">
        <v>8</v>
      </c>
      <c r="N16" s="125"/>
      <c r="O16" s="125"/>
      <c r="P16" s="125">
        <v>8</v>
      </c>
      <c r="Q16" s="124">
        <v>8</v>
      </c>
      <c r="R16" s="127">
        <v>8</v>
      </c>
      <c r="S16" s="123">
        <v>8</v>
      </c>
      <c r="T16" s="125">
        <v>8</v>
      </c>
      <c r="U16" s="125"/>
      <c r="V16" s="125"/>
      <c r="W16" s="125">
        <v>8</v>
      </c>
      <c r="X16" s="124">
        <v>8</v>
      </c>
      <c r="Y16" s="127">
        <v>8</v>
      </c>
      <c r="Z16" s="123">
        <v>8</v>
      </c>
      <c r="AA16" s="125">
        <v>8</v>
      </c>
      <c r="AB16" s="125"/>
      <c r="AC16" s="125"/>
      <c r="AD16" s="125">
        <v>8</v>
      </c>
      <c r="AE16" s="124">
        <v>8</v>
      </c>
      <c r="AF16" s="127">
        <v>8</v>
      </c>
      <c r="AG16" s="128">
        <v>8</v>
      </c>
      <c r="AH16" s="129">
        <v>8</v>
      </c>
      <c r="AI16" s="130"/>
      <c r="AJ16" s="656">
        <f>SUM(E16:AF16)</f>
        <v>160</v>
      </c>
      <c r="AK16" s="656"/>
      <c r="AL16" s="657"/>
      <c r="AM16" s="658">
        <f>AJ16/4</f>
        <v>40</v>
      </c>
      <c r="AN16" s="659"/>
      <c r="AO16" s="660"/>
      <c r="AP16" s="658">
        <f t="shared" si="2"/>
        <v>1</v>
      </c>
      <c r="AQ16" s="659"/>
      <c r="AR16" s="660"/>
      <c r="AS16" s="131" t="s">
        <v>178</v>
      </c>
    </row>
    <row r="17" spans="1:45" s="110" customFormat="1" ht="17.25" customHeight="1">
      <c r="A17" s="639"/>
      <c r="B17" s="187" t="s">
        <v>33</v>
      </c>
      <c r="C17" s="188" t="s">
        <v>179</v>
      </c>
      <c r="D17" s="127" t="s">
        <v>180</v>
      </c>
      <c r="E17" s="123">
        <v>8</v>
      </c>
      <c r="F17" s="125">
        <v>8</v>
      </c>
      <c r="G17" s="125"/>
      <c r="H17" s="125"/>
      <c r="I17" s="125">
        <v>8</v>
      </c>
      <c r="J17" s="124">
        <v>8</v>
      </c>
      <c r="K17" s="127">
        <v>8</v>
      </c>
      <c r="L17" s="123">
        <v>8</v>
      </c>
      <c r="M17" s="125">
        <v>8</v>
      </c>
      <c r="N17" s="125"/>
      <c r="O17" s="125"/>
      <c r="P17" s="125">
        <v>8</v>
      </c>
      <c r="Q17" s="124">
        <v>8</v>
      </c>
      <c r="R17" s="127">
        <v>8</v>
      </c>
      <c r="S17" s="123">
        <v>8</v>
      </c>
      <c r="T17" s="125">
        <v>8</v>
      </c>
      <c r="U17" s="125"/>
      <c r="V17" s="125"/>
      <c r="W17" s="125">
        <v>8</v>
      </c>
      <c r="X17" s="124">
        <v>8</v>
      </c>
      <c r="Y17" s="127">
        <v>8</v>
      </c>
      <c r="Z17" s="123">
        <v>8</v>
      </c>
      <c r="AA17" s="125">
        <v>8</v>
      </c>
      <c r="AB17" s="125"/>
      <c r="AC17" s="125"/>
      <c r="AD17" s="125">
        <v>8</v>
      </c>
      <c r="AE17" s="124">
        <v>8</v>
      </c>
      <c r="AF17" s="127">
        <v>8</v>
      </c>
      <c r="AG17" s="128">
        <v>8</v>
      </c>
      <c r="AH17" s="129">
        <v>8</v>
      </c>
      <c r="AI17" s="130"/>
      <c r="AJ17" s="656">
        <f t="shared" si="0"/>
        <v>160</v>
      </c>
      <c r="AK17" s="656"/>
      <c r="AL17" s="657"/>
      <c r="AM17" s="658">
        <f t="shared" si="1"/>
        <v>40</v>
      </c>
      <c r="AN17" s="659"/>
      <c r="AO17" s="660"/>
      <c r="AP17" s="658">
        <f t="shared" si="2"/>
        <v>1</v>
      </c>
      <c r="AQ17" s="659"/>
      <c r="AR17" s="660"/>
      <c r="AS17" s="131" t="s">
        <v>176</v>
      </c>
    </row>
    <row r="18" spans="1:45" s="110" customFormat="1" ht="17.25" customHeight="1">
      <c r="A18" s="639"/>
      <c r="B18" s="187" t="s">
        <v>33</v>
      </c>
      <c r="C18" s="188" t="s">
        <v>179</v>
      </c>
      <c r="D18" s="127" t="s">
        <v>41</v>
      </c>
      <c r="E18" s="123">
        <v>8</v>
      </c>
      <c r="F18" s="125">
        <v>8</v>
      </c>
      <c r="G18" s="125"/>
      <c r="H18" s="125"/>
      <c r="I18" s="125">
        <v>8</v>
      </c>
      <c r="J18" s="124">
        <v>8</v>
      </c>
      <c r="K18" s="127">
        <v>8</v>
      </c>
      <c r="L18" s="123">
        <v>8</v>
      </c>
      <c r="M18" s="125">
        <v>8</v>
      </c>
      <c r="N18" s="125"/>
      <c r="O18" s="125"/>
      <c r="P18" s="125">
        <v>8</v>
      </c>
      <c r="Q18" s="124">
        <v>8</v>
      </c>
      <c r="R18" s="127">
        <v>8</v>
      </c>
      <c r="S18" s="123">
        <v>8</v>
      </c>
      <c r="T18" s="125">
        <v>8</v>
      </c>
      <c r="U18" s="125"/>
      <c r="V18" s="125"/>
      <c r="W18" s="125">
        <v>8</v>
      </c>
      <c r="X18" s="124">
        <v>8</v>
      </c>
      <c r="Y18" s="127">
        <v>8</v>
      </c>
      <c r="Z18" s="123">
        <v>8</v>
      </c>
      <c r="AA18" s="125">
        <v>8</v>
      </c>
      <c r="AB18" s="125"/>
      <c r="AC18" s="125"/>
      <c r="AD18" s="125">
        <v>8</v>
      </c>
      <c r="AE18" s="124">
        <v>8</v>
      </c>
      <c r="AF18" s="127">
        <v>8</v>
      </c>
      <c r="AG18" s="128">
        <v>8</v>
      </c>
      <c r="AH18" s="129">
        <v>8</v>
      </c>
      <c r="AI18" s="130"/>
      <c r="AJ18" s="656">
        <f>SUM(E18:AF18)</f>
        <v>160</v>
      </c>
      <c r="AK18" s="656"/>
      <c r="AL18" s="657"/>
      <c r="AM18" s="658">
        <f t="shared" si="1"/>
        <v>40</v>
      </c>
      <c r="AN18" s="659"/>
      <c r="AO18" s="660"/>
      <c r="AP18" s="658">
        <f t="shared" si="2"/>
        <v>1</v>
      </c>
      <c r="AQ18" s="659"/>
      <c r="AR18" s="660"/>
      <c r="AS18" s="131" t="s">
        <v>178</v>
      </c>
    </row>
    <row r="19" spans="1:45" s="110" customFormat="1" ht="17.25" customHeight="1">
      <c r="A19" s="639"/>
      <c r="B19" s="187" t="s">
        <v>33</v>
      </c>
      <c r="C19" s="188" t="s">
        <v>179</v>
      </c>
      <c r="D19" s="127" t="s">
        <v>181</v>
      </c>
      <c r="E19" s="123">
        <v>8</v>
      </c>
      <c r="F19" s="125">
        <v>8</v>
      </c>
      <c r="G19" s="125"/>
      <c r="H19" s="125"/>
      <c r="I19" s="125">
        <v>8</v>
      </c>
      <c r="J19" s="124">
        <v>8</v>
      </c>
      <c r="K19" s="127">
        <v>8</v>
      </c>
      <c r="L19" s="123">
        <v>8</v>
      </c>
      <c r="M19" s="125">
        <v>8</v>
      </c>
      <c r="N19" s="125"/>
      <c r="O19" s="125"/>
      <c r="P19" s="125">
        <v>8</v>
      </c>
      <c r="Q19" s="124">
        <v>8</v>
      </c>
      <c r="R19" s="127">
        <v>8</v>
      </c>
      <c r="S19" s="123">
        <v>8</v>
      </c>
      <c r="T19" s="125">
        <v>8</v>
      </c>
      <c r="U19" s="125"/>
      <c r="V19" s="125"/>
      <c r="W19" s="125">
        <v>8</v>
      </c>
      <c r="X19" s="124">
        <v>8</v>
      </c>
      <c r="Y19" s="127">
        <v>8</v>
      </c>
      <c r="Z19" s="123">
        <v>8</v>
      </c>
      <c r="AA19" s="125">
        <v>8</v>
      </c>
      <c r="AB19" s="125"/>
      <c r="AC19" s="125"/>
      <c r="AD19" s="125">
        <v>8</v>
      </c>
      <c r="AE19" s="124">
        <v>8</v>
      </c>
      <c r="AF19" s="127">
        <v>8</v>
      </c>
      <c r="AG19" s="128">
        <v>8</v>
      </c>
      <c r="AH19" s="129">
        <v>8</v>
      </c>
      <c r="AI19" s="130"/>
      <c r="AJ19" s="656">
        <f>SUM(E19:AF19)</f>
        <v>160</v>
      </c>
      <c r="AK19" s="656"/>
      <c r="AL19" s="657"/>
      <c r="AM19" s="658">
        <f>AJ19/4</f>
        <v>40</v>
      </c>
      <c r="AN19" s="659"/>
      <c r="AO19" s="660"/>
      <c r="AP19" s="658">
        <f t="shared" si="2"/>
        <v>1</v>
      </c>
      <c r="AQ19" s="659"/>
      <c r="AR19" s="660"/>
      <c r="AS19" s="131"/>
    </row>
    <row r="20" spans="1:45" s="110" customFormat="1" ht="17.25" customHeight="1">
      <c r="A20" s="639"/>
      <c r="B20" s="187" t="s">
        <v>33</v>
      </c>
      <c r="C20" s="188" t="s">
        <v>179</v>
      </c>
      <c r="D20" s="127" t="s">
        <v>182</v>
      </c>
      <c r="E20" s="123">
        <v>8</v>
      </c>
      <c r="F20" s="125">
        <v>8</v>
      </c>
      <c r="G20" s="125"/>
      <c r="H20" s="125"/>
      <c r="I20" s="125">
        <v>8</v>
      </c>
      <c r="J20" s="124">
        <v>8</v>
      </c>
      <c r="K20" s="127">
        <v>8</v>
      </c>
      <c r="L20" s="123">
        <v>8</v>
      </c>
      <c r="M20" s="125">
        <v>8</v>
      </c>
      <c r="N20" s="125"/>
      <c r="O20" s="125"/>
      <c r="P20" s="125">
        <v>8</v>
      </c>
      <c r="Q20" s="124">
        <v>8</v>
      </c>
      <c r="R20" s="127">
        <v>8</v>
      </c>
      <c r="S20" s="123">
        <v>8</v>
      </c>
      <c r="T20" s="125">
        <v>8</v>
      </c>
      <c r="U20" s="125"/>
      <c r="V20" s="125"/>
      <c r="W20" s="125">
        <v>8</v>
      </c>
      <c r="X20" s="124">
        <v>8</v>
      </c>
      <c r="Y20" s="127">
        <v>8</v>
      </c>
      <c r="Z20" s="123">
        <v>8</v>
      </c>
      <c r="AA20" s="125">
        <v>8</v>
      </c>
      <c r="AB20" s="125"/>
      <c r="AC20" s="125"/>
      <c r="AD20" s="125">
        <v>8</v>
      </c>
      <c r="AE20" s="124">
        <v>8</v>
      </c>
      <c r="AF20" s="127">
        <v>8</v>
      </c>
      <c r="AG20" s="128">
        <v>8</v>
      </c>
      <c r="AH20" s="129">
        <v>8</v>
      </c>
      <c r="AI20" s="130"/>
      <c r="AJ20" s="656">
        <f>SUM(E20:AF20)</f>
        <v>160</v>
      </c>
      <c r="AK20" s="656"/>
      <c r="AL20" s="657"/>
      <c r="AM20" s="658">
        <f t="shared" si="1"/>
        <v>40</v>
      </c>
      <c r="AN20" s="659"/>
      <c r="AO20" s="660"/>
      <c r="AP20" s="658">
        <f t="shared" si="2"/>
        <v>1</v>
      </c>
      <c r="AQ20" s="659"/>
      <c r="AR20" s="660"/>
      <c r="AS20" s="131"/>
    </row>
    <row r="21" spans="1:45" s="110" customFormat="1" ht="17.25" customHeight="1">
      <c r="A21" s="639"/>
      <c r="B21" s="123" t="s">
        <v>33</v>
      </c>
      <c r="C21" s="124" t="s">
        <v>35</v>
      </c>
      <c r="D21" s="127" t="s">
        <v>44</v>
      </c>
      <c r="E21" s="123" t="s">
        <v>183</v>
      </c>
      <c r="F21" s="125">
        <v>6</v>
      </c>
      <c r="G21" s="125"/>
      <c r="H21" s="125"/>
      <c r="I21" s="125">
        <v>6</v>
      </c>
      <c r="J21" s="124">
        <v>6</v>
      </c>
      <c r="K21" s="127">
        <v>6</v>
      </c>
      <c r="L21" s="123" t="s">
        <v>183</v>
      </c>
      <c r="M21" s="125">
        <v>6</v>
      </c>
      <c r="N21" s="125"/>
      <c r="O21" s="125"/>
      <c r="P21" s="125">
        <v>6</v>
      </c>
      <c r="Q21" s="124">
        <v>6</v>
      </c>
      <c r="R21" s="127">
        <v>6</v>
      </c>
      <c r="S21" s="123" t="s">
        <v>183</v>
      </c>
      <c r="T21" s="125">
        <v>6</v>
      </c>
      <c r="U21" s="125"/>
      <c r="V21" s="125"/>
      <c r="W21" s="125">
        <v>6</v>
      </c>
      <c r="X21" s="124">
        <v>6</v>
      </c>
      <c r="Y21" s="127">
        <v>6</v>
      </c>
      <c r="Z21" s="123" t="s">
        <v>183</v>
      </c>
      <c r="AA21" s="125">
        <v>6</v>
      </c>
      <c r="AB21" s="125"/>
      <c r="AC21" s="125"/>
      <c r="AD21" s="125">
        <v>6</v>
      </c>
      <c r="AE21" s="124">
        <v>6</v>
      </c>
      <c r="AF21" s="127">
        <v>6</v>
      </c>
      <c r="AG21" s="128"/>
      <c r="AH21" s="129">
        <v>6</v>
      </c>
      <c r="AI21" s="130"/>
      <c r="AJ21" s="656">
        <f t="shared" si="0"/>
        <v>96</v>
      </c>
      <c r="AK21" s="656"/>
      <c r="AL21" s="657"/>
      <c r="AM21" s="658">
        <f t="shared" si="1"/>
        <v>24</v>
      </c>
      <c r="AN21" s="659"/>
      <c r="AO21" s="660"/>
      <c r="AP21" s="658">
        <f t="shared" si="2"/>
        <v>0.6</v>
      </c>
      <c r="AQ21" s="659"/>
      <c r="AR21" s="660"/>
      <c r="AS21" s="131"/>
    </row>
    <row r="22" spans="1:45" s="110" customFormat="1" ht="17.25" customHeight="1" thickBot="1">
      <c r="A22" s="639"/>
      <c r="B22" s="123" t="s">
        <v>33</v>
      </c>
      <c r="C22" s="124" t="s">
        <v>35</v>
      </c>
      <c r="D22" s="174" t="s">
        <v>45</v>
      </c>
      <c r="E22" s="123">
        <v>6</v>
      </c>
      <c r="F22" s="124">
        <v>6</v>
      </c>
      <c r="G22" s="125"/>
      <c r="H22" s="125"/>
      <c r="I22" s="125">
        <v>6</v>
      </c>
      <c r="J22" s="124" t="s">
        <v>183</v>
      </c>
      <c r="K22" s="127">
        <v>6</v>
      </c>
      <c r="L22" s="123">
        <v>6</v>
      </c>
      <c r="M22" s="125">
        <v>6</v>
      </c>
      <c r="N22" s="125"/>
      <c r="O22" s="125"/>
      <c r="P22" s="125">
        <v>6</v>
      </c>
      <c r="Q22" s="124" t="s">
        <v>183</v>
      </c>
      <c r="R22" s="127">
        <v>6</v>
      </c>
      <c r="S22" s="123">
        <v>6</v>
      </c>
      <c r="T22" s="125">
        <v>6</v>
      </c>
      <c r="U22" s="125"/>
      <c r="V22" s="125"/>
      <c r="W22" s="125">
        <v>6</v>
      </c>
      <c r="X22" s="124" t="s">
        <v>183</v>
      </c>
      <c r="Y22" s="127">
        <v>6</v>
      </c>
      <c r="Z22" s="123">
        <v>6</v>
      </c>
      <c r="AA22" s="125">
        <v>6</v>
      </c>
      <c r="AB22" s="125"/>
      <c r="AC22" s="125"/>
      <c r="AD22" s="125">
        <v>6</v>
      </c>
      <c r="AE22" s="124" t="s">
        <v>183</v>
      </c>
      <c r="AF22" s="127">
        <v>6</v>
      </c>
      <c r="AG22" s="128">
        <v>6</v>
      </c>
      <c r="AH22" s="129">
        <v>6</v>
      </c>
      <c r="AI22" s="130"/>
      <c r="AJ22" s="656">
        <f t="shared" si="0"/>
        <v>96</v>
      </c>
      <c r="AK22" s="656"/>
      <c r="AL22" s="657"/>
      <c r="AM22" s="658">
        <f t="shared" si="1"/>
        <v>24</v>
      </c>
      <c r="AN22" s="659"/>
      <c r="AO22" s="660"/>
      <c r="AP22" s="658">
        <f t="shared" si="2"/>
        <v>0.6</v>
      </c>
      <c r="AQ22" s="659"/>
      <c r="AR22" s="660"/>
      <c r="AS22" s="132"/>
    </row>
    <row r="23" spans="1:45" s="110" customFormat="1" ht="17.25" customHeight="1" thickBot="1">
      <c r="A23" s="639"/>
      <c r="B23" s="621" t="s">
        <v>27</v>
      </c>
      <c r="C23" s="622"/>
      <c r="D23" s="622"/>
      <c r="E23" s="133">
        <f>SUM(E13:E22)</f>
        <v>62</v>
      </c>
      <c r="F23" s="115">
        <f t="shared" ref="F23:AI23" si="3">SUM(F13:F22)</f>
        <v>64</v>
      </c>
      <c r="G23" s="115">
        <f t="shared" si="3"/>
        <v>0</v>
      </c>
      <c r="H23" s="115">
        <f t="shared" si="3"/>
        <v>0</v>
      </c>
      <c r="I23" s="115">
        <f t="shared" si="3"/>
        <v>64</v>
      </c>
      <c r="J23" s="115">
        <f t="shared" si="3"/>
        <v>62</v>
      </c>
      <c r="K23" s="134">
        <f t="shared" si="3"/>
        <v>64</v>
      </c>
      <c r="L23" s="135">
        <f t="shared" si="3"/>
        <v>62</v>
      </c>
      <c r="M23" s="115">
        <f t="shared" si="3"/>
        <v>64</v>
      </c>
      <c r="N23" s="115">
        <f t="shared" si="3"/>
        <v>0</v>
      </c>
      <c r="O23" s="115">
        <f t="shared" si="3"/>
        <v>0</v>
      </c>
      <c r="P23" s="115">
        <f t="shared" si="3"/>
        <v>64</v>
      </c>
      <c r="Q23" s="115">
        <f t="shared" si="3"/>
        <v>62</v>
      </c>
      <c r="R23" s="134">
        <f t="shared" si="3"/>
        <v>64</v>
      </c>
      <c r="S23" s="135">
        <f t="shared" si="3"/>
        <v>62</v>
      </c>
      <c r="T23" s="115">
        <f t="shared" si="3"/>
        <v>64</v>
      </c>
      <c r="U23" s="115">
        <f t="shared" si="3"/>
        <v>0</v>
      </c>
      <c r="V23" s="115">
        <f t="shared" si="3"/>
        <v>0</v>
      </c>
      <c r="W23" s="115">
        <f t="shared" si="3"/>
        <v>64</v>
      </c>
      <c r="X23" s="115">
        <f t="shared" si="3"/>
        <v>62</v>
      </c>
      <c r="Y23" s="134">
        <f t="shared" si="3"/>
        <v>64</v>
      </c>
      <c r="Z23" s="135">
        <f t="shared" si="3"/>
        <v>62</v>
      </c>
      <c r="AA23" s="115">
        <f t="shared" si="3"/>
        <v>64</v>
      </c>
      <c r="AB23" s="115">
        <f t="shared" si="3"/>
        <v>0</v>
      </c>
      <c r="AC23" s="115">
        <f t="shared" si="3"/>
        <v>0</v>
      </c>
      <c r="AD23" s="136">
        <f t="shared" si="3"/>
        <v>64</v>
      </c>
      <c r="AE23" s="136">
        <f t="shared" si="3"/>
        <v>62</v>
      </c>
      <c r="AF23" s="137">
        <f t="shared" si="3"/>
        <v>64</v>
      </c>
      <c r="AG23" s="138">
        <f t="shared" si="3"/>
        <v>62</v>
      </c>
      <c r="AH23" s="139">
        <f t="shared" si="3"/>
        <v>64</v>
      </c>
      <c r="AI23" s="140">
        <f t="shared" si="3"/>
        <v>0</v>
      </c>
      <c r="AJ23" s="661">
        <f>SUM(AJ13:AL22)</f>
        <v>1264</v>
      </c>
      <c r="AK23" s="661"/>
      <c r="AL23" s="662"/>
      <c r="AM23" s="663">
        <f>SUM(AM13:AO22)</f>
        <v>316</v>
      </c>
      <c r="AN23" s="661"/>
      <c r="AO23" s="662"/>
      <c r="AP23" s="663">
        <f>SUM(AP13:AR22)</f>
        <v>7.8999999999999995</v>
      </c>
      <c r="AQ23" s="661"/>
      <c r="AR23" s="662"/>
      <c r="AS23" s="141"/>
    </row>
    <row r="24" spans="1:45" s="110" customFormat="1" ht="17.25" customHeight="1" thickTop="1" thickBot="1">
      <c r="A24" s="639"/>
      <c r="B24" s="621" t="s">
        <v>28</v>
      </c>
      <c r="C24" s="622"/>
      <c r="D24" s="622"/>
      <c r="E24" s="622"/>
      <c r="F24" s="622"/>
      <c r="G24" s="622"/>
      <c r="H24" s="622"/>
      <c r="I24" s="622"/>
      <c r="J24" s="622"/>
      <c r="K24" s="622"/>
      <c r="L24" s="622"/>
      <c r="M24" s="622"/>
      <c r="N24" s="622"/>
      <c r="O24" s="622"/>
      <c r="P24" s="622"/>
      <c r="Q24" s="622"/>
      <c r="R24" s="622"/>
      <c r="S24" s="622"/>
      <c r="T24" s="622"/>
      <c r="U24" s="622"/>
      <c r="V24" s="622"/>
      <c r="W24" s="622"/>
      <c r="X24" s="622"/>
      <c r="Y24" s="622"/>
      <c r="Z24" s="622"/>
      <c r="AA24" s="622"/>
      <c r="AB24" s="622"/>
      <c r="AC24" s="622"/>
      <c r="AD24" s="622" t="s">
        <v>184</v>
      </c>
      <c r="AE24" s="622"/>
      <c r="AF24" s="664"/>
      <c r="AG24" s="665">
        <v>40</v>
      </c>
      <c r="AH24" s="666"/>
      <c r="AI24" s="667"/>
      <c r="AJ24" s="668" t="s">
        <v>32</v>
      </c>
      <c r="AK24" s="669"/>
      <c r="AL24" s="669"/>
      <c r="AM24" s="669"/>
      <c r="AN24" s="669"/>
      <c r="AO24" s="669"/>
      <c r="AP24" s="669"/>
      <c r="AQ24" s="669"/>
      <c r="AR24" s="670"/>
      <c r="AS24" s="141"/>
    </row>
    <row r="25" spans="1:45" s="110" customFormat="1" ht="17.25" customHeight="1" thickBot="1">
      <c r="A25" s="640"/>
      <c r="B25" s="671" t="s">
        <v>29</v>
      </c>
      <c r="C25" s="672"/>
      <c r="D25" s="672"/>
      <c r="E25" s="142">
        <v>8</v>
      </c>
      <c r="F25" s="143">
        <v>8</v>
      </c>
      <c r="G25" s="143" t="s">
        <v>183</v>
      </c>
      <c r="H25" s="143" t="s">
        <v>183</v>
      </c>
      <c r="I25" s="143">
        <v>8</v>
      </c>
      <c r="J25" s="143">
        <v>8</v>
      </c>
      <c r="K25" s="144">
        <v>8</v>
      </c>
      <c r="L25" s="142">
        <v>8</v>
      </c>
      <c r="M25" s="143">
        <v>8</v>
      </c>
      <c r="N25" s="143" t="s">
        <v>183</v>
      </c>
      <c r="O25" s="143" t="s">
        <v>183</v>
      </c>
      <c r="P25" s="143">
        <v>8</v>
      </c>
      <c r="Q25" s="143">
        <v>8</v>
      </c>
      <c r="R25" s="144">
        <v>8</v>
      </c>
      <c r="S25" s="142">
        <v>8</v>
      </c>
      <c r="T25" s="143">
        <v>8</v>
      </c>
      <c r="U25" s="143" t="s">
        <v>183</v>
      </c>
      <c r="V25" s="143" t="s">
        <v>183</v>
      </c>
      <c r="W25" s="143">
        <v>8</v>
      </c>
      <c r="X25" s="143">
        <v>8</v>
      </c>
      <c r="Y25" s="144">
        <v>8</v>
      </c>
      <c r="Z25" s="142">
        <v>8</v>
      </c>
      <c r="AA25" s="143">
        <v>8</v>
      </c>
      <c r="AB25" s="143" t="s">
        <v>183</v>
      </c>
      <c r="AC25" s="143" t="s">
        <v>183</v>
      </c>
      <c r="AD25" s="145">
        <v>8</v>
      </c>
      <c r="AE25" s="145">
        <v>8</v>
      </c>
      <c r="AF25" s="146">
        <v>8</v>
      </c>
      <c r="AG25" s="143"/>
      <c r="AH25" s="143"/>
      <c r="AI25" s="144"/>
      <c r="AJ25" s="626"/>
      <c r="AK25" s="627"/>
      <c r="AL25" s="673"/>
      <c r="AM25" s="674"/>
      <c r="AN25" s="627"/>
      <c r="AO25" s="673"/>
      <c r="AP25" s="674"/>
      <c r="AQ25" s="627"/>
      <c r="AR25" s="673"/>
      <c r="AS25" s="141"/>
    </row>
    <row r="26" spans="1:45" s="110" customFormat="1" ht="17.25" customHeight="1" thickBot="1">
      <c r="B26" s="147"/>
      <c r="C26" s="147"/>
      <c r="D26" s="147"/>
      <c r="E26" s="148"/>
      <c r="F26" s="148"/>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50"/>
      <c r="AI26" s="150"/>
      <c r="AJ26" s="151"/>
      <c r="AK26" s="152"/>
      <c r="AL26" s="152"/>
      <c r="AM26" s="152"/>
      <c r="AN26" s="152"/>
      <c r="AO26" s="152"/>
      <c r="AP26" s="152"/>
      <c r="AQ26" s="152"/>
      <c r="AR26" s="152"/>
      <c r="AS26" s="153"/>
    </row>
    <row r="27" spans="1:45" s="110" customFormat="1" ht="17.25" customHeight="1" thickBot="1">
      <c r="A27" s="681" t="s">
        <v>30</v>
      </c>
      <c r="B27" s="154" t="s">
        <v>8</v>
      </c>
      <c r="C27" s="136" t="s">
        <v>34</v>
      </c>
      <c r="D27" s="189" t="s">
        <v>46</v>
      </c>
      <c r="E27" s="156">
        <v>8</v>
      </c>
      <c r="F27" s="157">
        <v>8</v>
      </c>
      <c r="G27" s="125"/>
      <c r="H27" s="125"/>
      <c r="I27" s="125">
        <v>8</v>
      </c>
      <c r="J27" s="125">
        <v>8</v>
      </c>
      <c r="K27" s="158">
        <v>8</v>
      </c>
      <c r="L27" s="159">
        <v>8</v>
      </c>
      <c r="M27" s="160">
        <v>8</v>
      </c>
      <c r="N27" s="125"/>
      <c r="O27" s="125"/>
      <c r="P27" s="125">
        <v>8</v>
      </c>
      <c r="Q27" s="125">
        <v>8</v>
      </c>
      <c r="R27" s="158">
        <v>8</v>
      </c>
      <c r="S27" s="159">
        <v>8</v>
      </c>
      <c r="T27" s="160">
        <v>8</v>
      </c>
      <c r="U27" s="125"/>
      <c r="V27" s="125"/>
      <c r="W27" s="125">
        <v>8</v>
      </c>
      <c r="X27" s="125">
        <v>8</v>
      </c>
      <c r="Y27" s="158">
        <v>8</v>
      </c>
      <c r="Z27" s="159">
        <v>8</v>
      </c>
      <c r="AA27" s="160">
        <v>8</v>
      </c>
      <c r="AB27" s="125"/>
      <c r="AC27" s="125"/>
      <c r="AD27" s="125">
        <v>8</v>
      </c>
      <c r="AE27" s="115">
        <v>8</v>
      </c>
      <c r="AF27" s="158">
        <v>8</v>
      </c>
      <c r="AG27" s="161">
        <v>8</v>
      </c>
      <c r="AH27" s="190">
        <v>8</v>
      </c>
      <c r="AI27" s="162"/>
      <c r="AJ27" s="685">
        <f t="shared" ref="AJ27:AJ32" si="4">SUM(E27:AF27)</f>
        <v>160</v>
      </c>
      <c r="AK27" s="685"/>
      <c r="AL27" s="686"/>
      <c r="AM27" s="687">
        <f t="shared" ref="AM27:AM32" si="5">AJ27/4</f>
        <v>40</v>
      </c>
      <c r="AN27" s="688"/>
      <c r="AO27" s="689"/>
      <c r="AP27" s="687">
        <f t="shared" ref="AP27:AP32" si="6">IF($AG$24=0,0,ROUNDDOWN(AM27/$AG$24,1))</f>
        <v>1</v>
      </c>
      <c r="AQ27" s="688"/>
      <c r="AR27" s="689"/>
      <c r="AS27" s="163"/>
    </row>
    <row r="28" spans="1:45" s="110" customFormat="1" ht="17.25" customHeight="1">
      <c r="A28" s="682"/>
      <c r="B28" s="123" t="s">
        <v>31</v>
      </c>
      <c r="C28" s="124" t="s">
        <v>34</v>
      </c>
      <c r="D28" s="166" t="s">
        <v>47</v>
      </c>
      <c r="E28" s="165">
        <v>8</v>
      </c>
      <c r="F28" s="160">
        <v>8</v>
      </c>
      <c r="G28" s="160"/>
      <c r="H28" s="160"/>
      <c r="I28" s="160">
        <v>8</v>
      </c>
      <c r="J28" s="164">
        <v>8</v>
      </c>
      <c r="K28" s="166">
        <v>8</v>
      </c>
      <c r="L28" s="165">
        <v>8</v>
      </c>
      <c r="M28" s="160">
        <v>8</v>
      </c>
      <c r="N28" s="160"/>
      <c r="O28" s="160"/>
      <c r="P28" s="160">
        <v>8</v>
      </c>
      <c r="Q28" s="164">
        <v>8</v>
      </c>
      <c r="R28" s="166">
        <v>8</v>
      </c>
      <c r="S28" s="165">
        <v>8</v>
      </c>
      <c r="T28" s="160">
        <v>8</v>
      </c>
      <c r="U28" s="160"/>
      <c r="V28" s="160"/>
      <c r="W28" s="160">
        <v>8</v>
      </c>
      <c r="X28" s="164">
        <v>8</v>
      </c>
      <c r="Y28" s="166">
        <v>8</v>
      </c>
      <c r="Z28" s="165">
        <v>8</v>
      </c>
      <c r="AA28" s="160">
        <v>8</v>
      </c>
      <c r="AB28" s="160"/>
      <c r="AC28" s="160"/>
      <c r="AD28" s="160">
        <v>8</v>
      </c>
      <c r="AE28" s="160">
        <v>8</v>
      </c>
      <c r="AF28" s="166">
        <v>8</v>
      </c>
      <c r="AG28" s="167">
        <v>8</v>
      </c>
      <c r="AH28" s="168">
        <v>8</v>
      </c>
      <c r="AI28" s="169"/>
      <c r="AJ28" s="656">
        <f t="shared" si="4"/>
        <v>160</v>
      </c>
      <c r="AK28" s="656"/>
      <c r="AL28" s="657"/>
      <c r="AM28" s="658">
        <f t="shared" si="5"/>
        <v>40</v>
      </c>
      <c r="AN28" s="659"/>
      <c r="AO28" s="660"/>
      <c r="AP28" s="658">
        <f t="shared" si="6"/>
        <v>1</v>
      </c>
      <c r="AQ28" s="659"/>
      <c r="AR28" s="660"/>
      <c r="AS28" s="131"/>
    </row>
    <row r="29" spans="1:45" s="110" customFormat="1" ht="17.25" customHeight="1">
      <c r="A29" s="682"/>
      <c r="B29" s="123" t="s">
        <v>7</v>
      </c>
      <c r="C29" s="124" t="s">
        <v>185</v>
      </c>
      <c r="D29" s="166" t="s">
        <v>186</v>
      </c>
      <c r="E29" s="165">
        <v>2</v>
      </c>
      <c r="F29" s="160"/>
      <c r="G29" s="160"/>
      <c r="H29" s="160"/>
      <c r="I29" s="160"/>
      <c r="J29" s="164"/>
      <c r="K29" s="166"/>
      <c r="L29" s="165">
        <v>2</v>
      </c>
      <c r="M29" s="160"/>
      <c r="N29" s="160"/>
      <c r="O29" s="160"/>
      <c r="P29" s="160"/>
      <c r="Q29" s="164"/>
      <c r="R29" s="166"/>
      <c r="S29" s="165"/>
      <c r="T29" s="160"/>
      <c r="U29" s="160"/>
      <c r="V29" s="160"/>
      <c r="W29" s="160">
        <v>2</v>
      </c>
      <c r="X29" s="164"/>
      <c r="Y29" s="166"/>
      <c r="Z29" s="165"/>
      <c r="AA29" s="160"/>
      <c r="AB29" s="160"/>
      <c r="AC29" s="160"/>
      <c r="AD29" s="160">
        <v>2</v>
      </c>
      <c r="AE29" s="164"/>
      <c r="AF29" s="166"/>
      <c r="AG29" s="167"/>
      <c r="AH29" s="168"/>
      <c r="AI29" s="169"/>
      <c r="AJ29" s="656">
        <f t="shared" si="4"/>
        <v>8</v>
      </c>
      <c r="AK29" s="656"/>
      <c r="AL29" s="657"/>
      <c r="AM29" s="658">
        <f t="shared" si="5"/>
        <v>2</v>
      </c>
      <c r="AN29" s="659"/>
      <c r="AO29" s="660"/>
      <c r="AP29" s="658">
        <f t="shared" si="6"/>
        <v>0</v>
      </c>
      <c r="AQ29" s="659"/>
      <c r="AR29" s="660"/>
      <c r="AS29" s="131"/>
    </row>
    <row r="30" spans="1:45" s="110" customFormat="1" ht="17.25" customHeight="1">
      <c r="A30" s="682"/>
      <c r="B30" s="123" t="s">
        <v>187</v>
      </c>
      <c r="C30" s="124" t="s">
        <v>34</v>
      </c>
      <c r="D30" s="166" t="s">
        <v>188</v>
      </c>
      <c r="E30" s="165">
        <v>8</v>
      </c>
      <c r="F30" s="160">
        <v>8</v>
      </c>
      <c r="G30" s="160"/>
      <c r="H30" s="160"/>
      <c r="I30" s="160">
        <v>8</v>
      </c>
      <c r="J30" s="164">
        <v>8</v>
      </c>
      <c r="K30" s="166">
        <v>8</v>
      </c>
      <c r="L30" s="165">
        <v>8</v>
      </c>
      <c r="M30" s="160">
        <v>8</v>
      </c>
      <c r="N30" s="160"/>
      <c r="O30" s="160"/>
      <c r="P30" s="160">
        <v>8</v>
      </c>
      <c r="Q30" s="164">
        <v>8</v>
      </c>
      <c r="R30" s="166">
        <v>8</v>
      </c>
      <c r="S30" s="165">
        <v>8</v>
      </c>
      <c r="T30" s="160">
        <v>8</v>
      </c>
      <c r="U30" s="160"/>
      <c r="V30" s="160"/>
      <c r="W30" s="160">
        <v>8</v>
      </c>
      <c r="X30" s="164">
        <v>8</v>
      </c>
      <c r="Y30" s="166">
        <v>8</v>
      </c>
      <c r="Z30" s="165">
        <v>8</v>
      </c>
      <c r="AA30" s="160">
        <v>8</v>
      </c>
      <c r="AB30" s="160"/>
      <c r="AC30" s="160"/>
      <c r="AD30" s="160">
        <v>8</v>
      </c>
      <c r="AE30" s="164">
        <v>8</v>
      </c>
      <c r="AF30" s="166">
        <v>8</v>
      </c>
      <c r="AG30" s="167">
        <v>8</v>
      </c>
      <c r="AH30" s="168">
        <v>8</v>
      </c>
      <c r="AI30" s="169"/>
      <c r="AJ30" s="656">
        <f t="shared" si="4"/>
        <v>160</v>
      </c>
      <c r="AK30" s="656"/>
      <c r="AL30" s="657"/>
      <c r="AM30" s="658">
        <f t="shared" si="5"/>
        <v>40</v>
      </c>
      <c r="AN30" s="659"/>
      <c r="AO30" s="660"/>
      <c r="AP30" s="658">
        <f t="shared" si="6"/>
        <v>1</v>
      </c>
      <c r="AQ30" s="659"/>
      <c r="AR30" s="660"/>
      <c r="AS30" s="131"/>
    </row>
    <row r="31" spans="1:45" s="110" customFormat="1" ht="17.25" customHeight="1">
      <c r="A31" s="682"/>
      <c r="B31" s="191" t="s">
        <v>11</v>
      </c>
      <c r="C31" s="124" t="s">
        <v>34</v>
      </c>
      <c r="D31" s="166" t="s">
        <v>189</v>
      </c>
      <c r="E31" s="165">
        <v>8</v>
      </c>
      <c r="F31" s="160">
        <v>8</v>
      </c>
      <c r="G31" s="160"/>
      <c r="H31" s="160"/>
      <c r="I31" s="160">
        <v>8</v>
      </c>
      <c r="J31" s="164">
        <v>8</v>
      </c>
      <c r="K31" s="166">
        <v>8</v>
      </c>
      <c r="L31" s="165">
        <v>8</v>
      </c>
      <c r="M31" s="160">
        <v>8</v>
      </c>
      <c r="N31" s="160"/>
      <c r="O31" s="160"/>
      <c r="P31" s="160">
        <v>8</v>
      </c>
      <c r="Q31" s="164">
        <v>8</v>
      </c>
      <c r="R31" s="166">
        <v>8</v>
      </c>
      <c r="S31" s="165">
        <v>8</v>
      </c>
      <c r="T31" s="160">
        <v>8</v>
      </c>
      <c r="U31" s="160"/>
      <c r="V31" s="160"/>
      <c r="W31" s="160">
        <v>8</v>
      </c>
      <c r="X31" s="164">
        <v>8</v>
      </c>
      <c r="Y31" s="166">
        <v>8</v>
      </c>
      <c r="Z31" s="165">
        <v>8</v>
      </c>
      <c r="AA31" s="160">
        <v>8</v>
      </c>
      <c r="AB31" s="160"/>
      <c r="AC31" s="160"/>
      <c r="AD31" s="160">
        <v>8</v>
      </c>
      <c r="AE31" s="164">
        <v>8</v>
      </c>
      <c r="AF31" s="166">
        <v>8</v>
      </c>
      <c r="AG31" s="167">
        <v>8</v>
      </c>
      <c r="AH31" s="168">
        <v>8</v>
      </c>
      <c r="AI31" s="169"/>
      <c r="AJ31" s="656">
        <f t="shared" si="4"/>
        <v>160</v>
      </c>
      <c r="AK31" s="656"/>
      <c r="AL31" s="657"/>
      <c r="AM31" s="658">
        <f t="shared" si="5"/>
        <v>40</v>
      </c>
      <c r="AN31" s="659"/>
      <c r="AO31" s="660"/>
      <c r="AP31" s="658">
        <f t="shared" si="6"/>
        <v>1</v>
      </c>
      <c r="AQ31" s="659"/>
      <c r="AR31" s="660"/>
      <c r="AS31" s="131"/>
    </row>
    <row r="32" spans="1:45" s="110" customFormat="1" ht="17.25" customHeight="1" thickBot="1">
      <c r="A32" s="683"/>
      <c r="B32" s="170" t="s">
        <v>12</v>
      </c>
      <c r="C32" s="171" t="s">
        <v>35</v>
      </c>
      <c r="D32" s="192" t="s">
        <v>190</v>
      </c>
      <c r="E32" s="173">
        <v>6</v>
      </c>
      <c r="F32" s="172">
        <v>6</v>
      </c>
      <c r="G32" s="171"/>
      <c r="H32" s="171"/>
      <c r="I32" s="171">
        <v>6</v>
      </c>
      <c r="J32" s="171">
        <v>6</v>
      </c>
      <c r="K32" s="174" t="s">
        <v>183</v>
      </c>
      <c r="L32" s="175">
        <v>6</v>
      </c>
      <c r="M32" s="171">
        <v>6</v>
      </c>
      <c r="N32" s="171"/>
      <c r="O32" s="171"/>
      <c r="P32" s="171">
        <v>6</v>
      </c>
      <c r="Q32" s="171">
        <v>6</v>
      </c>
      <c r="R32" s="174" t="s">
        <v>183</v>
      </c>
      <c r="S32" s="175">
        <v>6</v>
      </c>
      <c r="T32" s="171">
        <v>6</v>
      </c>
      <c r="U32" s="171"/>
      <c r="V32" s="171"/>
      <c r="W32" s="171">
        <v>6</v>
      </c>
      <c r="X32" s="171">
        <v>6</v>
      </c>
      <c r="Y32" s="174" t="s">
        <v>183</v>
      </c>
      <c r="Z32" s="175">
        <v>6</v>
      </c>
      <c r="AA32" s="171">
        <v>6</v>
      </c>
      <c r="AB32" s="171"/>
      <c r="AC32" s="171"/>
      <c r="AD32" s="171">
        <v>6</v>
      </c>
      <c r="AE32" s="171">
        <v>6</v>
      </c>
      <c r="AF32" s="174"/>
      <c r="AG32" s="193">
        <v>6</v>
      </c>
      <c r="AH32" s="176">
        <v>6</v>
      </c>
      <c r="AI32" s="177"/>
      <c r="AJ32" s="676">
        <f t="shared" si="4"/>
        <v>96</v>
      </c>
      <c r="AK32" s="676"/>
      <c r="AL32" s="677"/>
      <c r="AM32" s="678">
        <f t="shared" si="5"/>
        <v>24</v>
      </c>
      <c r="AN32" s="679"/>
      <c r="AO32" s="680"/>
      <c r="AP32" s="678">
        <f t="shared" si="6"/>
        <v>0.6</v>
      </c>
      <c r="AQ32" s="679"/>
      <c r="AR32" s="680"/>
      <c r="AS32" s="132"/>
    </row>
    <row r="33" spans="1:59" s="110" customFormat="1" ht="17.25" customHeight="1">
      <c r="A33" s="178"/>
      <c r="B33" s="147"/>
      <c r="C33" s="147"/>
      <c r="D33" s="147"/>
      <c r="E33" s="147"/>
      <c r="F33" s="147"/>
      <c r="G33" s="147"/>
      <c r="H33" s="147"/>
      <c r="I33" s="147"/>
      <c r="J33" s="147"/>
      <c r="K33" s="147"/>
      <c r="L33" s="147"/>
      <c r="M33" s="152"/>
      <c r="N33" s="152"/>
      <c r="O33" s="152"/>
      <c r="P33" s="152"/>
      <c r="Q33" s="152"/>
      <c r="R33" s="152"/>
      <c r="S33" s="152"/>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52"/>
      <c r="AZ33" s="152"/>
      <c r="BA33" s="152"/>
      <c r="BB33" s="179"/>
      <c r="BC33" s="179"/>
      <c r="BD33" s="179"/>
      <c r="BE33" s="179"/>
      <c r="BF33" s="179"/>
      <c r="BG33" s="179"/>
    </row>
    <row r="34" spans="1:59" s="181" customFormat="1" ht="11.25" customHeight="1">
      <c r="A34" s="180"/>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0"/>
      <c r="BC34" s="180"/>
      <c r="BD34" s="180"/>
      <c r="BE34" s="180"/>
      <c r="BF34" s="180"/>
      <c r="BG34" s="180"/>
    </row>
    <row r="35" spans="1:59" s="181" customFormat="1" ht="11.25" customHeight="1">
      <c r="A35" s="180"/>
      <c r="B35" s="180"/>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row>
    <row r="36" spans="1:59" s="181" customFormat="1" ht="11.25" customHeight="1">
      <c r="A36" s="182"/>
      <c r="B36" s="180"/>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c r="BD36" s="182"/>
      <c r="BE36" s="182"/>
      <c r="BF36" s="182"/>
      <c r="BG36" s="182"/>
    </row>
    <row r="37" spans="1:59" s="181" customFormat="1" ht="11.25" customHeight="1">
      <c r="A37" s="180"/>
      <c r="B37" s="180"/>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row>
    <row r="38" spans="1:59" s="181" customFormat="1" ht="11.25" customHeight="1">
      <c r="A38" s="183"/>
      <c r="B38" s="180"/>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3"/>
      <c r="BA38" s="183"/>
      <c r="BB38" s="183"/>
      <c r="BC38" s="183"/>
      <c r="BD38" s="183"/>
      <c r="BE38" s="183"/>
      <c r="BF38" s="183"/>
      <c r="BG38" s="183"/>
    </row>
    <row r="39" spans="1:59" s="181" customFormat="1" ht="11.25" customHeight="1">
      <c r="A39" s="180"/>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row>
    <row r="40" spans="1:59" s="181" customFormat="1" ht="11.25" customHeight="1">
      <c r="A40" s="180"/>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0"/>
      <c r="AX40" s="180"/>
      <c r="AY40" s="180"/>
      <c r="AZ40" s="180"/>
      <c r="BA40" s="180"/>
      <c r="BB40" s="180"/>
      <c r="BC40" s="180"/>
      <c r="BD40" s="180"/>
      <c r="BE40" s="180"/>
      <c r="BF40" s="180"/>
      <c r="BG40" s="180"/>
    </row>
    <row r="41" spans="1:59" s="181" customFormat="1" ht="11.25" customHeight="1">
      <c r="A41" s="184"/>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c r="AX41" s="184"/>
      <c r="AY41" s="184"/>
      <c r="AZ41" s="184"/>
      <c r="BA41" s="184"/>
      <c r="BB41" s="184"/>
      <c r="BC41" s="184"/>
      <c r="BD41" s="184"/>
      <c r="BE41" s="184"/>
      <c r="BF41" s="184"/>
      <c r="BG41" s="184"/>
    </row>
    <row r="42" spans="1:59" s="181" customFormat="1" ht="11.25" customHeight="1">
      <c r="A42" s="180"/>
      <c r="B42" s="180"/>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3"/>
      <c r="AX42" s="183"/>
      <c r="AY42" s="183"/>
      <c r="AZ42" s="183"/>
      <c r="BA42" s="183"/>
      <c r="BB42" s="183"/>
      <c r="BC42" s="183"/>
      <c r="BD42" s="183"/>
      <c r="BE42" s="183"/>
      <c r="BF42" s="183"/>
      <c r="BG42" s="183"/>
    </row>
    <row r="43" spans="1:59" s="181" customFormat="1" ht="11.25" customHeight="1">
      <c r="A43" s="183"/>
      <c r="B43" s="180"/>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3"/>
      <c r="AX43" s="183"/>
      <c r="AY43" s="183"/>
      <c r="AZ43" s="183"/>
      <c r="BA43" s="183"/>
      <c r="BB43" s="183"/>
      <c r="BC43" s="183"/>
      <c r="BD43" s="183"/>
      <c r="BE43" s="183"/>
      <c r="BF43" s="183"/>
      <c r="BG43" s="183"/>
    </row>
    <row r="44" spans="1:59" ht="11.25" customHeight="1">
      <c r="A44" s="180"/>
      <c r="B44" s="180"/>
    </row>
    <row r="45" spans="1:59" ht="11.25" customHeight="1">
      <c r="A45" s="180"/>
      <c r="B45" s="180"/>
    </row>
    <row r="46" spans="1:59" ht="11.25" customHeight="1">
      <c r="A46" s="180"/>
      <c r="B46" s="180"/>
    </row>
  </sheetData>
  <mergeCells count="93">
    <mergeCell ref="AP30:AR30"/>
    <mergeCell ref="AJ31:AL31"/>
    <mergeCell ref="AM31:AO31"/>
    <mergeCell ref="AP31:AR31"/>
    <mergeCell ref="AJ32:AL32"/>
    <mergeCell ref="AM32:AO32"/>
    <mergeCell ref="AP32:AR32"/>
    <mergeCell ref="B25:D25"/>
    <mergeCell ref="AJ25:AL25"/>
    <mergeCell ref="AM25:AO25"/>
    <mergeCell ref="AP25:AR25"/>
    <mergeCell ref="A27:A32"/>
    <mergeCell ref="AJ27:AL27"/>
    <mergeCell ref="AM27:AO27"/>
    <mergeCell ref="AP27:AR27"/>
    <mergeCell ref="AJ28:AL28"/>
    <mergeCell ref="AM28:AO28"/>
    <mergeCell ref="AP28:AR28"/>
    <mergeCell ref="AJ29:AL29"/>
    <mergeCell ref="AM29:AO29"/>
    <mergeCell ref="AP29:AR29"/>
    <mergeCell ref="AJ30:AL30"/>
    <mergeCell ref="AM30:AO30"/>
    <mergeCell ref="B23:D23"/>
    <mergeCell ref="AJ23:AL23"/>
    <mergeCell ref="AM23:AO23"/>
    <mergeCell ref="AP23:AR23"/>
    <mergeCell ref="B24:AC24"/>
    <mergeCell ref="AD24:AF24"/>
    <mergeCell ref="AG24:AI24"/>
    <mergeCell ref="AJ24:AR24"/>
    <mergeCell ref="AJ21:AL21"/>
    <mergeCell ref="AM21:AO21"/>
    <mergeCell ref="AP21:AR21"/>
    <mergeCell ref="AJ22:AL22"/>
    <mergeCell ref="AM22:AO22"/>
    <mergeCell ref="AP22:AR22"/>
    <mergeCell ref="AJ19:AL19"/>
    <mergeCell ref="AM19:AO19"/>
    <mergeCell ref="AP19:AR19"/>
    <mergeCell ref="AJ20:AL20"/>
    <mergeCell ref="AM20:AO20"/>
    <mergeCell ref="AP20:AR20"/>
    <mergeCell ref="AJ17:AL17"/>
    <mergeCell ref="AM17:AO17"/>
    <mergeCell ref="AP17:AR17"/>
    <mergeCell ref="AJ18:AL18"/>
    <mergeCell ref="AM18:AO18"/>
    <mergeCell ref="AP18:AR18"/>
    <mergeCell ref="AP10:AR12"/>
    <mergeCell ref="AJ15:AL15"/>
    <mergeCell ref="AM15:AO15"/>
    <mergeCell ref="AP15:AR15"/>
    <mergeCell ref="AJ16:AL16"/>
    <mergeCell ref="AM16:AO16"/>
    <mergeCell ref="AP16:AR16"/>
    <mergeCell ref="AJ13:AL13"/>
    <mergeCell ref="AM13:AO13"/>
    <mergeCell ref="AP13:AR13"/>
    <mergeCell ref="AJ14:AL14"/>
    <mergeCell ref="AM14:AO14"/>
    <mergeCell ref="AP14:AR14"/>
    <mergeCell ref="A9:L9"/>
    <mergeCell ref="M9:V9"/>
    <mergeCell ref="W9:AE9"/>
    <mergeCell ref="AF9:AS9"/>
    <mergeCell ref="A10:A25"/>
    <mergeCell ref="B10:B12"/>
    <mergeCell ref="C10:C12"/>
    <mergeCell ref="D10:D12"/>
    <mergeCell ref="E10:K10"/>
    <mergeCell ref="L10:R10"/>
    <mergeCell ref="S10:Y10"/>
    <mergeCell ref="Z10:AF10"/>
    <mergeCell ref="AG10:AI10"/>
    <mergeCell ref="AJ10:AL12"/>
    <mergeCell ref="AM10:AO12"/>
    <mergeCell ref="AS10:AS12"/>
    <mergeCell ref="A7:D7"/>
    <mergeCell ref="E7:AA7"/>
    <mergeCell ref="AB7:AS7"/>
    <mergeCell ref="A8:C8"/>
    <mergeCell ref="E8:L8"/>
    <mergeCell ref="M8:V8"/>
    <mergeCell ref="W8:AE8"/>
    <mergeCell ref="AF8:AS8"/>
    <mergeCell ref="A1:B1"/>
    <mergeCell ref="A4:AS4"/>
    <mergeCell ref="AC5:AL5"/>
    <mergeCell ref="A6:D6"/>
    <mergeCell ref="E6:O6"/>
    <mergeCell ref="P6:Y6"/>
    <mergeCell ref="Z6:AS6"/>
  </mergeCells>
  <phoneticPr fontId="6"/>
  <pageMargins left="0.59055118110236227" right="0.39370078740157483" top="0.98425196850393704" bottom="0.98425196850393704" header="0.51181102362204722" footer="0.51181102362204722"/>
  <pageSetup paperSize="9" scale="77" orientation="landscape" cellComments="asDisplayed"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G66"/>
  <sheetViews>
    <sheetView view="pageBreakPreview" zoomScale="90" zoomScaleNormal="100" zoomScaleSheetLayoutView="90" workbookViewId="0">
      <selection activeCell="A5" sqref="A5"/>
    </sheetView>
  </sheetViews>
  <sheetFormatPr defaultRowHeight="21" customHeight="1"/>
  <cols>
    <col min="1" max="1" width="4.81640625" style="186" customWidth="1"/>
    <col min="2" max="2" width="14.08984375" style="185" customWidth="1"/>
    <col min="3" max="3" width="20.36328125" style="185" customWidth="1"/>
    <col min="4" max="4" width="14.90625" style="185" customWidth="1"/>
    <col min="5" max="5" width="2.6328125" style="185" customWidth="1"/>
    <col min="6" max="35" width="2.6328125" style="186" customWidth="1"/>
    <col min="36" max="44" width="2.90625" style="186" customWidth="1"/>
    <col min="45" max="45" width="10" style="186" customWidth="1"/>
    <col min="46" max="50" width="2.90625" style="186" customWidth="1"/>
    <col min="51" max="53" width="2.1796875" style="186" customWidth="1"/>
    <col min="54" max="74" width="2.6328125" style="186" customWidth="1"/>
    <col min="75" max="256" width="9" style="186"/>
    <col min="257" max="257" width="4.81640625" style="186" customWidth="1"/>
    <col min="258" max="258" width="14.08984375" style="186" customWidth="1"/>
    <col min="259" max="259" width="14.1796875" style="186" customWidth="1"/>
    <col min="260" max="260" width="14.90625" style="186" customWidth="1"/>
    <col min="261" max="291" width="2.6328125" style="186" customWidth="1"/>
    <col min="292" max="300" width="2.90625" style="186" customWidth="1"/>
    <col min="301" max="301" width="10" style="186" customWidth="1"/>
    <col min="302" max="306" width="2.90625" style="186" customWidth="1"/>
    <col min="307" max="309" width="2.1796875" style="186" customWidth="1"/>
    <col min="310" max="330" width="2.6328125" style="186" customWidth="1"/>
    <col min="331" max="512" width="9" style="186"/>
    <col min="513" max="513" width="4.81640625" style="186" customWidth="1"/>
    <col min="514" max="514" width="14.08984375" style="186" customWidth="1"/>
    <col min="515" max="515" width="14.1796875" style="186" customWidth="1"/>
    <col min="516" max="516" width="14.90625" style="186" customWidth="1"/>
    <col min="517" max="547" width="2.6328125" style="186" customWidth="1"/>
    <col min="548" max="556" width="2.90625" style="186" customWidth="1"/>
    <col min="557" max="557" width="10" style="186" customWidth="1"/>
    <col min="558" max="562" width="2.90625" style="186" customWidth="1"/>
    <col min="563" max="565" width="2.1796875" style="186" customWidth="1"/>
    <col min="566" max="586" width="2.6328125" style="186" customWidth="1"/>
    <col min="587" max="768" width="9" style="186"/>
    <col min="769" max="769" width="4.81640625" style="186" customWidth="1"/>
    <col min="770" max="770" width="14.08984375" style="186" customWidth="1"/>
    <col min="771" max="771" width="14.1796875" style="186" customWidth="1"/>
    <col min="772" max="772" width="14.90625" style="186" customWidth="1"/>
    <col min="773" max="803" width="2.6328125" style="186" customWidth="1"/>
    <col min="804" max="812" width="2.90625" style="186" customWidth="1"/>
    <col min="813" max="813" width="10" style="186" customWidth="1"/>
    <col min="814" max="818" width="2.90625" style="186" customWidth="1"/>
    <col min="819" max="821" width="2.1796875" style="186" customWidth="1"/>
    <col min="822" max="842" width="2.6328125" style="186" customWidth="1"/>
    <col min="843" max="1024" width="9" style="186"/>
    <col min="1025" max="1025" width="4.81640625" style="186" customWidth="1"/>
    <col min="1026" max="1026" width="14.08984375" style="186" customWidth="1"/>
    <col min="1027" max="1027" width="14.1796875" style="186" customWidth="1"/>
    <col min="1028" max="1028" width="14.90625" style="186" customWidth="1"/>
    <col min="1029" max="1059" width="2.6328125" style="186" customWidth="1"/>
    <col min="1060" max="1068" width="2.90625" style="186" customWidth="1"/>
    <col min="1069" max="1069" width="10" style="186" customWidth="1"/>
    <col min="1070" max="1074" width="2.90625" style="186" customWidth="1"/>
    <col min="1075" max="1077" width="2.1796875" style="186" customWidth="1"/>
    <col min="1078" max="1098" width="2.6328125" style="186" customWidth="1"/>
    <col min="1099" max="1280" width="9" style="186"/>
    <col min="1281" max="1281" width="4.81640625" style="186" customWidth="1"/>
    <col min="1282" max="1282" width="14.08984375" style="186" customWidth="1"/>
    <col min="1283" max="1283" width="14.1796875" style="186" customWidth="1"/>
    <col min="1284" max="1284" width="14.90625" style="186" customWidth="1"/>
    <col min="1285" max="1315" width="2.6328125" style="186" customWidth="1"/>
    <col min="1316" max="1324" width="2.90625" style="186" customWidth="1"/>
    <col min="1325" max="1325" width="10" style="186" customWidth="1"/>
    <col min="1326" max="1330" width="2.90625" style="186" customWidth="1"/>
    <col min="1331" max="1333" width="2.1796875" style="186" customWidth="1"/>
    <col min="1334" max="1354" width="2.6328125" style="186" customWidth="1"/>
    <col min="1355" max="1536" width="9" style="186"/>
    <col min="1537" max="1537" width="4.81640625" style="186" customWidth="1"/>
    <col min="1538" max="1538" width="14.08984375" style="186" customWidth="1"/>
    <col min="1539" max="1539" width="14.1796875" style="186" customWidth="1"/>
    <col min="1540" max="1540" width="14.90625" style="186" customWidth="1"/>
    <col min="1541" max="1571" width="2.6328125" style="186" customWidth="1"/>
    <col min="1572" max="1580" width="2.90625" style="186" customWidth="1"/>
    <col min="1581" max="1581" width="10" style="186" customWidth="1"/>
    <col min="1582" max="1586" width="2.90625" style="186" customWidth="1"/>
    <col min="1587" max="1589" width="2.1796875" style="186" customWidth="1"/>
    <col min="1590" max="1610" width="2.6328125" style="186" customWidth="1"/>
    <col min="1611" max="1792" width="9" style="186"/>
    <col min="1793" max="1793" width="4.81640625" style="186" customWidth="1"/>
    <col min="1794" max="1794" width="14.08984375" style="186" customWidth="1"/>
    <col min="1795" max="1795" width="14.1796875" style="186" customWidth="1"/>
    <col min="1796" max="1796" width="14.90625" style="186" customWidth="1"/>
    <col min="1797" max="1827" width="2.6328125" style="186" customWidth="1"/>
    <col min="1828" max="1836" width="2.90625" style="186" customWidth="1"/>
    <col min="1837" max="1837" width="10" style="186" customWidth="1"/>
    <col min="1838" max="1842" width="2.90625" style="186" customWidth="1"/>
    <col min="1843" max="1845" width="2.1796875" style="186" customWidth="1"/>
    <col min="1846" max="1866" width="2.6328125" style="186" customWidth="1"/>
    <col min="1867" max="2048" width="9" style="186"/>
    <col min="2049" max="2049" width="4.81640625" style="186" customWidth="1"/>
    <col min="2050" max="2050" width="14.08984375" style="186" customWidth="1"/>
    <col min="2051" max="2051" width="14.1796875" style="186" customWidth="1"/>
    <col min="2052" max="2052" width="14.90625" style="186" customWidth="1"/>
    <col min="2053" max="2083" width="2.6328125" style="186" customWidth="1"/>
    <col min="2084" max="2092" width="2.90625" style="186" customWidth="1"/>
    <col min="2093" max="2093" width="10" style="186" customWidth="1"/>
    <col min="2094" max="2098" width="2.90625" style="186" customWidth="1"/>
    <col min="2099" max="2101" width="2.1796875" style="186" customWidth="1"/>
    <col min="2102" max="2122" width="2.6328125" style="186" customWidth="1"/>
    <col min="2123" max="2304" width="9" style="186"/>
    <col min="2305" max="2305" width="4.81640625" style="186" customWidth="1"/>
    <col min="2306" max="2306" width="14.08984375" style="186" customWidth="1"/>
    <col min="2307" max="2307" width="14.1796875" style="186" customWidth="1"/>
    <col min="2308" max="2308" width="14.90625" style="186" customWidth="1"/>
    <col min="2309" max="2339" width="2.6328125" style="186" customWidth="1"/>
    <col min="2340" max="2348" width="2.90625" style="186" customWidth="1"/>
    <col min="2349" max="2349" width="10" style="186" customWidth="1"/>
    <col min="2350" max="2354" width="2.90625" style="186" customWidth="1"/>
    <col min="2355" max="2357" width="2.1796875" style="186" customWidth="1"/>
    <col min="2358" max="2378" width="2.6328125" style="186" customWidth="1"/>
    <col min="2379" max="2560" width="9" style="186"/>
    <col min="2561" max="2561" width="4.81640625" style="186" customWidth="1"/>
    <col min="2562" max="2562" width="14.08984375" style="186" customWidth="1"/>
    <col min="2563" max="2563" width="14.1796875" style="186" customWidth="1"/>
    <col min="2564" max="2564" width="14.90625" style="186" customWidth="1"/>
    <col min="2565" max="2595" width="2.6328125" style="186" customWidth="1"/>
    <col min="2596" max="2604" width="2.90625" style="186" customWidth="1"/>
    <col min="2605" max="2605" width="10" style="186" customWidth="1"/>
    <col min="2606" max="2610" width="2.90625" style="186" customWidth="1"/>
    <col min="2611" max="2613" width="2.1796875" style="186" customWidth="1"/>
    <col min="2614" max="2634" width="2.6328125" style="186" customWidth="1"/>
    <col min="2635" max="2816" width="9" style="186"/>
    <col min="2817" max="2817" width="4.81640625" style="186" customWidth="1"/>
    <col min="2818" max="2818" width="14.08984375" style="186" customWidth="1"/>
    <col min="2819" max="2819" width="14.1796875" style="186" customWidth="1"/>
    <col min="2820" max="2820" width="14.90625" style="186" customWidth="1"/>
    <col min="2821" max="2851" width="2.6328125" style="186" customWidth="1"/>
    <col min="2852" max="2860" width="2.90625" style="186" customWidth="1"/>
    <col min="2861" max="2861" width="10" style="186" customWidth="1"/>
    <col min="2862" max="2866" width="2.90625" style="186" customWidth="1"/>
    <col min="2867" max="2869" width="2.1796875" style="186" customWidth="1"/>
    <col min="2870" max="2890" width="2.6328125" style="186" customWidth="1"/>
    <col min="2891" max="3072" width="9" style="186"/>
    <col min="3073" max="3073" width="4.81640625" style="186" customWidth="1"/>
    <col min="3074" max="3074" width="14.08984375" style="186" customWidth="1"/>
    <col min="3075" max="3075" width="14.1796875" style="186" customWidth="1"/>
    <col min="3076" max="3076" width="14.90625" style="186" customWidth="1"/>
    <col min="3077" max="3107" width="2.6328125" style="186" customWidth="1"/>
    <col min="3108" max="3116" width="2.90625" style="186" customWidth="1"/>
    <col min="3117" max="3117" width="10" style="186" customWidth="1"/>
    <col min="3118" max="3122" width="2.90625" style="186" customWidth="1"/>
    <col min="3123" max="3125" width="2.1796875" style="186" customWidth="1"/>
    <col min="3126" max="3146" width="2.6328125" style="186" customWidth="1"/>
    <col min="3147" max="3328" width="9" style="186"/>
    <col min="3329" max="3329" width="4.81640625" style="186" customWidth="1"/>
    <col min="3330" max="3330" width="14.08984375" style="186" customWidth="1"/>
    <col min="3331" max="3331" width="14.1796875" style="186" customWidth="1"/>
    <col min="3332" max="3332" width="14.90625" style="186" customWidth="1"/>
    <col min="3333" max="3363" width="2.6328125" style="186" customWidth="1"/>
    <col min="3364" max="3372" width="2.90625" style="186" customWidth="1"/>
    <col min="3373" max="3373" width="10" style="186" customWidth="1"/>
    <col min="3374" max="3378" width="2.90625" style="186" customWidth="1"/>
    <col min="3379" max="3381" width="2.1796875" style="186" customWidth="1"/>
    <col min="3382" max="3402" width="2.6328125" style="186" customWidth="1"/>
    <col min="3403" max="3584" width="9" style="186"/>
    <col min="3585" max="3585" width="4.81640625" style="186" customWidth="1"/>
    <col min="3586" max="3586" width="14.08984375" style="186" customWidth="1"/>
    <col min="3587" max="3587" width="14.1796875" style="186" customWidth="1"/>
    <col min="3588" max="3588" width="14.90625" style="186" customWidth="1"/>
    <col min="3589" max="3619" width="2.6328125" style="186" customWidth="1"/>
    <col min="3620" max="3628" width="2.90625" style="186" customWidth="1"/>
    <col min="3629" max="3629" width="10" style="186" customWidth="1"/>
    <col min="3630" max="3634" width="2.90625" style="186" customWidth="1"/>
    <col min="3635" max="3637" width="2.1796875" style="186" customWidth="1"/>
    <col min="3638" max="3658" width="2.6328125" style="186" customWidth="1"/>
    <col min="3659" max="3840" width="9" style="186"/>
    <col min="3841" max="3841" width="4.81640625" style="186" customWidth="1"/>
    <col min="3842" max="3842" width="14.08984375" style="186" customWidth="1"/>
    <col min="3843" max="3843" width="14.1796875" style="186" customWidth="1"/>
    <col min="3844" max="3844" width="14.90625" style="186" customWidth="1"/>
    <col min="3845" max="3875" width="2.6328125" style="186" customWidth="1"/>
    <col min="3876" max="3884" width="2.90625" style="186" customWidth="1"/>
    <col min="3885" max="3885" width="10" style="186" customWidth="1"/>
    <col min="3886" max="3890" width="2.90625" style="186" customWidth="1"/>
    <col min="3891" max="3893" width="2.1796875" style="186" customWidth="1"/>
    <col min="3894" max="3914" width="2.6328125" style="186" customWidth="1"/>
    <col min="3915" max="4096" width="9" style="186"/>
    <col min="4097" max="4097" width="4.81640625" style="186" customWidth="1"/>
    <col min="4098" max="4098" width="14.08984375" style="186" customWidth="1"/>
    <col min="4099" max="4099" width="14.1796875" style="186" customWidth="1"/>
    <col min="4100" max="4100" width="14.90625" style="186" customWidth="1"/>
    <col min="4101" max="4131" width="2.6328125" style="186" customWidth="1"/>
    <col min="4132" max="4140" width="2.90625" style="186" customWidth="1"/>
    <col min="4141" max="4141" width="10" style="186" customWidth="1"/>
    <col min="4142" max="4146" width="2.90625" style="186" customWidth="1"/>
    <col min="4147" max="4149" width="2.1796875" style="186" customWidth="1"/>
    <col min="4150" max="4170" width="2.6328125" style="186" customWidth="1"/>
    <col min="4171" max="4352" width="9" style="186"/>
    <col min="4353" max="4353" width="4.81640625" style="186" customWidth="1"/>
    <col min="4354" max="4354" width="14.08984375" style="186" customWidth="1"/>
    <col min="4355" max="4355" width="14.1796875" style="186" customWidth="1"/>
    <col min="4356" max="4356" width="14.90625" style="186" customWidth="1"/>
    <col min="4357" max="4387" width="2.6328125" style="186" customWidth="1"/>
    <col min="4388" max="4396" width="2.90625" style="186" customWidth="1"/>
    <col min="4397" max="4397" width="10" style="186" customWidth="1"/>
    <col min="4398" max="4402" width="2.90625" style="186" customWidth="1"/>
    <col min="4403" max="4405" width="2.1796875" style="186" customWidth="1"/>
    <col min="4406" max="4426" width="2.6328125" style="186" customWidth="1"/>
    <col min="4427" max="4608" width="9" style="186"/>
    <col min="4609" max="4609" width="4.81640625" style="186" customWidth="1"/>
    <col min="4610" max="4610" width="14.08984375" style="186" customWidth="1"/>
    <col min="4611" max="4611" width="14.1796875" style="186" customWidth="1"/>
    <col min="4612" max="4612" width="14.90625" style="186" customWidth="1"/>
    <col min="4613" max="4643" width="2.6328125" style="186" customWidth="1"/>
    <col min="4644" max="4652" width="2.90625" style="186" customWidth="1"/>
    <col min="4653" max="4653" width="10" style="186" customWidth="1"/>
    <col min="4654" max="4658" width="2.90625" style="186" customWidth="1"/>
    <col min="4659" max="4661" width="2.1796875" style="186" customWidth="1"/>
    <col min="4662" max="4682" width="2.6328125" style="186" customWidth="1"/>
    <col min="4683" max="4864" width="9" style="186"/>
    <col min="4865" max="4865" width="4.81640625" style="186" customWidth="1"/>
    <col min="4866" max="4866" width="14.08984375" style="186" customWidth="1"/>
    <col min="4867" max="4867" width="14.1796875" style="186" customWidth="1"/>
    <col min="4868" max="4868" width="14.90625" style="186" customWidth="1"/>
    <col min="4869" max="4899" width="2.6328125" style="186" customWidth="1"/>
    <col min="4900" max="4908" width="2.90625" style="186" customWidth="1"/>
    <col min="4909" max="4909" width="10" style="186" customWidth="1"/>
    <col min="4910" max="4914" width="2.90625" style="186" customWidth="1"/>
    <col min="4915" max="4917" width="2.1796875" style="186" customWidth="1"/>
    <col min="4918" max="4938" width="2.6328125" style="186" customWidth="1"/>
    <col min="4939" max="5120" width="9" style="186"/>
    <col min="5121" max="5121" width="4.81640625" style="186" customWidth="1"/>
    <col min="5122" max="5122" width="14.08984375" style="186" customWidth="1"/>
    <col min="5123" max="5123" width="14.1796875" style="186" customWidth="1"/>
    <col min="5124" max="5124" width="14.90625" style="186" customWidth="1"/>
    <col min="5125" max="5155" width="2.6328125" style="186" customWidth="1"/>
    <col min="5156" max="5164" width="2.90625" style="186" customWidth="1"/>
    <col min="5165" max="5165" width="10" style="186" customWidth="1"/>
    <col min="5166" max="5170" width="2.90625" style="186" customWidth="1"/>
    <col min="5171" max="5173" width="2.1796875" style="186" customWidth="1"/>
    <col min="5174" max="5194" width="2.6328125" style="186" customWidth="1"/>
    <col min="5195" max="5376" width="9" style="186"/>
    <col min="5377" max="5377" width="4.81640625" style="186" customWidth="1"/>
    <col min="5378" max="5378" width="14.08984375" style="186" customWidth="1"/>
    <col min="5379" max="5379" width="14.1796875" style="186" customWidth="1"/>
    <col min="5380" max="5380" width="14.90625" style="186" customWidth="1"/>
    <col min="5381" max="5411" width="2.6328125" style="186" customWidth="1"/>
    <col min="5412" max="5420" width="2.90625" style="186" customWidth="1"/>
    <col min="5421" max="5421" width="10" style="186" customWidth="1"/>
    <col min="5422" max="5426" width="2.90625" style="186" customWidth="1"/>
    <col min="5427" max="5429" width="2.1796875" style="186" customWidth="1"/>
    <col min="5430" max="5450" width="2.6328125" style="186" customWidth="1"/>
    <col min="5451" max="5632" width="9" style="186"/>
    <col min="5633" max="5633" width="4.81640625" style="186" customWidth="1"/>
    <col min="5634" max="5634" width="14.08984375" style="186" customWidth="1"/>
    <col min="5635" max="5635" width="14.1796875" style="186" customWidth="1"/>
    <col min="5636" max="5636" width="14.90625" style="186" customWidth="1"/>
    <col min="5637" max="5667" width="2.6328125" style="186" customWidth="1"/>
    <col min="5668" max="5676" width="2.90625" style="186" customWidth="1"/>
    <col min="5677" max="5677" width="10" style="186" customWidth="1"/>
    <col min="5678" max="5682" width="2.90625" style="186" customWidth="1"/>
    <col min="5683" max="5685" width="2.1796875" style="186" customWidth="1"/>
    <col min="5686" max="5706" width="2.6328125" style="186" customWidth="1"/>
    <col min="5707" max="5888" width="9" style="186"/>
    <col min="5889" max="5889" width="4.81640625" style="186" customWidth="1"/>
    <col min="5890" max="5890" width="14.08984375" style="186" customWidth="1"/>
    <col min="5891" max="5891" width="14.1796875" style="186" customWidth="1"/>
    <col min="5892" max="5892" width="14.90625" style="186" customWidth="1"/>
    <col min="5893" max="5923" width="2.6328125" style="186" customWidth="1"/>
    <col min="5924" max="5932" width="2.90625" style="186" customWidth="1"/>
    <col min="5933" max="5933" width="10" style="186" customWidth="1"/>
    <col min="5934" max="5938" width="2.90625" style="186" customWidth="1"/>
    <col min="5939" max="5941" width="2.1796875" style="186" customWidth="1"/>
    <col min="5942" max="5962" width="2.6328125" style="186" customWidth="1"/>
    <col min="5963" max="6144" width="9" style="186"/>
    <col min="6145" max="6145" width="4.81640625" style="186" customWidth="1"/>
    <col min="6146" max="6146" width="14.08984375" style="186" customWidth="1"/>
    <col min="6147" max="6147" width="14.1796875" style="186" customWidth="1"/>
    <col min="6148" max="6148" width="14.90625" style="186" customWidth="1"/>
    <col min="6149" max="6179" width="2.6328125" style="186" customWidth="1"/>
    <col min="6180" max="6188" width="2.90625" style="186" customWidth="1"/>
    <col min="6189" max="6189" width="10" style="186" customWidth="1"/>
    <col min="6190" max="6194" width="2.90625" style="186" customWidth="1"/>
    <col min="6195" max="6197" width="2.1796875" style="186" customWidth="1"/>
    <col min="6198" max="6218" width="2.6328125" style="186" customWidth="1"/>
    <col min="6219" max="6400" width="9" style="186"/>
    <col min="6401" max="6401" width="4.81640625" style="186" customWidth="1"/>
    <col min="6402" max="6402" width="14.08984375" style="186" customWidth="1"/>
    <col min="6403" max="6403" width="14.1796875" style="186" customWidth="1"/>
    <col min="6404" max="6404" width="14.90625" style="186" customWidth="1"/>
    <col min="6405" max="6435" width="2.6328125" style="186" customWidth="1"/>
    <col min="6436" max="6444" width="2.90625" style="186" customWidth="1"/>
    <col min="6445" max="6445" width="10" style="186" customWidth="1"/>
    <col min="6446" max="6450" width="2.90625" style="186" customWidth="1"/>
    <col min="6451" max="6453" width="2.1796875" style="186" customWidth="1"/>
    <col min="6454" max="6474" width="2.6328125" style="186" customWidth="1"/>
    <col min="6475" max="6656" width="9" style="186"/>
    <col min="6657" max="6657" width="4.81640625" style="186" customWidth="1"/>
    <col min="6658" max="6658" width="14.08984375" style="186" customWidth="1"/>
    <col min="6659" max="6659" width="14.1796875" style="186" customWidth="1"/>
    <col min="6660" max="6660" width="14.90625" style="186" customWidth="1"/>
    <col min="6661" max="6691" width="2.6328125" style="186" customWidth="1"/>
    <col min="6692" max="6700" width="2.90625" style="186" customWidth="1"/>
    <col min="6701" max="6701" width="10" style="186" customWidth="1"/>
    <col min="6702" max="6706" width="2.90625" style="186" customWidth="1"/>
    <col min="6707" max="6709" width="2.1796875" style="186" customWidth="1"/>
    <col min="6710" max="6730" width="2.6328125" style="186" customWidth="1"/>
    <col min="6731" max="6912" width="9" style="186"/>
    <col min="6913" max="6913" width="4.81640625" style="186" customWidth="1"/>
    <col min="6914" max="6914" width="14.08984375" style="186" customWidth="1"/>
    <col min="6915" max="6915" width="14.1796875" style="186" customWidth="1"/>
    <col min="6916" max="6916" width="14.90625" style="186" customWidth="1"/>
    <col min="6917" max="6947" width="2.6328125" style="186" customWidth="1"/>
    <col min="6948" max="6956" width="2.90625" style="186" customWidth="1"/>
    <col min="6957" max="6957" width="10" style="186" customWidth="1"/>
    <col min="6958" max="6962" width="2.90625" style="186" customWidth="1"/>
    <col min="6963" max="6965" width="2.1796875" style="186" customWidth="1"/>
    <col min="6966" max="6986" width="2.6328125" style="186" customWidth="1"/>
    <col min="6987" max="7168" width="9" style="186"/>
    <col min="7169" max="7169" width="4.81640625" style="186" customWidth="1"/>
    <col min="7170" max="7170" width="14.08984375" style="186" customWidth="1"/>
    <col min="7171" max="7171" width="14.1796875" style="186" customWidth="1"/>
    <col min="7172" max="7172" width="14.90625" style="186" customWidth="1"/>
    <col min="7173" max="7203" width="2.6328125" style="186" customWidth="1"/>
    <col min="7204" max="7212" width="2.90625" style="186" customWidth="1"/>
    <col min="7213" max="7213" width="10" style="186" customWidth="1"/>
    <col min="7214" max="7218" width="2.90625" style="186" customWidth="1"/>
    <col min="7219" max="7221" width="2.1796875" style="186" customWidth="1"/>
    <col min="7222" max="7242" width="2.6328125" style="186" customWidth="1"/>
    <col min="7243" max="7424" width="9" style="186"/>
    <col min="7425" max="7425" width="4.81640625" style="186" customWidth="1"/>
    <col min="7426" max="7426" width="14.08984375" style="186" customWidth="1"/>
    <col min="7427" max="7427" width="14.1796875" style="186" customWidth="1"/>
    <col min="7428" max="7428" width="14.90625" style="186" customWidth="1"/>
    <col min="7429" max="7459" width="2.6328125" style="186" customWidth="1"/>
    <col min="7460" max="7468" width="2.90625" style="186" customWidth="1"/>
    <col min="7469" max="7469" width="10" style="186" customWidth="1"/>
    <col min="7470" max="7474" width="2.90625" style="186" customWidth="1"/>
    <col min="7475" max="7477" width="2.1796875" style="186" customWidth="1"/>
    <col min="7478" max="7498" width="2.6328125" style="186" customWidth="1"/>
    <col min="7499" max="7680" width="9" style="186"/>
    <col min="7681" max="7681" width="4.81640625" style="186" customWidth="1"/>
    <col min="7682" max="7682" width="14.08984375" style="186" customWidth="1"/>
    <col min="7683" max="7683" width="14.1796875" style="186" customWidth="1"/>
    <col min="7684" max="7684" width="14.90625" style="186" customWidth="1"/>
    <col min="7685" max="7715" width="2.6328125" style="186" customWidth="1"/>
    <col min="7716" max="7724" width="2.90625" style="186" customWidth="1"/>
    <col min="7725" max="7725" width="10" style="186" customWidth="1"/>
    <col min="7726" max="7730" width="2.90625" style="186" customWidth="1"/>
    <col min="7731" max="7733" width="2.1796875" style="186" customWidth="1"/>
    <col min="7734" max="7754" width="2.6328125" style="186" customWidth="1"/>
    <col min="7755" max="7936" width="9" style="186"/>
    <col min="7937" max="7937" width="4.81640625" style="186" customWidth="1"/>
    <col min="7938" max="7938" width="14.08984375" style="186" customWidth="1"/>
    <col min="7939" max="7939" width="14.1796875" style="186" customWidth="1"/>
    <col min="7940" max="7940" width="14.90625" style="186" customWidth="1"/>
    <col min="7941" max="7971" width="2.6328125" style="186" customWidth="1"/>
    <col min="7972" max="7980" width="2.90625" style="186" customWidth="1"/>
    <col min="7981" max="7981" width="10" style="186" customWidth="1"/>
    <col min="7982" max="7986" width="2.90625" style="186" customWidth="1"/>
    <col min="7987" max="7989" width="2.1796875" style="186" customWidth="1"/>
    <col min="7990" max="8010" width="2.6328125" style="186" customWidth="1"/>
    <col min="8011" max="8192" width="9" style="186"/>
    <col min="8193" max="8193" width="4.81640625" style="186" customWidth="1"/>
    <col min="8194" max="8194" width="14.08984375" style="186" customWidth="1"/>
    <col min="8195" max="8195" width="14.1796875" style="186" customWidth="1"/>
    <col min="8196" max="8196" width="14.90625" style="186" customWidth="1"/>
    <col min="8197" max="8227" width="2.6328125" style="186" customWidth="1"/>
    <col min="8228" max="8236" width="2.90625" style="186" customWidth="1"/>
    <col min="8237" max="8237" width="10" style="186" customWidth="1"/>
    <col min="8238" max="8242" width="2.90625" style="186" customWidth="1"/>
    <col min="8243" max="8245" width="2.1796875" style="186" customWidth="1"/>
    <col min="8246" max="8266" width="2.6328125" style="186" customWidth="1"/>
    <col min="8267" max="8448" width="9" style="186"/>
    <col min="8449" max="8449" width="4.81640625" style="186" customWidth="1"/>
    <col min="8450" max="8450" width="14.08984375" style="186" customWidth="1"/>
    <col min="8451" max="8451" width="14.1796875" style="186" customWidth="1"/>
    <col min="8452" max="8452" width="14.90625" style="186" customWidth="1"/>
    <col min="8453" max="8483" width="2.6328125" style="186" customWidth="1"/>
    <col min="8484" max="8492" width="2.90625" style="186" customWidth="1"/>
    <col min="8493" max="8493" width="10" style="186" customWidth="1"/>
    <col min="8494" max="8498" width="2.90625" style="186" customWidth="1"/>
    <col min="8499" max="8501" width="2.1796875" style="186" customWidth="1"/>
    <col min="8502" max="8522" width="2.6328125" style="186" customWidth="1"/>
    <col min="8523" max="8704" width="9" style="186"/>
    <col min="8705" max="8705" width="4.81640625" style="186" customWidth="1"/>
    <col min="8706" max="8706" width="14.08984375" style="186" customWidth="1"/>
    <col min="8707" max="8707" width="14.1796875" style="186" customWidth="1"/>
    <col min="8708" max="8708" width="14.90625" style="186" customWidth="1"/>
    <col min="8709" max="8739" width="2.6328125" style="186" customWidth="1"/>
    <col min="8740" max="8748" width="2.90625" style="186" customWidth="1"/>
    <col min="8749" max="8749" width="10" style="186" customWidth="1"/>
    <col min="8750" max="8754" width="2.90625" style="186" customWidth="1"/>
    <col min="8755" max="8757" width="2.1796875" style="186" customWidth="1"/>
    <col min="8758" max="8778" width="2.6328125" style="186" customWidth="1"/>
    <col min="8779" max="8960" width="9" style="186"/>
    <col min="8961" max="8961" width="4.81640625" style="186" customWidth="1"/>
    <col min="8962" max="8962" width="14.08984375" style="186" customWidth="1"/>
    <col min="8963" max="8963" width="14.1796875" style="186" customWidth="1"/>
    <col min="8964" max="8964" width="14.90625" style="186" customWidth="1"/>
    <col min="8965" max="8995" width="2.6328125" style="186" customWidth="1"/>
    <col min="8996" max="9004" width="2.90625" style="186" customWidth="1"/>
    <col min="9005" max="9005" width="10" style="186" customWidth="1"/>
    <col min="9006" max="9010" width="2.90625" style="186" customWidth="1"/>
    <col min="9011" max="9013" width="2.1796875" style="186" customWidth="1"/>
    <col min="9014" max="9034" width="2.6328125" style="186" customWidth="1"/>
    <col min="9035" max="9216" width="9" style="186"/>
    <col min="9217" max="9217" width="4.81640625" style="186" customWidth="1"/>
    <col min="9218" max="9218" width="14.08984375" style="186" customWidth="1"/>
    <col min="9219" max="9219" width="14.1796875" style="186" customWidth="1"/>
    <col min="9220" max="9220" width="14.90625" style="186" customWidth="1"/>
    <col min="9221" max="9251" width="2.6328125" style="186" customWidth="1"/>
    <col min="9252" max="9260" width="2.90625" style="186" customWidth="1"/>
    <col min="9261" max="9261" width="10" style="186" customWidth="1"/>
    <col min="9262" max="9266" width="2.90625" style="186" customWidth="1"/>
    <col min="9267" max="9269" width="2.1796875" style="186" customWidth="1"/>
    <col min="9270" max="9290" width="2.6328125" style="186" customWidth="1"/>
    <col min="9291" max="9472" width="9" style="186"/>
    <col min="9473" max="9473" width="4.81640625" style="186" customWidth="1"/>
    <col min="9474" max="9474" width="14.08984375" style="186" customWidth="1"/>
    <col min="9475" max="9475" width="14.1796875" style="186" customWidth="1"/>
    <col min="9476" max="9476" width="14.90625" style="186" customWidth="1"/>
    <col min="9477" max="9507" width="2.6328125" style="186" customWidth="1"/>
    <col min="9508" max="9516" width="2.90625" style="186" customWidth="1"/>
    <col min="9517" max="9517" width="10" style="186" customWidth="1"/>
    <col min="9518" max="9522" width="2.90625" style="186" customWidth="1"/>
    <col min="9523" max="9525" width="2.1796875" style="186" customWidth="1"/>
    <col min="9526" max="9546" width="2.6328125" style="186" customWidth="1"/>
    <col min="9547" max="9728" width="9" style="186"/>
    <col min="9729" max="9729" width="4.81640625" style="186" customWidth="1"/>
    <col min="9730" max="9730" width="14.08984375" style="186" customWidth="1"/>
    <col min="9731" max="9731" width="14.1796875" style="186" customWidth="1"/>
    <col min="9732" max="9732" width="14.90625" style="186" customWidth="1"/>
    <col min="9733" max="9763" width="2.6328125" style="186" customWidth="1"/>
    <col min="9764" max="9772" width="2.90625" style="186" customWidth="1"/>
    <col min="9773" max="9773" width="10" style="186" customWidth="1"/>
    <col min="9774" max="9778" width="2.90625" style="186" customWidth="1"/>
    <col min="9779" max="9781" width="2.1796875" style="186" customWidth="1"/>
    <col min="9782" max="9802" width="2.6328125" style="186" customWidth="1"/>
    <col min="9803" max="9984" width="9" style="186"/>
    <col min="9985" max="9985" width="4.81640625" style="186" customWidth="1"/>
    <col min="9986" max="9986" width="14.08984375" style="186" customWidth="1"/>
    <col min="9987" max="9987" width="14.1796875" style="186" customWidth="1"/>
    <col min="9988" max="9988" width="14.90625" style="186" customWidth="1"/>
    <col min="9989" max="10019" width="2.6328125" style="186" customWidth="1"/>
    <col min="10020" max="10028" width="2.90625" style="186" customWidth="1"/>
    <col min="10029" max="10029" width="10" style="186" customWidth="1"/>
    <col min="10030" max="10034" width="2.90625" style="186" customWidth="1"/>
    <col min="10035" max="10037" width="2.1796875" style="186" customWidth="1"/>
    <col min="10038" max="10058" width="2.6328125" style="186" customWidth="1"/>
    <col min="10059" max="10240" width="9" style="186"/>
    <col min="10241" max="10241" width="4.81640625" style="186" customWidth="1"/>
    <col min="10242" max="10242" width="14.08984375" style="186" customWidth="1"/>
    <col min="10243" max="10243" width="14.1796875" style="186" customWidth="1"/>
    <col min="10244" max="10244" width="14.90625" style="186" customWidth="1"/>
    <col min="10245" max="10275" width="2.6328125" style="186" customWidth="1"/>
    <col min="10276" max="10284" width="2.90625" style="186" customWidth="1"/>
    <col min="10285" max="10285" width="10" style="186" customWidth="1"/>
    <col min="10286" max="10290" width="2.90625" style="186" customWidth="1"/>
    <col min="10291" max="10293" width="2.1796875" style="186" customWidth="1"/>
    <col min="10294" max="10314" width="2.6328125" style="186" customWidth="1"/>
    <col min="10315" max="10496" width="9" style="186"/>
    <col min="10497" max="10497" width="4.81640625" style="186" customWidth="1"/>
    <col min="10498" max="10498" width="14.08984375" style="186" customWidth="1"/>
    <col min="10499" max="10499" width="14.1796875" style="186" customWidth="1"/>
    <col min="10500" max="10500" width="14.90625" style="186" customWidth="1"/>
    <col min="10501" max="10531" width="2.6328125" style="186" customWidth="1"/>
    <col min="10532" max="10540" width="2.90625" style="186" customWidth="1"/>
    <col min="10541" max="10541" width="10" style="186" customWidth="1"/>
    <col min="10542" max="10546" width="2.90625" style="186" customWidth="1"/>
    <col min="10547" max="10549" width="2.1796875" style="186" customWidth="1"/>
    <col min="10550" max="10570" width="2.6328125" style="186" customWidth="1"/>
    <col min="10571" max="10752" width="9" style="186"/>
    <col min="10753" max="10753" width="4.81640625" style="186" customWidth="1"/>
    <col min="10754" max="10754" width="14.08984375" style="186" customWidth="1"/>
    <col min="10755" max="10755" width="14.1796875" style="186" customWidth="1"/>
    <col min="10756" max="10756" width="14.90625" style="186" customWidth="1"/>
    <col min="10757" max="10787" width="2.6328125" style="186" customWidth="1"/>
    <col min="10788" max="10796" width="2.90625" style="186" customWidth="1"/>
    <col min="10797" max="10797" width="10" style="186" customWidth="1"/>
    <col min="10798" max="10802" width="2.90625" style="186" customWidth="1"/>
    <col min="10803" max="10805" width="2.1796875" style="186" customWidth="1"/>
    <col min="10806" max="10826" width="2.6328125" style="186" customWidth="1"/>
    <col min="10827" max="11008" width="9" style="186"/>
    <col min="11009" max="11009" width="4.81640625" style="186" customWidth="1"/>
    <col min="11010" max="11010" width="14.08984375" style="186" customWidth="1"/>
    <col min="11011" max="11011" width="14.1796875" style="186" customWidth="1"/>
    <col min="11012" max="11012" width="14.90625" style="186" customWidth="1"/>
    <col min="11013" max="11043" width="2.6328125" style="186" customWidth="1"/>
    <col min="11044" max="11052" width="2.90625" style="186" customWidth="1"/>
    <col min="11053" max="11053" width="10" style="186" customWidth="1"/>
    <col min="11054" max="11058" width="2.90625" style="186" customWidth="1"/>
    <col min="11059" max="11061" width="2.1796875" style="186" customWidth="1"/>
    <col min="11062" max="11082" width="2.6328125" style="186" customWidth="1"/>
    <col min="11083" max="11264" width="9" style="186"/>
    <col min="11265" max="11265" width="4.81640625" style="186" customWidth="1"/>
    <col min="11266" max="11266" width="14.08984375" style="186" customWidth="1"/>
    <col min="11267" max="11267" width="14.1796875" style="186" customWidth="1"/>
    <col min="11268" max="11268" width="14.90625" style="186" customWidth="1"/>
    <col min="11269" max="11299" width="2.6328125" style="186" customWidth="1"/>
    <col min="11300" max="11308" width="2.90625" style="186" customWidth="1"/>
    <col min="11309" max="11309" width="10" style="186" customWidth="1"/>
    <col min="11310" max="11314" width="2.90625" style="186" customWidth="1"/>
    <col min="11315" max="11317" width="2.1796875" style="186" customWidth="1"/>
    <col min="11318" max="11338" width="2.6328125" style="186" customWidth="1"/>
    <col min="11339" max="11520" width="9" style="186"/>
    <col min="11521" max="11521" width="4.81640625" style="186" customWidth="1"/>
    <col min="11522" max="11522" width="14.08984375" style="186" customWidth="1"/>
    <col min="11523" max="11523" width="14.1796875" style="186" customWidth="1"/>
    <col min="11524" max="11524" width="14.90625" style="186" customWidth="1"/>
    <col min="11525" max="11555" width="2.6328125" style="186" customWidth="1"/>
    <col min="11556" max="11564" width="2.90625" style="186" customWidth="1"/>
    <col min="11565" max="11565" width="10" style="186" customWidth="1"/>
    <col min="11566" max="11570" width="2.90625" style="186" customWidth="1"/>
    <col min="11571" max="11573" width="2.1796875" style="186" customWidth="1"/>
    <col min="11574" max="11594" width="2.6328125" style="186" customWidth="1"/>
    <col min="11595" max="11776" width="9" style="186"/>
    <col min="11777" max="11777" width="4.81640625" style="186" customWidth="1"/>
    <col min="11778" max="11778" width="14.08984375" style="186" customWidth="1"/>
    <col min="11779" max="11779" width="14.1796875" style="186" customWidth="1"/>
    <col min="11780" max="11780" width="14.90625" style="186" customWidth="1"/>
    <col min="11781" max="11811" width="2.6328125" style="186" customWidth="1"/>
    <col min="11812" max="11820" width="2.90625" style="186" customWidth="1"/>
    <col min="11821" max="11821" width="10" style="186" customWidth="1"/>
    <col min="11822" max="11826" width="2.90625" style="186" customWidth="1"/>
    <col min="11827" max="11829" width="2.1796875" style="186" customWidth="1"/>
    <col min="11830" max="11850" width="2.6328125" style="186" customWidth="1"/>
    <col min="11851" max="12032" width="9" style="186"/>
    <col min="12033" max="12033" width="4.81640625" style="186" customWidth="1"/>
    <col min="12034" max="12034" width="14.08984375" style="186" customWidth="1"/>
    <col min="12035" max="12035" width="14.1796875" style="186" customWidth="1"/>
    <col min="12036" max="12036" width="14.90625" style="186" customWidth="1"/>
    <col min="12037" max="12067" width="2.6328125" style="186" customWidth="1"/>
    <col min="12068" max="12076" width="2.90625" style="186" customWidth="1"/>
    <col min="12077" max="12077" width="10" style="186" customWidth="1"/>
    <col min="12078" max="12082" width="2.90625" style="186" customWidth="1"/>
    <col min="12083" max="12085" width="2.1796875" style="186" customWidth="1"/>
    <col min="12086" max="12106" width="2.6328125" style="186" customWidth="1"/>
    <col min="12107" max="12288" width="9" style="186"/>
    <col min="12289" max="12289" width="4.81640625" style="186" customWidth="1"/>
    <col min="12290" max="12290" width="14.08984375" style="186" customWidth="1"/>
    <col min="12291" max="12291" width="14.1796875" style="186" customWidth="1"/>
    <col min="12292" max="12292" width="14.90625" style="186" customWidth="1"/>
    <col min="12293" max="12323" width="2.6328125" style="186" customWidth="1"/>
    <col min="12324" max="12332" width="2.90625" style="186" customWidth="1"/>
    <col min="12333" max="12333" width="10" style="186" customWidth="1"/>
    <col min="12334" max="12338" width="2.90625" style="186" customWidth="1"/>
    <col min="12339" max="12341" width="2.1796875" style="186" customWidth="1"/>
    <col min="12342" max="12362" width="2.6328125" style="186" customWidth="1"/>
    <col min="12363" max="12544" width="9" style="186"/>
    <col min="12545" max="12545" width="4.81640625" style="186" customWidth="1"/>
    <col min="12546" max="12546" width="14.08984375" style="186" customWidth="1"/>
    <col min="12547" max="12547" width="14.1796875" style="186" customWidth="1"/>
    <col min="12548" max="12548" width="14.90625" style="186" customWidth="1"/>
    <col min="12549" max="12579" width="2.6328125" style="186" customWidth="1"/>
    <col min="12580" max="12588" width="2.90625" style="186" customWidth="1"/>
    <col min="12589" max="12589" width="10" style="186" customWidth="1"/>
    <col min="12590" max="12594" width="2.90625" style="186" customWidth="1"/>
    <col min="12595" max="12597" width="2.1796875" style="186" customWidth="1"/>
    <col min="12598" max="12618" width="2.6328125" style="186" customWidth="1"/>
    <col min="12619" max="12800" width="9" style="186"/>
    <col min="12801" max="12801" width="4.81640625" style="186" customWidth="1"/>
    <col min="12802" max="12802" width="14.08984375" style="186" customWidth="1"/>
    <col min="12803" max="12803" width="14.1796875" style="186" customWidth="1"/>
    <col min="12804" max="12804" width="14.90625" style="186" customWidth="1"/>
    <col min="12805" max="12835" width="2.6328125" style="186" customWidth="1"/>
    <col min="12836" max="12844" width="2.90625" style="186" customWidth="1"/>
    <col min="12845" max="12845" width="10" style="186" customWidth="1"/>
    <col min="12846" max="12850" width="2.90625" style="186" customWidth="1"/>
    <col min="12851" max="12853" width="2.1796875" style="186" customWidth="1"/>
    <col min="12854" max="12874" width="2.6328125" style="186" customWidth="1"/>
    <col min="12875" max="13056" width="9" style="186"/>
    <col min="13057" max="13057" width="4.81640625" style="186" customWidth="1"/>
    <col min="13058" max="13058" width="14.08984375" style="186" customWidth="1"/>
    <col min="13059" max="13059" width="14.1796875" style="186" customWidth="1"/>
    <col min="13060" max="13060" width="14.90625" style="186" customWidth="1"/>
    <col min="13061" max="13091" width="2.6328125" style="186" customWidth="1"/>
    <col min="13092" max="13100" width="2.90625" style="186" customWidth="1"/>
    <col min="13101" max="13101" width="10" style="186" customWidth="1"/>
    <col min="13102" max="13106" width="2.90625" style="186" customWidth="1"/>
    <col min="13107" max="13109" width="2.1796875" style="186" customWidth="1"/>
    <col min="13110" max="13130" width="2.6328125" style="186" customWidth="1"/>
    <col min="13131" max="13312" width="9" style="186"/>
    <col min="13313" max="13313" width="4.81640625" style="186" customWidth="1"/>
    <col min="13314" max="13314" width="14.08984375" style="186" customWidth="1"/>
    <col min="13315" max="13315" width="14.1796875" style="186" customWidth="1"/>
    <col min="13316" max="13316" width="14.90625" style="186" customWidth="1"/>
    <col min="13317" max="13347" width="2.6328125" style="186" customWidth="1"/>
    <col min="13348" max="13356" width="2.90625" style="186" customWidth="1"/>
    <col min="13357" max="13357" width="10" style="186" customWidth="1"/>
    <col min="13358" max="13362" width="2.90625" style="186" customWidth="1"/>
    <col min="13363" max="13365" width="2.1796875" style="186" customWidth="1"/>
    <col min="13366" max="13386" width="2.6328125" style="186" customWidth="1"/>
    <col min="13387" max="13568" width="9" style="186"/>
    <col min="13569" max="13569" width="4.81640625" style="186" customWidth="1"/>
    <col min="13570" max="13570" width="14.08984375" style="186" customWidth="1"/>
    <col min="13571" max="13571" width="14.1796875" style="186" customWidth="1"/>
    <col min="13572" max="13572" width="14.90625" style="186" customWidth="1"/>
    <col min="13573" max="13603" width="2.6328125" style="186" customWidth="1"/>
    <col min="13604" max="13612" width="2.90625" style="186" customWidth="1"/>
    <col min="13613" max="13613" width="10" style="186" customWidth="1"/>
    <col min="13614" max="13618" width="2.90625" style="186" customWidth="1"/>
    <col min="13619" max="13621" width="2.1796875" style="186" customWidth="1"/>
    <col min="13622" max="13642" width="2.6328125" style="186" customWidth="1"/>
    <col min="13643" max="13824" width="9" style="186"/>
    <col min="13825" max="13825" width="4.81640625" style="186" customWidth="1"/>
    <col min="13826" max="13826" width="14.08984375" style="186" customWidth="1"/>
    <col min="13827" max="13827" width="14.1796875" style="186" customWidth="1"/>
    <col min="13828" max="13828" width="14.90625" style="186" customWidth="1"/>
    <col min="13829" max="13859" width="2.6328125" style="186" customWidth="1"/>
    <col min="13860" max="13868" width="2.90625" style="186" customWidth="1"/>
    <col min="13869" max="13869" width="10" style="186" customWidth="1"/>
    <col min="13870" max="13874" width="2.90625" style="186" customWidth="1"/>
    <col min="13875" max="13877" width="2.1796875" style="186" customWidth="1"/>
    <col min="13878" max="13898" width="2.6328125" style="186" customWidth="1"/>
    <col min="13899" max="14080" width="9" style="186"/>
    <col min="14081" max="14081" width="4.81640625" style="186" customWidth="1"/>
    <col min="14082" max="14082" width="14.08984375" style="186" customWidth="1"/>
    <col min="14083" max="14083" width="14.1796875" style="186" customWidth="1"/>
    <col min="14084" max="14084" width="14.90625" style="186" customWidth="1"/>
    <col min="14085" max="14115" width="2.6328125" style="186" customWidth="1"/>
    <col min="14116" max="14124" width="2.90625" style="186" customWidth="1"/>
    <col min="14125" max="14125" width="10" style="186" customWidth="1"/>
    <col min="14126" max="14130" width="2.90625" style="186" customWidth="1"/>
    <col min="14131" max="14133" width="2.1796875" style="186" customWidth="1"/>
    <col min="14134" max="14154" width="2.6328125" style="186" customWidth="1"/>
    <col min="14155" max="14336" width="9" style="186"/>
    <col min="14337" max="14337" width="4.81640625" style="186" customWidth="1"/>
    <col min="14338" max="14338" width="14.08984375" style="186" customWidth="1"/>
    <col min="14339" max="14339" width="14.1796875" style="186" customWidth="1"/>
    <col min="14340" max="14340" width="14.90625" style="186" customWidth="1"/>
    <col min="14341" max="14371" width="2.6328125" style="186" customWidth="1"/>
    <col min="14372" max="14380" width="2.90625" style="186" customWidth="1"/>
    <col min="14381" max="14381" width="10" style="186" customWidth="1"/>
    <col min="14382" max="14386" width="2.90625" style="186" customWidth="1"/>
    <col min="14387" max="14389" width="2.1796875" style="186" customWidth="1"/>
    <col min="14390" max="14410" width="2.6328125" style="186" customWidth="1"/>
    <col min="14411" max="14592" width="9" style="186"/>
    <col min="14593" max="14593" width="4.81640625" style="186" customWidth="1"/>
    <col min="14594" max="14594" width="14.08984375" style="186" customWidth="1"/>
    <col min="14595" max="14595" width="14.1796875" style="186" customWidth="1"/>
    <col min="14596" max="14596" width="14.90625" style="186" customWidth="1"/>
    <col min="14597" max="14627" width="2.6328125" style="186" customWidth="1"/>
    <col min="14628" max="14636" width="2.90625" style="186" customWidth="1"/>
    <col min="14637" max="14637" width="10" style="186" customWidth="1"/>
    <col min="14638" max="14642" width="2.90625" style="186" customWidth="1"/>
    <col min="14643" max="14645" width="2.1796875" style="186" customWidth="1"/>
    <col min="14646" max="14666" width="2.6328125" style="186" customWidth="1"/>
    <col min="14667" max="14848" width="9" style="186"/>
    <col min="14849" max="14849" width="4.81640625" style="186" customWidth="1"/>
    <col min="14850" max="14850" width="14.08984375" style="186" customWidth="1"/>
    <col min="14851" max="14851" width="14.1796875" style="186" customWidth="1"/>
    <col min="14852" max="14852" width="14.90625" style="186" customWidth="1"/>
    <col min="14853" max="14883" width="2.6328125" style="186" customWidth="1"/>
    <col min="14884" max="14892" width="2.90625" style="186" customWidth="1"/>
    <col min="14893" max="14893" width="10" style="186" customWidth="1"/>
    <col min="14894" max="14898" width="2.90625" style="186" customWidth="1"/>
    <col min="14899" max="14901" width="2.1796875" style="186" customWidth="1"/>
    <col min="14902" max="14922" width="2.6328125" style="186" customWidth="1"/>
    <col min="14923" max="15104" width="9" style="186"/>
    <col min="15105" max="15105" width="4.81640625" style="186" customWidth="1"/>
    <col min="15106" max="15106" width="14.08984375" style="186" customWidth="1"/>
    <col min="15107" max="15107" width="14.1796875" style="186" customWidth="1"/>
    <col min="15108" max="15108" width="14.90625" style="186" customWidth="1"/>
    <col min="15109" max="15139" width="2.6328125" style="186" customWidth="1"/>
    <col min="15140" max="15148" width="2.90625" style="186" customWidth="1"/>
    <col min="15149" max="15149" width="10" style="186" customWidth="1"/>
    <col min="15150" max="15154" width="2.90625" style="186" customWidth="1"/>
    <col min="15155" max="15157" width="2.1796875" style="186" customWidth="1"/>
    <col min="15158" max="15178" width="2.6328125" style="186" customWidth="1"/>
    <col min="15179" max="15360" width="9" style="186"/>
    <col min="15361" max="15361" width="4.81640625" style="186" customWidth="1"/>
    <col min="15362" max="15362" width="14.08984375" style="186" customWidth="1"/>
    <col min="15363" max="15363" width="14.1796875" style="186" customWidth="1"/>
    <col min="15364" max="15364" width="14.90625" style="186" customWidth="1"/>
    <col min="15365" max="15395" width="2.6328125" style="186" customWidth="1"/>
    <col min="15396" max="15404" width="2.90625" style="186" customWidth="1"/>
    <col min="15405" max="15405" width="10" style="186" customWidth="1"/>
    <col min="15406" max="15410" width="2.90625" style="186" customWidth="1"/>
    <col min="15411" max="15413" width="2.1796875" style="186" customWidth="1"/>
    <col min="15414" max="15434" width="2.6328125" style="186" customWidth="1"/>
    <col min="15435" max="15616" width="9" style="186"/>
    <col min="15617" max="15617" width="4.81640625" style="186" customWidth="1"/>
    <col min="15618" max="15618" width="14.08984375" style="186" customWidth="1"/>
    <col min="15619" max="15619" width="14.1796875" style="186" customWidth="1"/>
    <col min="15620" max="15620" width="14.90625" style="186" customWidth="1"/>
    <col min="15621" max="15651" width="2.6328125" style="186" customWidth="1"/>
    <col min="15652" max="15660" width="2.90625" style="186" customWidth="1"/>
    <col min="15661" max="15661" width="10" style="186" customWidth="1"/>
    <col min="15662" max="15666" width="2.90625" style="186" customWidth="1"/>
    <col min="15667" max="15669" width="2.1796875" style="186" customWidth="1"/>
    <col min="15670" max="15690" width="2.6328125" style="186" customWidth="1"/>
    <col min="15691" max="15872" width="9" style="186"/>
    <col min="15873" max="15873" width="4.81640625" style="186" customWidth="1"/>
    <col min="15874" max="15874" width="14.08984375" style="186" customWidth="1"/>
    <col min="15875" max="15875" width="14.1796875" style="186" customWidth="1"/>
    <col min="15876" max="15876" width="14.90625" style="186" customWidth="1"/>
    <col min="15877" max="15907" width="2.6328125" style="186" customWidth="1"/>
    <col min="15908" max="15916" width="2.90625" style="186" customWidth="1"/>
    <col min="15917" max="15917" width="10" style="186" customWidth="1"/>
    <col min="15918" max="15922" width="2.90625" style="186" customWidth="1"/>
    <col min="15923" max="15925" width="2.1796875" style="186" customWidth="1"/>
    <col min="15926" max="15946" width="2.6328125" style="186" customWidth="1"/>
    <col min="15947" max="16128" width="9" style="186"/>
    <col min="16129" max="16129" width="4.81640625" style="186" customWidth="1"/>
    <col min="16130" max="16130" width="14.08984375" style="186" customWidth="1"/>
    <col min="16131" max="16131" width="14.1796875" style="186" customWidth="1"/>
    <col min="16132" max="16132" width="14.90625" style="186" customWidth="1"/>
    <col min="16133" max="16163" width="2.6328125" style="186" customWidth="1"/>
    <col min="16164" max="16172" width="2.90625" style="186" customWidth="1"/>
    <col min="16173" max="16173" width="10" style="186" customWidth="1"/>
    <col min="16174" max="16178" width="2.90625" style="186" customWidth="1"/>
    <col min="16179" max="16181" width="2.1796875" style="186" customWidth="1"/>
    <col min="16182" max="16202" width="2.6328125" style="186" customWidth="1"/>
    <col min="16203" max="16384" width="9" style="186"/>
  </cols>
  <sheetData>
    <row r="1" spans="1:59" ht="57" customHeight="1" thickTop="1" thickBot="1">
      <c r="A1" s="698" t="s">
        <v>223</v>
      </c>
      <c r="B1" s="699"/>
      <c r="C1" s="700"/>
      <c r="D1" s="696" t="s">
        <v>203</v>
      </c>
      <c r="E1" s="697"/>
      <c r="F1" s="697"/>
      <c r="G1" s="697"/>
      <c r="H1" s="697"/>
      <c r="I1" s="697"/>
      <c r="J1" s="697"/>
      <c r="K1" s="697"/>
      <c r="AL1" s="693" t="s">
        <v>195</v>
      </c>
      <c r="AM1" s="694"/>
      <c r="AN1" s="694"/>
      <c r="AO1" s="694"/>
      <c r="AP1" s="694"/>
      <c r="AQ1" s="694"/>
      <c r="AR1" s="695"/>
      <c r="AS1" s="186" t="s">
        <v>217</v>
      </c>
    </row>
    <row r="2" spans="1:59" ht="11.25" customHeight="1" thickTop="1"/>
    <row r="3" spans="1:59" s="110" customFormat="1" ht="21" customHeight="1">
      <c r="A3" s="111" t="s">
        <v>466</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row>
    <row r="4" spans="1:59" s="110" customFormat="1" ht="21" customHeight="1" thickBot="1">
      <c r="A4" s="617" t="s">
        <v>551</v>
      </c>
      <c r="B4" s="617"/>
      <c r="C4" s="617"/>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617"/>
      <c r="AL4" s="617"/>
      <c r="AM4" s="617"/>
      <c r="AN4" s="617"/>
      <c r="AO4" s="617"/>
      <c r="AP4" s="617"/>
      <c r="AQ4" s="617"/>
      <c r="AR4" s="617"/>
      <c r="AS4" s="617"/>
      <c r="AT4" s="108"/>
      <c r="AU4" s="108"/>
      <c r="AV4" s="108"/>
      <c r="AW4" s="108"/>
      <c r="AX4" s="108"/>
      <c r="AY4" s="108"/>
      <c r="AZ4" s="108"/>
      <c r="BA4" s="108"/>
      <c r="BB4" s="108"/>
      <c r="BC4" s="108"/>
      <c r="BD4" s="108"/>
      <c r="BE4" s="108"/>
      <c r="BF4" s="108"/>
      <c r="BG4" s="108"/>
    </row>
    <row r="5" spans="1:59" s="110" customFormat="1" ht="18.75" customHeight="1" thickBot="1">
      <c r="B5" s="111"/>
      <c r="C5" s="111"/>
      <c r="D5" s="111"/>
      <c r="E5" s="111"/>
      <c r="F5" s="111"/>
      <c r="AC5" s="618" t="s">
        <v>126</v>
      </c>
      <c r="AD5" s="619"/>
      <c r="AE5" s="619"/>
      <c r="AF5" s="619"/>
      <c r="AG5" s="619"/>
      <c r="AH5" s="619"/>
      <c r="AI5" s="619"/>
      <c r="AJ5" s="619"/>
      <c r="AK5" s="619"/>
      <c r="AL5" s="620"/>
      <c r="AM5" s="112" t="s">
        <v>127</v>
      </c>
      <c r="AN5" s="113"/>
      <c r="AO5" s="113"/>
      <c r="AP5" s="113"/>
      <c r="AQ5" s="113"/>
      <c r="AR5" s="113"/>
      <c r="AS5" s="114"/>
    </row>
    <row r="6" spans="1:59" s="110" customFormat="1" ht="18.75" customHeight="1" thickBot="1">
      <c r="A6" s="621" t="s">
        <v>13</v>
      </c>
      <c r="B6" s="622"/>
      <c r="C6" s="622"/>
      <c r="D6" s="622"/>
      <c r="E6" s="623" t="s">
        <v>123</v>
      </c>
      <c r="F6" s="622"/>
      <c r="G6" s="622"/>
      <c r="H6" s="622"/>
      <c r="I6" s="622"/>
      <c r="J6" s="622"/>
      <c r="K6" s="622"/>
      <c r="L6" s="622"/>
      <c r="M6" s="622"/>
      <c r="N6" s="622"/>
      <c r="O6" s="622"/>
      <c r="P6" s="621" t="s">
        <v>15</v>
      </c>
      <c r="Q6" s="622"/>
      <c r="R6" s="622"/>
      <c r="S6" s="622"/>
      <c r="T6" s="622"/>
      <c r="U6" s="622"/>
      <c r="V6" s="622"/>
      <c r="W6" s="622"/>
      <c r="X6" s="622"/>
      <c r="Y6" s="624"/>
      <c r="Z6" s="623" t="s">
        <v>43</v>
      </c>
      <c r="AA6" s="622"/>
      <c r="AB6" s="622"/>
      <c r="AC6" s="622"/>
      <c r="AD6" s="622"/>
      <c r="AE6" s="622"/>
      <c r="AF6" s="622"/>
      <c r="AG6" s="622"/>
      <c r="AH6" s="622"/>
      <c r="AI6" s="622"/>
      <c r="AJ6" s="622"/>
      <c r="AK6" s="622"/>
      <c r="AL6" s="622"/>
      <c r="AM6" s="622"/>
      <c r="AN6" s="622"/>
      <c r="AO6" s="622"/>
      <c r="AP6" s="622"/>
      <c r="AQ6" s="622"/>
      <c r="AR6" s="622"/>
      <c r="AS6" s="625"/>
    </row>
    <row r="7" spans="1:59" s="110" customFormat="1" ht="18.75" customHeight="1" thickBot="1">
      <c r="A7" s="626"/>
      <c r="B7" s="627"/>
      <c r="C7" s="627"/>
      <c r="D7" s="627"/>
      <c r="E7" s="628" t="s">
        <v>16</v>
      </c>
      <c r="F7" s="629"/>
      <c r="G7" s="629"/>
      <c r="H7" s="629"/>
      <c r="I7" s="629"/>
      <c r="J7" s="629"/>
      <c r="K7" s="629"/>
      <c r="L7" s="629"/>
      <c r="M7" s="629"/>
      <c r="N7" s="629"/>
      <c r="O7" s="629"/>
      <c r="P7" s="629"/>
      <c r="Q7" s="629"/>
      <c r="R7" s="629"/>
      <c r="S7" s="629"/>
      <c r="T7" s="629"/>
      <c r="U7" s="629"/>
      <c r="V7" s="629"/>
      <c r="W7" s="629"/>
      <c r="X7" s="629"/>
      <c r="Y7" s="629"/>
      <c r="Z7" s="629"/>
      <c r="AA7" s="630"/>
      <c r="AB7" s="623" t="s">
        <v>14</v>
      </c>
      <c r="AC7" s="622"/>
      <c r="AD7" s="622"/>
      <c r="AE7" s="622"/>
      <c r="AF7" s="622"/>
      <c r="AG7" s="622"/>
      <c r="AH7" s="622"/>
      <c r="AI7" s="622"/>
      <c r="AJ7" s="622"/>
      <c r="AK7" s="622"/>
      <c r="AL7" s="622"/>
      <c r="AM7" s="622"/>
      <c r="AN7" s="622"/>
      <c r="AO7" s="622"/>
      <c r="AP7" s="622"/>
      <c r="AQ7" s="622"/>
      <c r="AR7" s="622"/>
      <c r="AS7" s="625"/>
    </row>
    <row r="8" spans="1:59" s="110" customFormat="1" ht="18.75" customHeight="1" thickBot="1">
      <c r="A8" s="621" t="s">
        <v>6</v>
      </c>
      <c r="B8" s="622"/>
      <c r="C8" s="622"/>
      <c r="D8" s="115" t="s">
        <v>159</v>
      </c>
      <c r="E8" s="631" t="s">
        <v>17</v>
      </c>
      <c r="F8" s="629"/>
      <c r="G8" s="629"/>
      <c r="H8" s="629"/>
      <c r="I8" s="629"/>
      <c r="J8" s="629"/>
      <c r="K8" s="629"/>
      <c r="L8" s="630"/>
      <c r="M8" s="631" t="s">
        <v>199</v>
      </c>
      <c r="N8" s="629"/>
      <c r="O8" s="629"/>
      <c r="P8" s="629"/>
      <c r="Q8" s="629"/>
      <c r="R8" s="629"/>
      <c r="S8" s="629"/>
      <c r="T8" s="629"/>
      <c r="U8" s="629"/>
      <c r="V8" s="630"/>
      <c r="W8" s="631" t="s">
        <v>18</v>
      </c>
      <c r="X8" s="629"/>
      <c r="Y8" s="629"/>
      <c r="Z8" s="629"/>
      <c r="AA8" s="629"/>
      <c r="AB8" s="629"/>
      <c r="AC8" s="629"/>
      <c r="AD8" s="629"/>
      <c r="AE8" s="630"/>
      <c r="AF8" s="632" t="s">
        <v>200</v>
      </c>
      <c r="AG8" s="633"/>
      <c r="AH8" s="633"/>
      <c r="AI8" s="633"/>
      <c r="AJ8" s="633"/>
      <c r="AK8" s="633"/>
      <c r="AL8" s="633"/>
      <c r="AM8" s="633"/>
      <c r="AN8" s="633"/>
      <c r="AO8" s="633"/>
      <c r="AP8" s="633"/>
      <c r="AQ8" s="633"/>
      <c r="AR8" s="633"/>
      <c r="AS8" s="634"/>
    </row>
    <row r="9" spans="1:59" s="110" customFormat="1" ht="18.75" customHeight="1" thickBot="1">
      <c r="A9" s="621" t="s">
        <v>131</v>
      </c>
      <c r="B9" s="622"/>
      <c r="C9" s="622"/>
      <c r="D9" s="622"/>
      <c r="E9" s="622"/>
      <c r="F9" s="622"/>
      <c r="G9" s="622"/>
      <c r="H9" s="622"/>
      <c r="I9" s="622"/>
      <c r="J9" s="622"/>
      <c r="K9" s="622"/>
      <c r="L9" s="624"/>
      <c r="M9" s="631"/>
      <c r="N9" s="629"/>
      <c r="O9" s="629"/>
      <c r="P9" s="629"/>
      <c r="Q9" s="629"/>
      <c r="R9" s="629"/>
      <c r="S9" s="629"/>
      <c r="T9" s="629"/>
      <c r="U9" s="629"/>
      <c r="V9" s="630"/>
      <c r="W9" s="631" t="s">
        <v>0</v>
      </c>
      <c r="X9" s="629"/>
      <c r="Y9" s="629"/>
      <c r="Z9" s="629"/>
      <c r="AA9" s="629"/>
      <c r="AB9" s="629"/>
      <c r="AC9" s="629"/>
      <c r="AD9" s="629"/>
      <c r="AE9" s="630"/>
      <c r="AF9" s="635" t="s">
        <v>201</v>
      </c>
      <c r="AG9" s="636"/>
      <c r="AH9" s="636"/>
      <c r="AI9" s="636"/>
      <c r="AJ9" s="636"/>
      <c r="AK9" s="636"/>
      <c r="AL9" s="636"/>
      <c r="AM9" s="636"/>
      <c r="AN9" s="636"/>
      <c r="AO9" s="636"/>
      <c r="AP9" s="636"/>
      <c r="AQ9" s="636"/>
      <c r="AR9" s="636"/>
      <c r="AS9" s="637"/>
    </row>
    <row r="10" spans="1:59" s="110" customFormat="1" ht="18.75" customHeight="1">
      <c r="A10" s="638" t="s">
        <v>19</v>
      </c>
      <c r="B10" s="641" t="s">
        <v>10</v>
      </c>
      <c r="C10" s="643" t="s">
        <v>20</v>
      </c>
      <c r="D10" s="645" t="s">
        <v>9</v>
      </c>
      <c r="E10" s="641" t="s">
        <v>21</v>
      </c>
      <c r="F10" s="645"/>
      <c r="G10" s="645"/>
      <c r="H10" s="645"/>
      <c r="I10" s="645"/>
      <c r="J10" s="645"/>
      <c r="K10" s="647"/>
      <c r="L10" s="641" t="s">
        <v>22</v>
      </c>
      <c r="M10" s="645"/>
      <c r="N10" s="645"/>
      <c r="O10" s="645"/>
      <c r="P10" s="645"/>
      <c r="Q10" s="645"/>
      <c r="R10" s="647"/>
      <c r="S10" s="641" t="s">
        <v>23</v>
      </c>
      <c r="T10" s="645"/>
      <c r="U10" s="645"/>
      <c r="V10" s="645"/>
      <c r="W10" s="645"/>
      <c r="X10" s="645"/>
      <c r="Y10" s="647"/>
      <c r="Z10" s="648" t="s">
        <v>24</v>
      </c>
      <c r="AA10" s="645"/>
      <c r="AB10" s="645"/>
      <c r="AC10" s="645"/>
      <c r="AD10" s="645"/>
      <c r="AE10" s="645"/>
      <c r="AF10" s="647"/>
      <c r="AG10" s="649"/>
      <c r="AH10" s="650"/>
      <c r="AI10" s="651"/>
      <c r="AJ10" s="652" t="s">
        <v>132</v>
      </c>
      <c r="AK10" s="643"/>
      <c r="AL10" s="643"/>
      <c r="AM10" s="643" t="s">
        <v>25</v>
      </c>
      <c r="AN10" s="643"/>
      <c r="AO10" s="643"/>
      <c r="AP10" s="643" t="s">
        <v>26</v>
      </c>
      <c r="AQ10" s="643"/>
      <c r="AR10" s="643"/>
      <c r="AS10" s="654" t="s">
        <v>49</v>
      </c>
    </row>
    <row r="11" spans="1:59" s="110" customFormat="1" ht="18.75" customHeight="1">
      <c r="A11" s="639"/>
      <c r="B11" s="642"/>
      <c r="C11" s="644"/>
      <c r="D11" s="646"/>
      <c r="E11" s="116">
        <v>1</v>
      </c>
      <c r="F11" s="117">
        <v>2</v>
      </c>
      <c r="G11" s="117">
        <v>3</v>
      </c>
      <c r="H11" s="118">
        <v>4</v>
      </c>
      <c r="I11" s="117">
        <v>5</v>
      </c>
      <c r="J11" s="117">
        <v>6</v>
      </c>
      <c r="K11" s="119">
        <v>7</v>
      </c>
      <c r="L11" s="116">
        <v>8</v>
      </c>
      <c r="M11" s="117">
        <v>9</v>
      </c>
      <c r="N11" s="117">
        <v>10</v>
      </c>
      <c r="O11" s="117">
        <v>11</v>
      </c>
      <c r="P11" s="117">
        <v>12</v>
      </c>
      <c r="Q11" s="117">
        <v>13</v>
      </c>
      <c r="R11" s="119">
        <v>14</v>
      </c>
      <c r="S11" s="116">
        <v>15</v>
      </c>
      <c r="T11" s="117">
        <v>16</v>
      </c>
      <c r="U11" s="117">
        <v>17</v>
      </c>
      <c r="V11" s="117">
        <v>18</v>
      </c>
      <c r="W11" s="117">
        <v>19</v>
      </c>
      <c r="X11" s="117">
        <v>20</v>
      </c>
      <c r="Y11" s="119">
        <v>21</v>
      </c>
      <c r="Z11" s="118">
        <v>22</v>
      </c>
      <c r="AA11" s="117">
        <v>23</v>
      </c>
      <c r="AB11" s="117">
        <v>24</v>
      </c>
      <c r="AC11" s="117">
        <v>25</v>
      </c>
      <c r="AD11" s="117">
        <v>26</v>
      </c>
      <c r="AE11" s="117">
        <v>27</v>
      </c>
      <c r="AF11" s="119">
        <v>28</v>
      </c>
      <c r="AG11" s="120">
        <v>29</v>
      </c>
      <c r="AH11" s="121">
        <v>30</v>
      </c>
      <c r="AI11" s="122">
        <v>31</v>
      </c>
      <c r="AJ11" s="653"/>
      <c r="AK11" s="644"/>
      <c r="AL11" s="644"/>
      <c r="AM11" s="644"/>
      <c r="AN11" s="644"/>
      <c r="AO11" s="644"/>
      <c r="AP11" s="644"/>
      <c r="AQ11" s="644"/>
      <c r="AR11" s="644"/>
      <c r="AS11" s="655"/>
    </row>
    <row r="12" spans="1:59" s="110" customFormat="1" ht="18.75" customHeight="1">
      <c r="A12" s="639"/>
      <c r="B12" s="642"/>
      <c r="C12" s="644"/>
      <c r="D12" s="646"/>
      <c r="E12" s="123" t="s">
        <v>3</v>
      </c>
      <c r="F12" s="117" t="s">
        <v>4</v>
      </c>
      <c r="G12" s="117" t="s">
        <v>50</v>
      </c>
      <c r="H12" s="117" t="s">
        <v>5</v>
      </c>
      <c r="I12" s="117" t="s">
        <v>164</v>
      </c>
      <c r="J12" s="117" t="s">
        <v>2</v>
      </c>
      <c r="K12" s="119" t="s">
        <v>165</v>
      </c>
      <c r="L12" s="123" t="s">
        <v>3</v>
      </c>
      <c r="M12" s="117" t="s">
        <v>4</v>
      </c>
      <c r="N12" s="117" t="s">
        <v>50</v>
      </c>
      <c r="O12" s="117" t="s">
        <v>5</v>
      </c>
      <c r="P12" s="117" t="s">
        <v>164</v>
      </c>
      <c r="Q12" s="117" t="s">
        <v>2</v>
      </c>
      <c r="R12" s="119" t="s">
        <v>165</v>
      </c>
      <c r="S12" s="123" t="s">
        <v>3</v>
      </c>
      <c r="T12" s="117" t="s">
        <v>4</v>
      </c>
      <c r="U12" s="117" t="s">
        <v>50</v>
      </c>
      <c r="V12" s="117" t="s">
        <v>5</v>
      </c>
      <c r="W12" s="117" t="s">
        <v>164</v>
      </c>
      <c r="X12" s="117" t="s">
        <v>2</v>
      </c>
      <c r="Y12" s="119" t="s">
        <v>165</v>
      </c>
      <c r="Z12" s="123" t="s">
        <v>3</v>
      </c>
      <c r="AA12" s="117" t="s">
        <v>4</v>
      </c>
      <c r="AB12" s="117" t="s">
        <v>50</v>
      </c>
      <c r="AC12" s="117" t="s">
        <v>5</v>
      </c>
      <c r="AD12" s="117" t="s">
        <v>164</v>
      </c>
      <c r="AE12" s="117" t="s">
        <v>2</v>
      </c>
      <c r="AF12" s="119" t="s">
        <v>165</v>
      </c>
      <c r="AG12" s="120" t="s">
        <v>3</v>
      </c>
      <c r="AH12" s="121" t="s">
        <v>4</v>
      </c>
      <c r="AI12" s="122" t="s">
        <v>50</v>
      </c>
      <c r="AJ12" s="653"/>
      <c r="AK12" s="644"/>
      <c r="AL12" s="644"/>
      <c r="AM12" s="644"/>
      <c r="AN12" s="644"/>
      <c r="AO12" s="644"/>
      <c r="AP12" s="644"/>
      <c r="AQ12" s="644"/>
      <c r="AR12" s="644"/>
      <c r="AS12" s="655"/>
    </row>
    <row r="13" spans="1:59" s="110" customFormat="1" ht="17.25" customHeight="1">
      <c r="A13" s="639"/>
      <c r="B13" s="123" t="s">
        <v>124</v>
      </c>
      <c r="C13" s="124" t="s">
        <v>196</v>
      </c>
      <c r="D13" s="127" t="s">
        <v>168</v>
      </c>
      <c r="E13" s="123">
        <v>8</v>
      </c>
      <c r="F13" s="125">
        <v>8</v>
      </c>
      <c r="G13" s="125"/>
      <c r="H13" s="126"/>
      <c r="I13" s="125">
        <v>8</v>
      </c>
      <c r="J13" s="124">
        <v>8</v>
      </c>
      <c r="K13" s="127">
        <v>8</v>
      </c>
      <c r="L13" s="123">
        <v>8</v>
      </c>
      <c r="M13" s="125">
        <v>8</v>
      </c>
      <c r="N13" s="125"/>
      <c r="O13" s="125"/>
      <c r="P13" s="125">
        <v>8</v>
      </c>
      <c r="Q13" s="124">
        <v>8</v>
      </c>
      <c r="R13" s="127">
        <v>8</v>
      </c>
      <c r="S13" s="123">
        <v>8</v>
      </c>
      <c r="T13" s="125">
        <v>8</v>
      </c>
      <c r="U13" s="125"/>
      <c r="V13" s="125"/>
      <c r="W13" s="125">
        <v>8</v>
      </c>
      <c r="X13" s="124">
        <v>8</v>
      </c>
      <c r="Y13" s="127">
        <v>8</v>
      </c>
      <c r="Z13" s="123">
        <v>8</v>
      </c>
      <c r="AA13" s="125">
        <v>8</v>
      </c>
      <c r="AB13" s="125"/>
      <c r="AC13" s="125"/>
      <c r="AD13" s="125">
        <v>8</v>
      </c>
      <c r="AE13" s="124">
        <v>8</v>
      </c>
      <c r="AF13" s="127">
        <v>8</v>
      </c>
      <c r="AG13" s="128">
        <v>8</v>
      </c>
      <c r="AH13" s="129">
        <v>8</v>
      </c>
      <c r="AI13" s="130"/>
      <c r="AJ13" s="656">
        <f>SUM(E13:AF13)</f>
        <v>160</v>
      </c>
      <c r="AK13" s="656"/>
      <c r="AL13" s="657"/>
      <c r="AM13" s="658">
        <f>AJ13/4</f>
        <v>40</v>
      </c>
      <c r="AN13" s="659"/>
      <c r="AO13" s="660"/>
      <c r="AP13" s="658">
        <f>IF($AG$24=0,0,ROUNDDOWN(AM13/$AG$24,1))</f>
        <v>1</v>
      </c>
      <c r="AQ13" s="659"/>
      <c r="AR13" s="660"/>
      <c r="AS13" s="131"/>
    </row>
    <row r="14" spans="1:59" s="110" customFormat="1" ht="17.25" customHeight="1">
      <c r="A14" s="639"/>
      <c r="B14" s="123" t="s">
        <v>124</v>
      </c>
      <c r="C14" s="124" t="s">
        <v>196</v>
      </c>
      <c r="D14" s="127" t="s">
        <v>172</v>
      </c>
      <c r="E14" s="123">
        <v>8</v>
      </c>
      <c r="F14" s="125">
        <v>8</v>
      </c>
      <c r="G14" s="125"/>
      <c r="H14" s="125"/>
      <c r="I14" s="125">
        <v>8</v>
      </c>
      <c r="J14" s="124">
        <v>8</v>
      </c>
      <c r="K14" s="127">
        <v>8</v>
      </c>
      <c r="L14" s="123">
        <v>8</v>
      </c>
      <c r="M14" s="125">
        <v>8</v>
      </c>
      <c r="N14" s="125"/>
      <c r="O14" s="125"/>
      <c r="P14" s="125">
        <v>8</v>
      </c>
      <c r="Q14" s="124">
        <v>8</v>
      </c>
      <c r="R14" s="127">
        <v>8</v>
      </c>
      <c r="S14" s="123">
        <v>8</v>
      </c>
      <c r="T14" s="125">
        <v>8</v>
      </c>
      <c r="U14" s="125"/>
      <c r="V14" s="125"/>
      <c r="W14" s="125">
        <v>8</v>
      </c>
      <c r="X14" s="124">
        <v>8</v>
      </c>
      <c r="Y14" s="127">
        <v>8</v>
      </c>
      <c r="Z14" s="123">
        <v>8</v>
      </c>
      <c r="AA14" s="125">
        <v>8</v>
      </c>
      <c r="AB14" s="125"/>
      <c r="AC14" s="125"/>
      <c r="AD14" s="125">
        <v>8</v>
      </c>
      <c r="AE14" s="124">
        <v>8</v>
      </c>
      <c r="AF14" s="127">
        <v>8</v>
      </c>
      <c r="AG14" s="128">
        <v>8</v>
      </c>
      <c r="AH14" s="129">
        <v>8</v>
      </c>
      <c r="AI14" s="130"/>
      <c r="AJ14" s="656">
        <f t="shared" ref="AJ14:AJ22" si="0">SUM(E14:AF14)</f>
        <v>160</v>
      </c>
      <c r="AK14" s="656"/>
      <c r="AL14" s="657"/>
      <c r="AM14" s="658">
        <f t="shared" ref="AM14:AM22" si="1">AJ14/4</f>
        <v>40</v>
      </c>
      <c r="AN14" s="659"/>
      <c r="AO14" s="660"/>
      <c r="AP14" s="658">
        <f t="shared" ref="AP14:AP22" si="2">IF($AG$24=0,0,ROUNDDOWN(AM14/$AG$24,1))</f>
        <v>1</v>
      </c>
      <c r="AQ14" s="659"/>
      <c r="AR14" s="660"/>
      <c r="AS14" s="131"/>
    </row>
    <row r="15" spans="1:59" s="110" customFormat="1" ht="17.25" customHeight="1">
      <c r="A15" s="639"/>
      <c r="B15" s="123" t="s">
        <v>124</v>
      </c>
      <c r="C15" s="124" t="s">
        <v>185</v>
      </c>
      <c r="D15" s="127" t="s">
        <v>175</v>
      </c>
      <c r="E15" s="123"/>
      <c r="F15" s="125">
        <v>8</v>
      </c>
      <c r="G15" s="125"/>
      <c r="H15" s="125"/>
      <c r="I15" s="125">
        <v>8</v>
      </c>
      <c r="J15" s="124"/>
      <c r="K15" s="127">
        <v>8</v>
      </c>
      <c r="L15" s="123"/>
      <c r="M15" s="125">
        <v>8</v>
      </c>
      <c r="N15" s="125"/>
      <c r="O15" s="125"/>
      <c r="P15" s="125">
        <v>8</v>
      </c>
      <c r="Q15" s="124"/>
      <c r="R15" s="127">
        <v>8</v>
      </c>
      <c r="S15" s="123"/>
      <c r="T15" s="125">
        <v>8</v>
      </c>
      <c r="U15" s="125"/>
      <c r="V15" s="125"/>
      <c r="W15" s="125">
        <v>8</v>
      </c>
      <c r="X15" s="124"/>
      <c r="Y15" s="127">
        <v>8</v>
      </c>
      <c r="Z15" s="123"/>
      <c r="AA15" s="125">
        <v>8</v>
      </c>
      <c r="AB15" s="125"/>
      <c r="AC15" s="125"/>
      <c r="AD15" s="125">
        <v>8</v>
      </c>
      <c r="AE15" s="124"/>
      <c r="AF15" s="127">
        <v>8</v>
      </c>
      <c r="AG15" s="128"/>
      <c r="AH15" s="129">
        <v>8</v>
      </c>
      <c r="AI15" s="130"/>
      <c r="AJ15" s="656">
        <f>SUM(E15:AF15)</f>
        <v>96</v>
      </c>
      <c r="AK15" s="656"/>
      <c r="AL15" s="657"/>
      <c r="AM15" s="658">
        <f t="shared" si="1"/>
        <v>24</v>
      </c>
      <c r="AN15" s="659"/>
      <c r="AO15" s="660"/>
      <c r="AP15" s="658">
        <f t="shared" si="2"/>
        <v>0.6</v>
      </c>
      <c r="AQ15" s="659"/>
      <c r="AR15" s="660"/>
      <c r="AS15" s="131"/>
    </row>
    <row r="16" spans="1:59" s="110" customFormat="1" ht="17.25" customHeight="1">
      <c r="A16" s="639"/>
      <c r="B16" s="123" t="s">
        <v>194</v>
      </c>
      <c r="C16" s="124" t="s">
        <v>34</v>
      </c>
      <c r="D16" s="127" t="s">
        <v>177</v>
      </c>
      <c r="E16" s="123">
        <v>4</v>
      </c>
      <c r="F16" s="125">
        <v>4</v>
      </c>
      <c r="G16" s="125"/>
      <c r="H16" s="125"/>
      <c r="I16" s="125">
        <v>4</v>
      </c>
      <c r="J16" s="124">
        <v>4</v>
      </c>
      <c r="K16" s="127">
        <v>4</v>
      </c>
      <c r="L16" s="123">
        <v>4</v>
      </c>
      <c r="M16" s="125">
        <v>4</v>
      </c>
      <c r="N16" s="125"/>
      <c r="O16" s="125"/>
      <c r="P16" s="125">
        <v>4</v>
      </c>
      <c r="Q16" s="124">
        <v>4</v>
      </c>
      <c r="R16" s="127">
        <v>4</v>
      </c>
      <c r="S16" s="123">
        <v>4</v>
      </c>
      <c r="T16" s="125">
        <v>4</v>
      </c>
      <c r="U16" s="125"/>
      <c r="V16" s="125"/>
      <c r="W16" s="125">
        <v>4</v>
      </c>
      <c r="X16" s="124">
        <v>4</v>
      </c>
      <c r="Y16" s="127">
        <v>4</v>
      </c>
      <c r="Z16" s="123">
        <v>4</v>
      </c>
      <c r="AA16" s="125">
        <v>4</v>
      </c>
      <c r="AB16" s="125"/>
      <c r="AC16" s="125"/>
      <c r="AD16" s="125">
        <v>4</v>
      </c>
      <c r="AE16" s="124">
        <v>4</v>
      </c>
      <c r="AF16" s="127">
        <v>4</v>
      </c>
      <c r="AG16" s="128">
        <v>4</v>
      </c>
      <c r="AH16" s="129">
        <v>4</v>
      </c>
      <c r="AI16" s="130"/>
      <c r="AJ16" s="656">
        <f>SUM(E16:AF16)</f>
        <v>80</v>
      </c>
      <c r="AK16" s="656"/>
      <c r="AL16" s="657"/>
      <c r="AM16" s="658">
        <f>AJ16/4</f>
        <v>20</v>
      </c>
      <c r="AN16" s="659"/>
      <c r="AO16" s="660"/>
      <c r="AP16" s="658">
        <f t="shared" si="2"/>
        <v>0.5</v>
      </c>
      <c r="AQ16" s="659"/>
      <c r="AR16" s="660"/>
      <c r="AS16" s="131"/>
    </row>
    <row r="17" spans="1:45" s="110" customFormat="1" ht="17.25" customHeight="1">
      <c r="A17" s="639"/>
      <c r="B17" s="187" t="s">
        <v>33</v>
      </c>
      <c r="C17" s="188" t="s">
        <v>197</v>
      </c>
      <c r="D17" s="127" t="s">
        <v>180</v>
      </c>
      <c r="E17" s="123"/>
      <c r="F17" s="125"/>
      <c r="G17" s="125"/>
      <c r="H17" s="125"/>
      <c r="I17" s="125"/>
      <c r="J17" s="124"/>
      <c r="K17" s="127"/>
      <c r="L17" s="123"/>
      <c r="M17" s="125"/>
      <c r="N17" s="125"/>
      <c r="O17" s="125"/>
      <c r="P17" s="125"/>
      <c r="Q17" s="124"/>
      <c r="R17" s="127"/>
      <c r="S17" s="123"/>
      <c r="T17" s="125"/>
      <c r="U17" s="125"/>
      <c r="V17" s="125"/>
      <c r="W17" s="125"/>
      <c r="X17" s="124"/>
      <c r="Y17" s="127"/>
      <c r="Z17" s="123"/>
      <c r="AA17" s="125"/>
      <c r="AB17" s="125"/>
      <c r="AC17" s="125"/>
      <c r="AD17" s="125"/>
      <c r="AE17" s="124"/>
      <c r="AF17" s="127"/>
      <c r="AG17" s="128"/>
      <c r="AH17" s="129"/>
      <c r="AI17" s="130"/>
      <c r="AJ17" s="656">
        <f t="shared" si="0"/>
        <v>0</v>
      </c>
      <c r="AK17" s="656"/>
      <c r="AL17" s="657"/>
      <c r="AM17" s="658">
        <f t="shared" si="1"/>
        <v>0</v>
      </c>
      <c r="AN17" s="659"/>
      <c r="AO17" s="660"/>
      <c r="AP17" s="658">
        <f t="shared" si="2"/>
        <v>0</v>
      </c>
      <c r="AQ17" s="659"/>
      <c r="AR17" s="660"/>
      <c r="AS17" s="131"/>
    </row>
    <row r="18" spans="1:45" s="110" customFormat="1" ht="17.25" customHeight="1">
      <c r="A18" s="639"/>
      <c r="B18" s="187"/>
      <c r="C18" s="188"/>
      <c r="D18" s="127"/>
      <c r="E18" s="123"/>
      <c r="F18" s="125"/>
      <c r="G18" s="125"/>
      <c r="H18" s="125"/>
      <c r="I18" s="125"/>
      <c r="J18" s="124"/>
      <c r="K18" s="127"/>
      <c r="L18" s="123"/>
      <c r="M18" s="125"/>
      <c r="N18" s="125"/>
      <c r="O18" s="125"/>
      <c r="P18" s="125"/>
      <c r="Q18" s="124"/>
      <c r="R18" s="127"/>
      <c r="S18" s="123"/>
      <c r="T18" s="125"/>
      <c r="U18" s="125"/>
      <c r="V18" s="125"/>
      <c r="W18" s="125"/>
      <c r="X18" s="124"/>
      <c r="Y18" s="127"/>
      <c r="Z18" s="123"/>
      <c r="AA18" s="125"/>
      <c r="AB18" s="125"/>
      <c r="AC18" s="125"/>
      <c r="AD18" s="125"/>
      <c r="AE18" s="124"/>
      <c r="AF18" s="127"/>
      <c r="AG18" s="128"/>
      <c r="AH18" s="129"/>
      <c r="AI18" s="130"/>
      <c r="AJ18" s="656">
        <f>SUM(E18:AF18)</f>
        <v>0</v>
      </c>
      <c r="AK18" s="656"/>
      <c r="AL18" s="657"/>
      <c r="AM18" s="658">
        <f t="shared" si="1"/>
        <v>0</v>
      </c>
      <c r="AN18" s="659"/>
      <c r="AO18" s="660"/>
      <c r="AP18" s="658">
        <f t="shared" si="2"/>
        <v>0</v>
      </c>
      <c r="AQ18" s="659"/>
      <c r="AR18" s="660"/>
      <c r="AS18" s="131"/>
    </row>
    <row r="19" spans="1:45" s="110" customFormat="1" ht="17.25" customHeight="1">
      <c r="A19" s="639"/>
      <c r="B19" s="187"/>
      <c r="C19" s="188"/>
      <c r="D19" s="127"/>
      <c r="E19" s="123"/>
      <c r="F19" s="125"/>
      <c r="G19" s="125"/>
      <c r="H19" s="125"/>
      <c r="I19" s="125"/>
      <c r="J19" s="124"/>
      <c r="K19" s="127"/>
      <c r="L19" s="123"/>
      <c r="M19" s="125"/>
      <c r="N19" s="125"/>
      <c r="O19" s="125"/>
      <c r="P19" s="125"/>
      <c r="Q19" s="124"/>
      <c r="R19" s="127"/>
      <c r="S19" s="123"/>
      <c r="T19" s="125"/>
      <c r="U19" s="125"/>
      <c r="V19" s="125"/>
      <c r="W19" s="125"/>
      <c r="X19" s="124"/>
      <c r="Y19" s="127"/>
      <c r="Z19" s="123"/>
      <c r="AA19" s="125"/>
      <c r="AB19" s="125"/>
      <c r="AC19" s="125"/>
      <c r="AD19" s="125"/>
      <c r="AE19" s="124"/>
      <c r="AF19" s="127"/>
      <c r="AG19" s="128"/>
      <c r="AH19" s="129"/>
      <c r="AI19" s="130"/>
      <c r="AJ19" s="656">
        <f>SUM(E19:AF19)</f>
        <v>0</v>
      </c>
      <c r="AK19" s="656"/>
      <c r="AL19" s="657"/>
      <c r="AM19" s="658">
        <f>AJ19/4</f>
        <v>0</v>
      </c>
      <c r="AN19" s="659"/>
      <c r="AO19" s="660"/>
      <c r="AP19" s="658">
        <f t="shared" si="2"/>
        <v>0</v>
      </c>
      <c r="AQ19" s="659"/>
      <c r="AR19" s="660"/>
      <c r="AS19" s="131"/>
    </row>
    <row r="20" spans="1:45" s="110" customFormat="1" ht="17.25" customHeight="1">
      <c r="A20" s="639"/>
      <c r="B20" s="187"/>
      <c r="C20" s="188"/>
      <c r="D20" s="127"/>
      <c r="E20" s="123"/>
      <c r="F20" s="125"/>
      <c r="G20" s="125"/>
      <c r="H20" s="125"/>
      <c r="I20" s="125"/>
      <c r="J20" s="124"/>
      <c r="K20" s="127"/>
      <c r="L20" s="123"/>
      <c r="M20" s="125"/>
      <c r="N20" s="125"/>
      <c r="O20" s="125"/>
      <c r="P20" s="125"/>
      <c r="Q20" s="124"/>
      <c r="R20" s="127"/>
      <c r="S20" s="123"/>
      <c r="T20" s="125"/>
      <c r="U20" s="125"/>
      <c r="V20" s="125"/>
      <c r="W20" s="125"/>
      <c r="X20" s="124"/>
      <c r="Y20" s="127"/>
      <c r="Z20" s="123"/>
      <c r="AA20" s="125"/>
      <c r="AB20" s="125"/>
      <c r="AC20" s="125"/>
      <c r="AD20" s="125"/>
      <c r="AE20" s="124"/>
      <c r="AF20" s="127"/>
      <c r="AG20" s="128"/>
      <c r="AH20" s="129"/>
      <c r="AI20" s="130"/>
      <c r="AJ20" s="656">
        <f>SUM(E20:AF20)</f>
        <v>0</v>
      </c>
      <c r="AK20" s="656"/>
      <c r="AL20" s="657"/>
      <c r="AM20" s="658">
        <f t="shared" si="1"/>
        <v>0</v>
      </c>
      <c r="AN20" s="659"/>
      <c r="AO20" s="660"/>
      <c r="AP20" s="658">
        <f t="shared" si="2"/>
        <v>0</v>
      </c>
      <c r="AQ20" s="659"/>
      <c r="AR20" s="660"/>
      <c r="AS20" s="131"/>
    </row>
    <row r="21" spans="1:45" s="110" customFormat="1" ht="17.25" customHeight="1">
      <c r="A21" s="639"/>
      <c r="B21" s="123"/>
      <c r="C21" s="124"/>
      <c r="D21" s="127"/>
      <c r="E21" s="123"/>
      <c r="F21" s="125"/>
      <c r="G21" s="125"/>
      <c r="H21" s="125"/>
      <c r="I21" s="125"/>
      <c r="J21" s="124"/>
      <c r="K21" s="127"/>
      <c r="L21" s="123"/>
      <c r="M21" s="125"/>
      <c r="N21" s="125"/>
      <c r="O21" s="125"/>
      <c r="P21" s="125"/>
      <c r="Q21" s="124"/>
      <c r="R21" s="127"/>
      <c r="S21" s="123"/>
      <c r="T21" s="125"/>
      <c r="U21" s="125"/>
      <c r="V21" s="125"/>
      <c r="W21" s="125"/>
      <c r="X21" s="124"/>
      <c r="Y21" s="127"/>
      <c r="Z21" s="123"/>
      <c r="AA21" s="125"/>
      <c r="AB21" s="125"/>
      <c r="AC21" s="125"/>
      <c r="AD21" s="125"/>
      <c r="AE21" s="124"/>
      <c r="AF21" s="127"/>
      <c r="AG21" s="128"/>
      <c r="AH21" s="129"/>
      <c r="AI21" s="130"/>
      <c r="AJ21" s="656">
        <f t="shared" si="0"/>
        <v>0</v>
      </c>
      <c r="AK21" s="656"/>
      <c r="AL21" s="657"/>
      <c r="AM21" s="658">
        <f t="shared" si="1"/>
        <v>0</v>
      </c>
      <c r="AN21" s="659"/>
      <c r="AO21" s="660"/>
      <c r="AP21" s="658">
        <f t="shared" si="2"/>
        <v>0</v>
      </c>
      <c r="AQ21" s="659"/>
      <c r="AR21" s="660"/>
      <c r="AS21" s="131"/>
    </row>
    <row r="22" spans="1:45" s="110" customFormat="1" ht="17.25" customHeight="1" thickBot="1">
      <c r="A22" s="639"/>
      <c r="B22" s="123"/>
      <c r="C22" s="124"/>
      <c r="D22" s="174"/>
      <c r="E22" s="123"/>
      <c r="F22" s="124"/>
      <c r="G22" s="125"/>
      <c r="H22" s="125"/>
      <c r="I22" s="125"/>
      <c r="J22" s="124"/>
      <c r="K22" s="127"/>
      <c r="L22" s="123"/>
      <c r="M22" s="125"/>
      <c r="N22" s="125"/>
      <c r="O22" s="125"/>
      <c r="P22" s="125"/>
      <c r="Q22" s="124"/>
      <c r="R22" s="127"/>
      <c r="S22" s="123"/>
      <c r="T22" s="125"/>
      <c r="U22" s="125"/>
      <c r="V22" s="125"/>
      <c r="W22" s="125"/>
      <c r="X22" s="124"/>
      <c r="Y22" s="127"/>
      <c r="Z22" s="123"/>
      <c r="AA22" s="125"/>
      <c r="AB22" s="125"/>
      <c r="AC22" s="125"/>
      <c r="AD22" s="125"/>
      <c r="AE22" s="124"/>
      <c r="AF22" s="127"/>
      <c r="AG22" s="128"/>
      <c r="AH22" s="129"/>
      <c r="AI22" s="130"/>
      <c r="AJ22" s="656">
        <f t="shared" si="0"/>
        <v>0</v>
      </c>
      <c r="AK22" s="656"/>
      <c r="AL22" s="657"/>
      <c r="AM22" s="658">
        <f t="shared" si="1"/>
        <v>0</v>
      </c>
      <c r="AN22" s="659"/>
      <c r="AO22" s="660"/>
      <c r="AP22" s="658">
        <f t="shared" si="2"/>
        <v>0</v>
      </c>
      <c r="AQ22" s="659"/>
      <c r="AR22" s="660"/>
      <c r="AS22" s="132"/>
    </row>
    <row r="23" spans="1:45" s="110" customFormat="1" ht="17.25" customHeight="1" thickBot="1">
      <c r="A23" s="639"/>
      <c r="B23" s="621" t="s">
        <v>27</v>
      </c>
      <c r="C23" s="622"/>
      <c r="D23" s="622"/>
      <c r="E23" s="133">
        <f>SUM(E13:E22)</f>
        <v>20</v>
      </c>
      <c r="F23" s="115">
        <f t="shared" ref="F23:AI23" si="3">SUM(F13:F22)</f>
        <v>28</v>
      </c>
      <c r="G23" s="115">
        <f t="shared" si="3"/>
        <v>0</v>
      </c>
      <c r="H23" s="115">
        <f t="shared" si="3"/>
        <v>0</v>
      </c>
      <c r="I23" s="115">
        <f t="shared" si="3"/>
        <v>28</v>
      </c>
      <c r="J23" s="115">
        <f t="shared" si="3"/>
        <v>20</v>
      </c>
      <c r="K23" s="134">
        <f t="shared" si="3"/>
        <v>28</v>
      </c>
      <c r="L23" s="135">
        <f t="shared" si="3"/>
        <v>20</v>
      </c>
      <c r="M23" s="115">
        <f t="shared" si="3"/>
        <v>28</v>
      </c>
      <c r="N23" s="115">
        <f t="shared" si="3"/>
        <v>0</v>
      </c>
      <c r="O23" s="115">
        <f t="shared" si="3"/>
        <v>0</v>
      </c>
      <c r="P23" s="115">
        <f t="shared" si="3"/>
        <v>28</v>
      </c>
      <c r="Q23" s="115">
        <f t="shared" si="3"/>
        <v>20</v>
      </c>
      <c r="R23" s="134">
        <f t="shared" si="3"/>
        <v>28</v>
      </c>
      <c r="S23" s="135">
        <f t="shared" si="3"/>
        <v>20</v>
      </c>
      <c r="T23" s="115">
        <f t="shared" si="3"/>
        <v>28</v>
      </c>
      <c r="U23" s="115">
        <f t="shared" si="3"/>
        <v>0</v>
      </c>
      <c r="V23" s="115">
        <f t="shared" si="3"/>
        <v>0</v>
      </c>
      <c r="W23" s="115">
        <f t="shared" si="3"/>
        <v>28</v>
      </c>
      <c r="X23" s="115">
        <f t="shared" si="3"/>
        <v>20</v>
      </c>
      <c r="Y23" s="134">
        <f t="shared" si="3"/>
        <v>28</v>
      </c>
      <c r="Z23" s="135">
        <f t="shared" si="3"/>
        <v>20</v>
      </c>
      <c r="AA23" s="115">
        <f t="shared" si="3"/>
        <v>28</v>
      </c>
      <c r="AB23" s="115">
        <f t="shared" si="3"/>
        <v>0</v>
      </c>
      <c r="AC23" s="115">
        <f t="shared" si="3"/>
        <v>0</v>
      </c>
      <c r="AD23" s="136">
        <f t="shared" si="3"/>
        <v>28</v>
      </c>
      <c r="AE23" s="136">
        <f t="shared" si="3"/>
        <v>20</v>
      </c>
      <c r="AF23" s="137">
        <f t="shared" si="3"/>
        <v>28</v>
      </c>
      <c r="AG23" s="138">
        <f t="shared" si="3"/>
        <v>20</v>
      </c>
      <c r="AH23" s="139">
        <f t="shared" si="3"/>
        <v>28</v>
      </c>
      <c r="AI23" s="140">
        <f t="shared" si="3"/>
        <v>0</v>
      </c>
      <c r="AJ23" s="661">
        <f>SUM(AJ13:AL22)</f>
        <v>496</v>
      </c>
      <c r="AK23" s="661"/>
      <c r="AL23" s="662"/>
      <c r="AM23" s="663">
        <f>SUM(AM13:AO22)</f>
        <v>124</v>
      </c>
      <c r="AN23" s="661"/>
      <c r="AO23" s="662"/>
      <c r="AP23" s="663">
        <f>SUM(AP13:AR22)</f>
        <v>3.1</v>
      </c>
      <c r="AQ23" s="661"/>
      <c r="AR23" s="662"/>
      <c r="AS23" s="141"/>
    </row>
    <row r="24" spans="1:45" s="110" customFormat="1" ht="17.25" customHeight="1" thickTop="1" thickBot="1">
      <c r="A24" s="639"/>
      <c r="B24" s="621" t="s">
        <v>28</v>
      </c>
      <c r="C24" s="622"/>
      <c r="D24" s="622"/>
      <c r="E24" s="622"/>
      <c r="F24" s="622"/>
      <c r="G24" s="622"/>
      <c r="H24" s="622"/>
      <c r="I24" s="622"/>
      <c r="J24" s="622"/>
      <c r="K24" s="622"/>
      <c r="L24" s="622"/>
      <c r="M24" s="622"/>
      <c r="N24" s="622"/>
      <c r="O24" s="622"/>
      <c r="P24" s="622"/>
      <c r="Q24" s="622"/>
      <c r="R24" s="622"/>
      <c r="S24" s="622"/>
      <c r="T24" s="622"/>
      <c r="U24" s="622"/>
      <c r="V24" s="622"/>
      <c r="W24" s="622"/>
      <c r="X24" s="622"/>
      <c r="Y24" s="622"/>
      <c r="Z24" s="622"/>
      <c r="AA24" s="622"/>
      <c r="AB24" s="622"/>
      <c r="AC24" s="622"/>
      <c r="AD24" s="622" t="s">
        <v>184</v>
      </c>
      <c r="AE24" s="622"/>
      <c r="AF24" s="664"/>
      <c r="AG24" s="665">
        <v>40</v>
      </c>
      <c r="AH24" s="666"/>
      <c r="AI24" s="667"/>
      <c r="AJ24" s="668" t="s">
        <v>32</v>
      </c>
      <c r="AK24" s="669"/>
      <c r="AL24" s="669"/>
      <c r="AM24" s="669"/>
      <c r="AN24" s="669"/>
      <c r="AO24" s="669"/>
      <c r="AP24" s="669"/>
      <c r="AQ24" s="669"/>
      <c r="AR24" s="670"/>
      <c r="AS24" s="141"/>
    </row>
    <row r="25" spans="1:45" s="110" customFormat="1" ht="17.25" customHeight="1" thickBot="1">
      <c r="A25" s="640"/>
      <c r="B25" s="671" t="s">
        <v>29</v>
      </c>
      <c r="C25" s="672"/>
      <c r="D25" s="672"/>
      <c r="E25" s="142">
        <v>8</v>
      </c>
      <c r="F25" s="143">
        <v>8</v>
      </c>
      <c r="G25" s="143" t="s">
        <v>183</v>
      </c>
      <c r="H25" s="143" t="s">
        <v>183</v>
      </c>
      <c r="I25" s="143">
        <v>8</v>
      </c>
      <c r="J25" s="143">
        <v>8</v>
      </c>
      <c r="K25" s="144">
        <v>8</v>
      </c>
      <c r="L25" s="142">
        <v>8</v>
      </c>
      <c r="M25" s="143">
        <v>8</v>
      </c>
      <c r="N25" s="143" t="s">
        <v>183</v>
      </c>
      <c r="O25" s="143" t="s">
        <v>183</v>
      </c>
      <c r="P25" s="143">
        <v>8</v>
      </c>
      <c r="Q25" s="143">
        <v>8</v>
      </c>
      <c r="R25" s="144">
        <v>8</v>
      </c>
      <c r="S25" s="142">
        <v>8</v>
      </c>
      <c r="T25" s="143">
        <v>8</v>
      </c>
      <c r="U25" s="143" t="s">
        <v>183</v>
      </c>
      <c r="V25" s="143" t="s">
        <v>183</v>
      </c>
      <c r="W25" s="143">
        <v>8</v>
      </c>
      <c r="X25" s="143">
        <v>8</v>
      </c>
      <c r="Y25" s="144">
        <v>8</v>
      </c>
      <c r="Z25" s="142">
        <v>8</v>
      </c>
      <c r="AA25" s="143">
        <v>8</v>
      </c>
      <c r="AB25" s="143" t="s">
        <v>183</v>
      </c>
      <c r="AC25" s="143" t="s">
        <v>183</v>
      </c>
      <c r="AD25" s="145">
        <v>8</v>
      </c>
      <c r="AE25" s="145">
        <v>8</v>
      </c>
      <c r="AF25" s="146">
        <v>8</v>
      </c>
      <c r="AG25" s="143"/>
      <c r="AH25" s="143"/>
      <c r="AI25" s="144"/>
      <c r="AJ25" s="626"/>
      <c r="AK25" s="627"/>
      <c r="AL25" s="673"/>
      <c r="AM25" s="674"/>
      <c r="AN25" s="627"/>
      <c r="AO25" s="673"/>
      <c r="AP25" s="674"/>
      <c r="AQ25" s="627"/>
      <c r="AR25" s="673"/>
      <c r="AS25" s="141"/>
    </row>
    <row r="26" spans="1:45" s="110" customFormat="1" ht="17.25" customHeight="1" thickBot="1">
      <c r="B26" s="147"/>
      <c r="C26" s="147"/>
      <c r="D26" s="147"/>
      <c r="E26" s="148"/>
      <c r="F26" s="148"/>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50"/>
      <c r="AI26" s="150"/>
      <c r="AJ26" s="151"/>
      <c r="AK26" s="152"/>
      <c r="AL26" s="152"/>
      <c r="AM26" s="152"/>
      <c r="AN26" s="152"/>
      <c r="AO26" s="152"/>
      <c r="AP26" s="152"/>
      <c r="AQ26" s="152"/>
      <c r="AR26" s="152"/>
      <c r="AS26" s="153"/>
    </row>
    <row r="27" spans="1:45" s="110" customFormat="1" ht="17.25" customHeight="1" thickBot="1">
      <c r="A27" s="681" t="s">
        <v>30</v>
      </c>
      <c r="B27" s="154" t="s">
        <v>8</v>
      </c>
      <c r="C27" s="136" t="s">
        <v>34</v>
      </c>
      <c r="D27" s="189" t="s">
        <v>202</v>
      </c>
      <c r="E27" s="156">
        <v>8</v>
      </c>
      <c r="F27" s="157">
        <v>8</v>
      </c>
      <c r="G27" s="125"/>
      <c r="H27" s="125"/>
      <c r="I27" s="125">
        <v>8</v>
      </c>
      <c r="J27" s="125">
        <v>8</v>
      </c>
      <c r="K27" s="158">
        <v>8</v>
      </c>
      <c r="L27" s="159">
        <v>8</v>
      </c>
      <c r="M27" s="160">
        <v>8</v>
      </c>
      <c r="N27" s="125"/>
      <c r="O27" s="125"/>
      <c r="P27" s="125">
        <v>8</v>
      </c>
      <c r="Q27" s="125">
        <v>8</v>
      </c>
      <c r="R27" s="158">
        <v>8</v>
      </c>
      <c r="S27" s="159">
        <v>8</v>
      </c>
      <c r="T27" s="160">
        <v>8</v>
      </c>
      <c r="U27" s="125"/>
      <c r="V27" s="125"/>
      <c r="W27" s="125">
        <v>8</v>
      </c>
      <c r="X27" s="125">
        <v>8</v>
      </c>
      <c r="Y27" s="158">
        <v>8</v>
      </c>
      <c r="Z27" s="159">
        <v>8</v>
      </c>
      <c r="AA27" s="160">
        <v>8</v>
      </c>
      <c r="AB27" s="125"/>
      <c r="AC27" s="125"/>
      <c r="AD27" s="125">
        <v>8</v>
      </c>
      <c r="AE27" s="115">
        <v>8</v>
      </c>
      <c r="AF27" s="158">
        <v>8</v>
      </c>
      <c r="AG27" s="161">
        <v>8</v>
      </c>
      <c r="AH27" s="190">
        <v>8</v>
      </c>
      <c r="AI27" s="162"/>
      <c r="AJ27" s="685">
        <f t="shared" ref="AJ27:AJ32" si="4">SUM(E27:AF27)</f>
        <v>160</v>
      </c>
      <c r="AK27" s="685"/>
      <c r="AL27" s="686"/>
      <c r="AM27" s="687">
        <f t="shared" ref="AM27:AM32" si="5">AJ27/4</f>
        <v>40</v>
      </c>
      <c r="AN27" s="688"/>
      <c r="AO27" s="689"/>
      <c r="AP27" s="687">
        <f t="shared" ref="AP27:AP32" si="6">IF($AG$24=0,0,ROUNDDOWN(AM27/$AG$24,1))</f>
        <v>1</v>
      </c>
      <c r="AQ27" s="688"/>
      <c r="AR27" s="689"/>
      <c r="AS27" s="163"/>
    </row>
    <row r="28" spans="1:45" s="110" customFormat="1" ht="17.25" customHeight="1">
      <c r="A28" s="682"/>
      <c r="B28" s="123" t="s">
        <v>31</v>
      </c>
      <c r="C28" s="124" t="s">
        <v>34</v>
      </c>
      <c r="D28" s="166" t="s">
        <v>42</v>
      </c>
      <c r="E28" s="165">
        <v>8</v>
      </c>
      <c r="F28" s="160">
        <v>8</v>
      </c>
      <c r="G28" s="160"/>
      <c r="H28" s="160"/>
      <c r="I28" s="160">
        <v>8</v>
      </c>
      <c r="J28" s="164">
        <v>8</v>
      </c>
      <c r="K28" s="166">
        <v>8</v>
      </c>
      <c r="L28" s="165">
        <v>8</v>
      </c>
      <c r="M28" s="160">
        <v>8</v>
      </c>
      <c r="N28" s="160"/>
      <c r="O28" s="160"/>
      <c r="P28" s="160">
        <v>8</v>
      </c>
      <c r="Q28" s="164">
        <v>8</v>
      </c>
      <c r="R28" s="166">
        <v>8</v>
      </c>
      <c r="S28" s="165">
        <v>8</v>
      </c>
      <c r="T28" s="160">
        <v>8</v>
      </c>
      <c r="U28" s="160"/>
      <c r="V28" s="160"/>
      <c r="W28" s="160">
        <v>8</v>
      </c>
      <c r="X28" s="164">
        <v>8</v>
      </c>
      <c r="Y28" s="166">
        <v>8</v>
      </c>
      <c r="Z28" s="165">
        <v>8</v>
      </c>
      <c r="AA28" s="160">
        <v>8</v>
      </c>
      <c r="AB28" s="160"/>
      <c r="AC28" s="160"/>
      <c r="AD28" s="160">
        <v>8</v>
      </c>
      <c r="AE28" s="160">
        <v>8</v>
      </c>
      <c r="AF28" s="166">
        <v>8</v>
      </c>
      <c r="AG28" s="167">
        <v>8</v>
      </c>
      <c r="AH28" s="168">
        <v>8</v>
      </c>
      <c r="AI28" s="169"/>
      <c r="AJ28" s="656">
        <f t="shared" si="4"/>
        <v>160</v>
      </c>
      <c r="AK28" s="656"/>
      <c r="AL28" s="657"/>
      <c r="AM28" s="658">
        <f t="shared" si="5"/>
        <v>40</v>
      </c>
      <c r="AN28" s="659"/>
      <c r="AO28" s="660"/>
      <c r="AP28" s="658">
        <f t="shared" si="6"/>
        <v>1</v>
      </c>
      <c r="AQ28" s="659"/>
      <c r="AR28" s="660"/>
      <c r="AS28" s="131"/>
    </row>
    <row r="29" spans="1:45" s="110" customFormat="1" ht="17.25" customHeight="1">
      <c r="A29" s="682"/>
      <c r="B29" s="123"/>
      <c r="C29" s="124"/>
      <c r="D29" s="166"/>
      <c r="E29" s="165"/>
      <c r="F29" s="160"/>
      <c r="G29" s="160"/>
      <c r="H29" s="160"/>
      <c r="I29" s="160"/>
      <c r="J29" s="164"/>
      <c r="K29" s="166"/>
      <c r="L29" s="165"/>
      <c r="M29" s="160"/>
      <c r="N29" s="160"/>
      <c r="O29" s="160"/>
      <c r="P29" s="160"/>
      <c r="Q29" s="164"/>
      <c r="R29" s="166"/>
      <c r="S29" s="165"/>
      <c r="T29" s="160"/>
      <c r="U29" s="160"/>
      <c r="V29" s="160"/>
      <c r="W29" s="160"/>
      <c r="X29" s="164"/>
      <c r="Y29" s="166"/>
      <c r="Z29" s="165"/>
      <c r="AA29" s="160"/>
      <c r="AB29" s="160"/>
      <c r="AC29" s="160"/>
      <c r="AD29" s="160"/>
      <c r="AE29" s="164"/>
      <c r="AF29" s="166"/>
      <c r="AG29" s="167"/>
      <c r="AH29" s="168"/>
      <c r="AI29" s="169"/>
      <c r="AJ29" s="656">
        <f t="shared" si="4"/>
        <v>0</v>
      </c>
      <c r="AK29" s="656"/>
      <c r="AL29" s="657"/>
      <c r="AM29" s="658">
        <f t="shared" si="5"/>
        <v>0</v>
      </c>
      <c r="AN29" s="659"/>
      <c r="AO29" s="660"/>
      <c r="AP29" s="658">
        <f t="shared" si="6"/>
        <v>0</v>
      </c>
      <c r="AQ29" s="659"/>
      <c r="AR29" s="660"/>
      <c r="AS29" s="131"/>
    </row>
    <row r="30" spans="1:45" s="110" customFormat="1" ht="17.25" customHeight="1">
      <c r="A30" s="682"/>
      <c r="B30" s="123"/>
      <c r="C30" s="124"/>
      <c r="D30" s="166"/>
      <c r="E30" s="165"/>
      <c r="F30" s="160"/>
      <c r="G30" s="160"/>
      <c r="H30" s="160"/>
      <c r="I30" s="160"/>
      <c r="J30" s="164"/>
      <c r="K30" s="166"/>
      <c r="L30" s="165"/>
      <c r="M30" s="160"/>
      <c r="N30" s="160"/>
      <c r="O30" s="160"/>
      <c r="P30" s="160"/>
      <c r="Q30" s="164"/>
      <c r="R30" s="166"/>
      <c r="S30" s="165"/>
      <c r="T30" s="160"/>
      <c r="U30" s="160"/>
      <c r="V30" s="160"/>
      <c r="W30" s="160"/>
      <c r="X30" s="164"/>
      <c r="Y30" s="166"/>
      <c r="Z30" s="165"/>
      <c r="AA30" s="160"/>
      <c r="AB30" s="160"/>
      <c r="AC30" s="160"/>
      <c r="AD30" s="160"/>
      <c r="AE30" s="164"/>
      <c r="AF30" s="166"/>
      <c r="AG30" s="167"/>
      <c r="AH30" s="168"/>
      <c r="AI30" s="169"/>
      <c r="AJ30" s="656">
        <f t="shared" si="4"/>
        <v>0</v>
      </c>
      <c r="AK30" s="656"/>
      <c r="AL30" s="657"/>
      <c r="AM30" s="658">
        <f t="shared" si="5"/>
        <v>0</v>
      </c>
      <c r="AN30" s="659"/>
      <c r="AO30" s="660"/>
      <c r="AP30" s="658">
        <f t="shared" si="6"/>
        <v>0</v>
      </c>
      <c r="AQ30" s="659"/>
      <c r="AR30" s="660"/>
      <c r="AS30" s="131"/>
    </row>
    <row r="31" spans="1:45" s="110" customFormat="1" ht="17.25" customHeight="1">
      <c r="A31" s="682"/>
      <c r="B31" s="191"/>
      <c r="C31" s="124"/>
      <c r="D31" s="166"/>
      <c r="E31" s="165"/>
      <c r="F31" s="160"/>
      <c r="G31" s="160"/>
      <c r="H31" s="160"/>
      <c r="I31" s="160"/>
      <c r="J31" s="164"/>
      <c r="K31" s="166"/>
      <c r="L31" s="165"/>
      <c r="M31" s="160"/>
      <c r="N31" s="160"/>
      <c r="O31" s="160"/>
      <c r="P31" s="160"/>
      <c r="Q31" s="164"/>
      <c r="R31" s="166"/>
      <c r="S31" s="165"/>
      <c r="T31" s="160"/>
      <c r="U31" s="160"/>
      <c r="V31" s="160"/>
      <c r="W31" s="160"/>
      <c r="X31" s="164"/>
      <c r="Y31" s="166"/>
      <c r="Z31" s="165"/>
      <c r="AA31" s="160"/>
      <c r="AB31" s="160"/>
      <c r="AC31" s="160"/>
      <c r="AD31" s="160"/>
      <c r="AE31" s="164"/>
      <c r="AF31" s="166"/>
      <c r="AG31" s="167"/>
      <c r="AH31" s="168"/>
      <c r="AI31" s="169"/>
      <c r="AJ31" s="656">
        <f t="shared" si="4"/>
        <v>0</v>
      </c>
      <c r="AK31" s="656"/>
      <c r="AL31" s="657"/>
      <c r="AM31" s="658">
        <f t="shared" si="5"/>
        <v>0</v>
      </c>
      <c r="AN31" s="659"/>
      <c r="AO31" s="660"/>
      <c r="AP31" s="658">
        <f t="shared" si="6"/>
        <v>0</v>
      </c>
      <c r="AQ31" s="659"/>
      <c r="AR31" s="660"/>
      <c r="AS31" s="131"/>
    </row>
    <row r="32" spans="1:45" s="110" customFormat="1" ht="17.25" customHeight="1" thickBot="1">
      <c r="A32" s="683"/>
      <c r="B32" s="170"/>
      <c r="C32" s="171"/>
      <c r="D32" s="192"/>
      <c r="E32" s="173"/>
      <c r="F32" s="172"/>
      <c r="G32" s="171"/>
      <c r="H32" s="171"/>
      <c r="I32" s="171"/>
      <c r="J32" s="171"/>
      <c r="K32" s="174"/>
      <c r="L32" s="175"/>
      <c r="M32" s="171"/>
      <c r="N32" s="171"/>
      <c r="O32" s="171"/>
      <c r="P32" s="171"/>
      <c r="Q32" s="171"/>
      <c r="R32" s="174"/>
      <c r="S32" s="175"/>
      <c r="T32" s="171"/>
      <c r="U32" s="171"/>
      <c r="V32" s="171"/>
      <c r="W32" s="171"/>
      <c r="X32" s="171"/>
      <c r="Y32" s="174"/>
      <c r="Z32" s="175"/>
      <c r="AA32" s="171"/>
      <c r="AB32" s="171"/>
      <c r="AC32" s="171"/>
      <c r="AD32" s="171"/>
      <c r="AE32" s="171"/>
      <c r="AF32" s="174"/>
      <c r="AG32" s="193"/>
      <c r="AH32" s="176"/>
      <c r="AI32" s="177"/>
      <c r="AJ32" s="676">
        <f t="shared" si="4"/>
        <v>0</v>
      </c>
      <c r="AK32" s="676"/>
      <c r="AL32" s="677"/>
      <c r="AM32" s="678">
        <f t="shared" si="5"/>
        <v>0</v>
      </c>
      <c r="AN32" s="679"/>
      <c r="AO32" s="680"/>
      <c r="AP32" s="678">
        <f t="shared" si="6"/>
        <v>0</v>
      </c>
      <c r="AQ32" s="679"/>
      <c r="AR32" s="680"/>
      <c r="AS32" s="132"/>
    </row>
    <row r="33" spans="1:59" s="110" customFormat="1" ht="17.25" customHeight="1" thickBot="1">
      <c r="A33" s="178"/>
      <c r="B33" s="147"/>
      <c r="C33" s="147"/>
      <c r="D33" s="147"/>
      <c r="E33" s="147"/>
      <c r="F33" s="147"/>
      <c r="G33" s="147"/>
      <c r="H33" s="147"/>
      <c r="I33" s="147"/>
      <c r="J33" s="147"/>
      <c r="K33" s="147"/>
      <c r="L33" s="147"/>
      <c r="M33" s="152"/>
      <c r="N33" s="152"/>
      <c r="O33" s="152"/>
      <c r="P33" s="152"/>
      <c r="Q33" s="152"/>
      <c r="R33" s="152"/>
      <c r="S33" s="152"/>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52"/>
      <c r="AZ33" s="152"/>
      <c r="BA33" s="152"/>
      <c r="BB33" s="179"/>
      <c r="BC33" s="179"/>
      <c r="BD33" s="179"/>
      <c r="BE33" s="179"/>
      <c r="BF33" s="179"/>
      <c r="BG33" s="179"/>
    </row>
    <row r="34" spans="1:59" s="181" customFormat="1" ht="58.5" customHeight="1" thickTop="1" thickBot="1">
      <c r="A34" s="698" t="s">
        <v>223</v>
      </c>
      <c r="B34" s="699"/>
      <c r="C34" s="700"/>
      <c r="D34" s="696" t="s">
        <v>203</v>
      </c>
      <c r="E34" s="697"/>
      <c r="F34" s="697"/>
      <c r="G34" s="697"/>
      <c r="H34" s="697"/>
      <c r="I34" s="697"/>
      <c r="J34" s="697"/>
      <c r="K34" s="697"/>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693" t="s">
        <v>198</v>
      </c>
      <c r="AM34" s="694"/>
      <c r="AN34" s="694"/>
      <c r="AO34" s="694"/>
      <c r="AP34" s="694"/>
      <c r="AQ34" s="694"/>
      <c r="AR34" s="695"/>
      <c r="AS34" s="186" t="s">
        <v>217</v>
      </c>
      <c r="AT34" s="180"/>
      <c r="AU34" s="180"/>
      <c r="AV34" s="180"/>
      <c r="AW34" s="180"/>
      <c r="AX34" s="180"/>
      <c r="AY34" s="180"/>
      <c r="AZ34" s="180"/>
      <c r="BA34" s="180"/>
      <c r="BB34" s="180"/>
      <c r="BC34" s="180"/>
      <c r="BD34" s="180"/>
      <c r="BE34" s="180"/>
      <c r="BF34" s="180"/>
      <c r="BG34" s="180"/>
    </row>
    <row r="35" spans="1:59" s="181" customFormat="1" ht="11.25" customHeight="1" thickTop="1">
      <c r="A35" s="186"/>
      <c r="B35" s="185"/>
      <c r="C35" s="185"/>
      <c r="D35" s="185"/>
      <c r="E35" s="185"/>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0"/>
      <c r="AU35" s="180"/>
      <c r="AV35" s="180"/>
      <c r="AW35" s="180"/>
      <c r="AX35" s="180"/>
      <c r="AY35" s="180"/>
      <c r="AZ35" s="180"/>
      <c r="BA35" s="180"/>
      <c r="BB35" s="180"/>
      <c r="BC35" s="180"/>
      <c r="BD35" s="180"/>
      <c r="BE35" s="180"/>
      <c r="BF35" s="180"/>
      <c r="BG35" s="180"/>
    </row>
    <row r="36" spans="1:59" s="181" customFormat="1" ht="11.25" customHeight="1">
      <c r="A36" s="111"/>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82"/>
      <c r="AU36" s="182"/>
      <c r="AV36" s="182"/>
      <c r="AW36" s="182"/>
      <c r="AX36" s="182"/>
      <c r="AY36" s="182"/>
      <c r="AZ36" s="182"/>
      <c r="BA36" s="182"/>
      <c r="BB36" s="182"/>
      <c r="BC36" s="182"/>
      <c r="BD36" s="182"/>
      <c r="BE36" s="182"/>
      <c r="BF36" s="182"/>
      <c r="BG36" s="182"/>
    </row>
    <row r="37" spans="1:59" s="181" customFormat="1" ht="24.75" customHeight="1" thickBot="1">
      <c r="A37" s="617" t="s">
        <v>465</v>
      </c>
      <c r="B37" s="617"/>
      <c r="C37" s="617"/>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L37" s="617"/>
      <c r="AM37" s="617"/>
      <c r="AN37" s="617"/>
      <c r="AO37" s="617"/>
      <c r="AP37" s="617"/>
      <c r="AQ37" s="617"/>
      <c r="AR37" s="617"/>
      <c r="AS37" s="617"/>
      <c r="AT37" s="183"/>
      <c r="AU37" s="183"/>
      <c r="AV37" s="183"/>
      <c r="AW37" s="183"/>
      <c r="AX37" s="183"/>
      <c r="AY37" s="183"/>
      <c r="AZ37" s="183"/>
      <c r="BA37" s="183"/>
      <c r="BB37" s="183"/>
      <c r="BC37" s="183"/>
      <c r="BD37" s="183"/>
      <c r="BE37" s="183"/>
      <c r="BF37" s="183"/>
      <c r="BG37" s="183"/>
    </row>
    <row r="38" spans="1:59" s="181" customFormat="1" ht="15" customHeight="1" thickBot="1">
      <c r="A38" s="110"/>
      <c r="B38" s="111"/>
      <c r="C38" s="111"/>
      <c r="D38" s="111"/>
      <c r="E38" s="111"/>
      <c r="F38" s="111"/>
      <c r="G38" s="110"/>
      <c r="H38" s="110"/>
      <c r="I38" s="110"/>
      <c r="J38" s="110"/>
      <c r="K38" s="110"/>
      <c r="L38" s="110"/>
      <c r="M38" s="110"/>
      <c r="N38" s="110"/>
      <c r="O38" s="110"/>
      <c r="P38" s="110"/>
      <c r="Q38" s="110"/>
      <c r="R38" s="110"/>
      <c r="S38" s="110"/>
      <c r="T38" s="110"/>
      <c r="U38" s="110"/>
      <c r="V38" s="110"/>
      <c r="W38" s="110"/>
      <c r="X38" s="110"/>
      <c r="Y38" s="110"/>
      <c r="Z38" s="110"/>
      <c r="AA38" s="110"/>
      <c r="AB38" s="110"/>
      <c r="AC38" s="618" t="s">
        <v>126</v>
      </c>
      <c r="AD38" s="619"/>
      <c r="AE38" s="619"/>
      <c r="AF38" s="619"/>
      <c r="AG38" s="619"/>
      <c r="AH38" s="619"/>
      <c r="AI38" s="619"/>
      <c r="AJ38" s="619"/>
      <c r="AK38" s="619"/>
      <c r="AL38" s="620"/>
      <c r="AM38" s="112" t="s">
        <v>127</v>
      </c>
      <c r="AN38" s="113"/>
      <c r="AO38" s="113"/>
      <c r="AP38" s="113"/>
      <c r="AQ38" s="113"/>
      <c r="AR38" s="113"/>
      <c r="AS38" s="114"/>
      <c r="AT38" s="183"/>
      <c r="AU38" s="183"/>
      <c r="AV38" s="183"/>
      <c r="AW38" s="183"/>
      <c r="AX38" s="183"/>
      <c r="AY38" s="183"/>
      <c r="AZ38" s="183"/>
      <c r="BA38" s="183"/>
      <c r="BB38" s="183"/>
      <c r="BC38" s="183"/>
      <c r="BD38" s="183"/>
      <c r="BE38" s="183"/>
      <c r="BF38" s="183"/>
      <c r="BG38" s="183"/>
    </row>
    <row r="39" spans="1:59" s="181" customFormat="1" ht="30.75" customHeight="1" thickBot="1">
      <c r="A39" s="621" t="s">
        <v>13</v>
      </c>
      <c r="B39" s="622"/>
      <c r="C39" s="622"/>
      <c r="D39" s="622"/>
      <c r="E39" s="623" t="s">
        <v>258</v>
      </c>
      <c r="F39" s="622"/>
      <c r="G39" s="622"/>
      <c r="H39" s="622"/>
      <c r="I39" s="622"/>
      <c r="J39" s="622"/>
      <c r="K39" s="622"/>
      <c r="L39" s="622"/>
      <c r="M39" s="622"/>
      <c r="N39" s="622"/>
      <c r="O39" s="622"/>
      <c r="P39" s="621" t="s">
        <v>15</v>
      </c>
      <c r="Q39" s="622"/>
      <c r="R39" s="622"/>
      <c r="S39" s="622"/>
      <c r="T39" s="622"/>
      <c r="U39" s="622"/>
      <c r="V39" s="622"/>
      <c r="W39" s="622"/>
      <c r="X39" s="622"/>
      <c r="Y39" s="624"/>
      <c r="Z39" s="623" t="s">
        <v>204</v>
      </c>
      <c r="AA39" s="622"/>
      <c r="AB39" s="622"/>
      <c r="AC39" s="622"/>
      <c r="AD39" s="622"/>
      <c r="AE39" s="622"/>
      <c r="AF39" s="622"/>
      <c r="AG39" s="622"/>
      <c r="AH39" s="622"/>
      <c r="AI39" s="622"/>
      <c r="AJ39" s="622"/>
      <c r="AK39" s="622"/>
      <c r="AL39" s="622"/>
      <c r="AM39" s="622"/>
      <c r="AN39" s="622"/>
      <c r="AO39" s="622"/>
      <c r="AP39" s="622"/>
      <c r="AQ39" s="622"/>
      <c r="AR39" s="622"/>
      <c r="AS39" s="625"/>
      <c r="AT39" s="180"/>
      <c r="AU39" s="180"/>
      <c r="AV39" s="180"/>
      <c r="AW39" s="180"/>
      <c r="AX39" s="180"/>
      <c r="AY39" s="180"/>
      <c r="AZ39" s="180"/>
      <c r="BA39" s="180"/>
      <c r="BB39" s="180"/>
      <c r="BC39" s="180"/>
      <c r="BD39" s="180"/>
      <c r="BE39" s="180"/>
      <c r="BF39" s="180"/>
      <c r="BG39" s="180"/>
    </row>
    <row r="40" spans="1:59" s="181" customFormat="1" ht="27" customHeight="1" thickBot="1">
      <c r="A40" s="626"/>
      <c r="B40" s="627"/>
      <c r="C40" s="627"/>
      <c r="D40" s="627"/>
      <c r="E40" s="628" t="s">
        <v>16</v>
      </c>
      <c r="F40" s="629"/>
      <c r="G40" s="629"/>
      <c r="H40" s="629"/>
      <c r="I40" s="629"/>
      <c r="J40" s="629"/>
      <c r="K40" s="629"/>
      <c r="L40" s="629"/>
      <c r="M40" s="629"/>
      <c r="N40" s="629"/>
      <c r="O40" s="629"/>
      <c r="P40" s="629"/>
      <c r="Q40" s="629"/>
      <c r="R40" s="629"/>
      <c r="S40" s="629"/>
      <c r="T40" s="629"/>
      <c r="U40" s="629"/>
      <c r="V40" s="629"/>
      <c r="W40" s="629"/>
      <c r="X40" s="629"/>
      <c r="Y40" s="629"/>
      <c r="Z40" s="629"/>
      <c r="AA40" s="630"/>
      <c r="AB40" s="623" t="s">
        <v>14</v>
      </c>
      <c r="AC40" s="622"/>
      <c r="AD40" s="622"/>
      <c r="AE40" s="622"/>
      <c r="AF40" s="622"/>
      <c r="AG40" s="622"/>
      <c r="AH40" s="622"/>
      <c r="AI40" s="622"/>
      <c r="AJ40" s="622"/>
      <c r="AK40" s="622"/>
      <c r="AL40" s="622"/>
      <c r="AM40" s="622"/>
      <c r="AN40" s="622"/>
      <c r="AO40" s="622"/>
      <c r="AP40" s="622"/>
      <c r="AQ40" s="622"/>
      <c r="AR40" s="622"/>
      <c r="AS40" s="625"/>
      <c r="AT40" s="180"/>
      <c r="AU40" s="180"/>
      <c r="AV40" s="180"/>
      <c r="AW40" s="180"/>
      <c r="AX40" s="180"/>
      <c r="AY40" s="180"/>
      <c r="AZ40" s="180"/>
      <c r="BA40" s="180"/>
      <c r="BB40" s="180"/>
      <c r="BC40" s="180"/>
      <c r="BD40" s="180"/>
      <c r="BE40" s="180"/>
      <c r="BF40" s="180"/>
      <c r="BG40" s="180"/>
    </row>
    <row r="41" spans="1:59" s="181" customFormat="1" ht="20.25" customHeight="1" thickBot="1">
      <c r="A41" s="621" t="s">
        <v>6</v>
      </c>
      <c r="B41" s="622"/>
      <c r="C41" s="622"/>
      <c r="D41" s="115" t="s">
        <v>159</v>
      </c>
      <c r="E41" s="631" t="s">
        <v>17</v>
      </c>
      <c r="F41" s="629"/>
      <c r="G41" s="629"/>
      <c r="H41" s="629"/>
      <c r="I41" s="629"/>
      <c r="J41" s="629"/>
      <c r="K41" s="629"/>
      <c r="L41" s="630"/>
      <c r="M41" s="631"/>
      <c r="N41" s="629"/>
      <c r="O41" s="629"/>
      <c r="P41" s="629"/>
      <c r="Q41" s="629"/>
      <c r="R41" s="629"/>
      <c r="S41" s="629"/>
      <c r="T41" s="629"/>
      <c r="U41" s="629"/>
      <c r="V41" s="630"/>
      <c r="W41" s="631" t="s">
        <v>18</v>
      </c>
      <c r="X41" s="629"/>
      <c r="Y41" s="629"/>
      <c r="Z41" s="629"/>
      <c r="AA41" s="629"/>
      <c r="AB41" s="629"/>
      <c r="AC41" s="629"/>
      <c r="AD41" s="629"/>
      <c r="AE41" s="630"/>
      <c r="AF41" s="632" t="s">
        <v>192</v>
      </c>
      <c r="AG41" s="633"/>
      <c r="AH41" s="633"/>
      <c r="AI41" s="633"/>
      <c r="AJ41" s="633"/>
      <c r="AK41" s="633"/>
      <c r="AL41" s="633"/>
      <c r="AM41" s="633"/>
      <c r="AN41" s="633"/>
      <c r="AO41" s="633"/>
      <c r="AP41" s="633"/>
      <c r="AQ41" s="633"/>
      <c r="AR41" s="633"/>
      <c r="AS41" s="634"/>
      <c r="AT41" s="184"/>
      <c r="AU41" s="184"/>
      <c r="AV41" s="184"/>
      <c r="AW41" s="184"/>
      <c r="AX41" s="184"/>
      <c r="AY41" s="184"/>
      <c r="AZ41" s="184"/>
      <c r="BA41" s="184"/>
      <c r="BB41" s="184"/>
      <c r="BC41" s="184"/>
      <c r="BD41" s="184"/>
      <c r="BE41" s="184"/>
      <c r="BF41" s="184"/>
      <c r="BG41" s="184"/>
    </row>
    <row r="42" spans="1:59" s="181" customFormat="1" ht="28.5" customHeight="1" thickBot="1">
      <c r="A42" s="621" t="s">
        <v>131</v>
      </c>
      <c r="B42" s="622"/>
      <c r="C42" s="622"/>
      <c r="D42" s="622"/>
      <c r="E42" s="622"/>
      <c r="F42" s="622"/>
      <c r="G42" s="622"/>
      <c r="H42" s="622"/>
      <c r="I42" s="622"/>
      <c r="J42" s="622"/>
      <c r="K42" s="622"/>
      <c r="L42" s="624"/>
      <c r="M42" s="631"/>
      <c r="N42" s="629"/>
      <c r="O42" s="629"/>
      <c r="P42" s="629"/>
      <c r="Q42" s="629"/>
      <c r="R42" s="629"/>
      <c r="S42" s="629"/>
      <c r="T42" s="629"/>
      <c r="U42" s="629"/>
      <c r="V42" s="630"/>
      <c r="W42" s="631" t="s">
        <v>0</v>
      </c>
      <c r="X42" s="629"/>
      <c r="Y42" s="629"/>
      <c r="Z42" s="629"/>
      <c r="AA42" s="629"/>
      <c r="AB42" s="629"/>
      <c r="AC42" s="629"/>
      <c r="AD42" s="629"/>
      <c r="AE42" s="630"/>
      <c r="AF42" s="635" t="s">
        <v>193</v>
      </c>
      <c r="AG42" s="636"/>
      <c r="AH42" s="636"/>
      <c r="AI42" s="636"/>
      <c r="AJ42" s="636"/>
      <c r="AK42" s="636"/>
      <c r="AL42" s="636"/>
      <c r="AM42" s="636"/>
      <c r="AN42" s="636"/>
      <c r="AO42" s="636"/>
      <c r="AP42" s="636"/>
      <c r="AQ42" s="636"/>
      <c r="AR42" s="636"/>
      <c r="AS42" s="637"/>
      <c r="AT42" s="183"/>
      <c r="AU42" s="183"/>
      <c r="AV42" s="183"/>
      <c r="AW42" s="183"/>
      <c r="AX42" s="183"/>
      <c r="AY42" s="183"/>
      <c r="AZ42" s="183"/>
      <c r="BA42" s="183"/>
      <c r="BB42" s="183"/>
      <c r="BC42" s="183"/>
      <c r="BD42" s="183"/>
      <c r="BE42" s="183"/>
      <c r="BF42" s="183"/>
      <c r="BG42" s="183"/>
    </row>
    <row r="43" spans="1:59" s="181" customFormat="1" ht="18.75" customHeight="1">
      <c r="A43" s="638" t="s">
        <v>19</v>
      </c>
      <c r="B43" s="641" t="s">
        <v>10</v>
      </c>
      <c r="C43" s="643" t="s">
        <v>20</v>
      </c>
      <c r="D43" s="645" t="s">
        <v>9</v>
      </c>
      <c r="E43" s="641" t="s">
        <v>21</v>
      </c>
      <c r="F43" s="645"/>
      <c r="G43" s="645"/>
      <c r="H43" s="645"/>
      <c r="I43" s="645"/>
      <c r="J43" s="645"/>
      <c r="K43" s="647"/>
      <c r="L43" s="641" t="s">
        <v>22</v>
      </c>
      <c r="M43" s="645"/>
      <c r="N43" s="645"/>
      <c r="O43" s="645"/>
      <c r="P43" s="645"/>
      <c r="Q43" s="645"/>
      <c r="R43" s="647"/>
      <c r="S43" s="641" t="s">
        <v>23</v>
      </c>
      <c r="T43" s="645"/>
      <c r="U43" s="645"/>
      <c r="V43" s="645"/>
      <c r="W43" s="645"/>
      <c r="X43" s="645"/>
      <c r="Y43" s="647"/>
      <c r="Z43" s="648" t="s">
        <v>24</v>
      </c>
      <c r="AA43" s="645"/>
      <c r="AB43" s="645"/>
      <c r="AC43" s="645"/>
      <c r="AD43" s="645"/>
      <c r="AE43" s="645"/>
      <c r="AF43" s="647"/>
      <c r="AG43" s="649"/>
      <c r="AH43" s="650"/>
      <c r="AI43" s="651"/>
      <c r="AJ43" s="652" t="s">
        <v>132</v>
      </c>
      <c r="AK43" s="643"/>
      <c r="AL43" s="643"/>
      <c r="AM43" s="643" t="s">
        <v>25</v>
      </c>
      <c r="AN43" s="643"/>
      <c r="AO43" s="643"/>
      <c r="AP43" s="643" t="s">
        <v>26</v>
      </c>
      <c r="AQ43" s="643"/>
      <c r="AR43" s="643"/>
      <c r="AS43" s="654" t="s">
        <v>49</v>
      </c>
      <c r="AT43" s="183"/>
      <c r="AU43" s="183"/>
      <c r="AV43" s="183"/>
      <c r="AW43" s="183"/>
      <c r="AX43" s="183"/>
      <c r="AY43" s="183"/>
      <c r="AZ43" s="183"/>
      <c r="BA43" s="183"/>
      <c r="BB43" s="183"/>
      <c r="BC43" s="183"/>
      <c r="BD43" s="183"/>
      <c r="BE43" s="183"/>
      <c r="BF43" s="183"/>
      <c r="BG43" s="183"/>
    </row>
    <row r="44" spans="1:59" ht="17.25" customHeight="1">
      <c r="A44" s="639"/>
      <c r="B44" s="642"/>
      <c r="C44" s="644"/>
      <c r="D44" s="646"/>
      <c r="E44" s="116">
        <v>1</v>
      </c>
      <c r="F44" s="117">
        <v>2</v>
      </c>
      <c r="G44" s="117">
        <v>3</v>
      </c>
      <c r="H44" s="118">
        <v>4</v>
      </c>
      <c r="I44" s="117">
        <v>5</v>
      </c>
      <c r="J44" s="117">
        <v>6</v>
      </c>
      <c r="K44" s="119">
        <v>7</v>
      </c>
      <c r="L44" s="116">
        <v>8</v>
      </c>
      <c r="M44" s="117">
        <v>9</v>
      </c>
      <c r="N44" s="117">
        <v>10</v>
      </c>
      <c r="O44" s="117">
        <v>11</v>
      </c>
      <c r="P44" s="117">
        <v>12</v>
      </c>
      <c r="Q44" s="117">
        <v>13</v>
      </c>
      <c r="R44" s="119">
        <v>14</v>
      </c>
      <c r="S44" s="116">
        <v>15</v>
      </c>
      <c r="T44" s="117">
        <v>16</v>
      </c>
      <c r="U44" s="117">
        <v>17</v>
      </c>
      <c r="V44" s="117">
        <v>18</v>
      </c>
      <c r="W44" s="117">
        <v>19</v>
      </c>
      <c r="X44" s="117">
        <v>20</v>
      </c>
      <c r="Y44" s="119">
        <v>21</v>
      </c>
      <c r="Z44" s="118">
        <v>22</v>
      </c>
      <c r="AA44" s="117">
        <v>23</v>
      </c>
      <c r="AB44" s="117">
        <v>24</v>
      </c>
      <c r="AC44" s="117">
        <v>25</v>
      </c>
      <c r="AD44" s="117">
        <v>26</v>
      </c>
      <c r="AE44" s="117">
        <v>27</v>
      </c>
      <c r="AF44" s="119">
        <v>28</v>
      </c>
      <c r="AG44" s="120">
        <v>29</v>
      </c>
      <c r="AH44" s="121">
        <v>30</v>
      </c>
      <c r="AI44" s="122">
        <v>31</v>
      </c>
      <c r="AJ44" s="653"/>
      <c r="AK44" s="644"/>
      <c r="AL44" s="644"/>
      <c r="AM44" s="644"/>
      <c r="AN44" s="644"/>
      <c r="AO44" s="644"/>
      <c r="AP44" s="644"/>
      <c r="AQ44" s="644"/>
      <c r="AR44" s="644"/>
      <c r="AS44" s="655"/>
    </row>
    <row r="45" spans="1:59" ht="19.5" customHeight="1">
      <c r="A45" s="639"/>
      <c r="B45" s="642"/>
      <c r="C45" s="644"/>
      <c r="D45" s="646"/>
      <c r="E45" s="123" t="s">
        <v>3</v>
      </c>
      <c r="F45" s="117" t="s">
        <v>4</v>
      </c>
      <c r="G45" s="117" t="s">
        <v>50</v>
      </c>
      <c r="H45" s="117" t="s">
        <v>5</v>
      </c>
      <c r="I45" s="117" t="s">
        <v>164</v>
      </c>
      <c r="J45" s="117" t="s">
        <v>2</v>
      </c>
      <c r="K45" s="119" t="s">
        <v>165</v>
      </c>
      <c r="L45" s="123" t="s">
        <v>3</v>
      </c>
      <c r="M45" s="117" t="s">
        <v>4</v>
      </c>
      <c r="N45" s="117" t="s">
        <v>50</v>
      </c>
      <c r="O45" s="117" t="s">
        <v>5</v>
      </c>
      <c r="P45" s="117" t="s">
        <v>164</v>
      </c>
      <c r="Q45" s="117" t="s">
        <v>2</v>
      </c>
      <c r="R45" s="119" t="s">
        <v>165</v>
      </c>
      <c r="S45" s="123" t="s">
        <v>3</v>
      </c>
      <c r="T45" s="117" t="s">
        <v>4</v>
      </c>
      <c r="U45" s="117" t="s">
        <v>50</v>
      </c>
      <c r="V45" s="117" t="s">
        <v>5</v>
      </c>
      <c r="W45" s="117" t="s">
        <v>164</v>
      </c>
      <c r="X45" s="117" t="s">
        <v>2</v>
      </c>
      <c r="Y45" s="119" t="s">
        <v>165</v>
      </c>
      <c r="Z45" s="123" t="s">
        <v>3</v>
      </c>
      <c r="AA45" s="117" t="s">
        <v>4</v>
      </c>
      <c r="AB45" s="117" t="s">
        <v>50</v>
      </c>
      <c r="AC45" s="117" t="s">
        <v>5</v>
      </c>
      <c r="AD45" s="117" t="s">
        <v>164</v>
      </c>
      <c r="AE45" s="117" t="s">
        <v>2</v>
      </c>
      <c r="AF45" s="119" t="s">
        <v>165</v>
      </c>
      <c r="AG45" s="120" t="s">
        <v>3</v>
      </c>
      <c r="AH45" s="121" t="s">
        <v>4</v>
      </c>
      <c r="AI45" s="122" t="s">
        <v>50</v>
      </c>
      <c r="AJ45" s="653"/>
      <c r="AK45" s="644"/>
      <c r="AL45" s="644"/>
      <c r="AM45" s="644"/>
      <c r="AN45" s="644"/>
      <c r="AO45" s="644"/>
      <c r="AP45" s="644"/>
      <c r="AQ45" s="644"/>
      <c r="AR45" s="644"/>
      <c r="AS45" s="655"/>
    </row>
    <row r="46" spans="1:59" ht="22.5" customHeight="1">
      <c r="A46" s="639"/>
      <c r="B46" s="123" t="s">
        <v>124</v>
      </c>
      <c r="C46" s="124" t="s">
        <v>196</v>
      </c>
      <c r="D46" s="127" t="s">
        <v>168</v>
      </c>
      <c r="E46" s="123"/>
      <c r="F46" s="125"/>
      <c r="G46" s="125"/>
      <c r="H46" s="126"/>
      <c r="I46" s="125"/>
      <c r="J46" s="124"/>
      <c r="K46" s="127"/>
      <c r="L46" s="123"/>
      <c r="M46" s="125"/>
      <c r="N46" s="125"/>
      <c r="O46" s="125"/>
      <c r="P46" s="125"/>
      <c r="Q46" s="124"/>
      <c r="R46" s="127"/>
      <c r="S46" s="123"/>
      <c r="T46" s="125"/>
      <c r="U46" s="125"/>
      <c r="V46" s="125"/>
      <c r="W46" s="125"/>
      <c r="X46" s="124"/>
      <c r="Y46" s="127"/>
      <c r="Z46" s="123"/>
      <c r="AA46" s="125"/>
      <c r="AB46" s="125"/>
      <c r="AC46" s="125"/>
      <c r="AD46" s="125"/>
      <c r="AE46" s="124"/>
      <c r="AF46" s="127"/>
      <c r="AG46" s="128"/>
      <c r="AH46" s="129"/>
      <c r="AI46" s="130"/>
      <c r="AJ46" s="656">
        <f>SUM(E46:AF46)</f>
        <v>0</v>
      </c>
      <c r="AK46" s="656"/>
      <c r="AL46" s="657"/>
      <c r="AM46" s="658">
        <f>AJ46/4</f>
        <v>0</v>
      </c>
      <c r="AN46" s="659"/>
      <c r="AO46" s="660"/>
      <c r="AP46" s="658">
        <f>IF($AG$24=0,0,ROUNDDOWN(AM46/$AG$24,1))</f>
        <v>0</v>
      </c>
      <c r="AQ46" s="659"/>
      <c r="AR46" s="660"/>
      <c r="AS46" s="131"/>
    </row>
    <row r="47" spans="1:59" ht="21" customHeight="1">
      <c r="A47" s="639"/>
      <c r="B47" s="123" t="s">
        <v>124</v>
      </c>
      <c r="C47" s="124" t="s">
        <v>196</v>
      </c>
      <c r="D47" s="127" t="s">
        <v>172</v>
      </c>
      <c r="E47" s="123"/>
      <c r="F47" s="125"/>
      <c r="G47" s="125"/>
      <c r="H47" s="125"/>
      <c r="I47" s="125"/>
      <c r="J47" s="124"/>
      <c r="K47" s="127"/>
      <c r="L47" s="123"/>
      <c r="M47" s="125"/>
      <c r="N47" s="125"/>
      <c r="O47" s="125"/>
      <c r="P47" s="125"/>
      <c r="Q47" s="124"/>
      <c r="R47" s="127"/>
      <c r="S47" s="123"/>
      <c r="T47" s="125"/>
      <c r="U47" s="125"/>
      <c r="V47" s="125"/>
      <c r="W47" s="125"/>
      <c r="X47" s="124"/>
      <c r="Y47" s="127"/>
      <c r="Z47" s="123"/>
      <c r="AA47" s="125"/>
      <c r="AB47" s="125"/>
      <c r="AC47" s="125"/>
      <c r="AD47" s="125"/>
      <c r="AE47" s="124"/>
      <c r="AF47" s="127"/>
      <c r="AG47" s="128"/>
      <c r="AH47" s="129"/>
      <c r="AI47" s="130"/>
      <c r="AJ47" s="656">
        <f t="shared" ref="AJ47" si="7">SUM(E47:AF47)</f>
        <v>0</v>
      </c>
      <c r="AK47" s="656"/>
      <c r="AL47" s="657"/>
      <c r="AM47" s="658">
        <f t="shared" ref="AM47:AM48" si="8">AJ47/4</f>
        <v>0</v>
      </c>
      <c r="AN47" s="659"/>
      <c r="AO47" s="660"/>
      <c r="AP47" s="658">
        <f t="shared" ref="AP47:AP55" si="9">IF($AG$24=0,0,ROUNDDOWN(AM47/$AG$24,1))</f>
        <v>0</v>
      </c>
      <c r="AQ47" s="659"/>
      <c r="AR47" s="660"/>
      <c r="AS47" s="131"/>
    </row>
    <row r="48" spans="1:59" ht="21" customHeight="1">
      <c r="A48" s="639"/>
      <c r="B48" s="123" t="s">
        <v>124</v>
      </c>
      <c r="C48" s="124" t="s">
        <v>185</v>
      </c>
      <c r="D48" s="127" t="s">
        <v>175</v>
      </c>
      <c r="E48" s="123"/>
      <c r="F48" s="125"/>
      <c r="G48" s="125"/>
      <c r="H48" s="125"/>
      <c r="I48" s="125"/>
      <c r="J48" s="124"/>
      <c r="K48" s="127"/>
      <c r="L48" s="123"/>
      <c r="M48" s="125"/>
      <c r="N48" s="125"/>
      <c r="O48" s="125"/>
      <c r="P48" s="125"/>
      <c r="Q48" s="124"/>
      <c r="R48" s="127"/>
      <c r="S48" s="123"/>
      <c r="T48" s="125"/>
      <c r="U48" s="125"/>
      <c r="V48" s="125"/>
      <c r="W48" s="125"/>
      <c r="X48" s="124"/>
      <c r="Y48" s="127"/>
      <c r="Z48" s="123"/>
      <c r="AA48" s="125"/>
      <c r="AB48" s="125"/>
      <c r="AC48" s="125"/>
      <c r="AD48" s="125"/>
      <c r="AE48" s="124"/>
      <c r="AF48" s="127"/>
      <c r="AG48" s="128"/>
      <c r="AH48" s="129"/>
      <c r="AI48" s="130"/>
      <c r="AJ48" s="656">
        <f>SUM(E48:AF48)</f>
        <v>0</v>
      </c>
      <c r="AK48" s="656"/>
      <c r="AL48" s="657"/>
      <c r="AM48" s="658">
        <f t="shared" si="8"/>
        <v>0</v>
      </c>
      <c r="AN48" s="659"/>
      <c r="AO48" s="660"/>
      <c r="AP48" s="658">
        <f t="shared" si="9"/>
        <v>0</v>
      </c>
      <c r="AQ48" s="659"/>
      <c r="AR48" s="660"/>
      <c r="AS48" s="131"/>
    </row>
    <row r="49" spans="1:45" ht="21" customHeight="1">
      <c r="A49" s="639"/>
      <c r="B49" s="123" t="s">
        <v>194</v>
      </c>
      <c r="C49" s="124" t="s">
        <v>34</v>
      </c>
      <c r="D49" s="127" t="s">
        <v>177</v>
      </c>
      <c r="E49" s="123">
        <v>4</v>
      </c>
      <c r="F49" s="125">
        <v>4</v>
      </c>
      <c r="G49" s="125"/>
      <c r="H49" s="125"/>
      <c r="I49" s="125">
        <v>4</v>
      </c>
      <c r="J49" s="124">
        <v>4</v>
      </c>
      <c r="K49" s="127">
        <v>4</v>
      </c>
      <c r="L49" s="123">
        <v>4</v>
      </c>
      <c r="M49" s="125">
        <v>4</v>
      </c>
      <c r="N49" s="125"/>
      <c r="O49" s="125"/>
      <c r="P49" s="125">
        <v>4</v>
      </c>
      <c r="Q49" s="124">
        <v>4</v>
      </c>
      <c r="R49" s="127">
        <v>4</v>
      </c>
      <c r="S49" s="123">
        <v>4</v>
      </c>
      <c r="T49" s="125">
        <v>4</v>
      </c>
      <c r="U49" s="125"/>
      <c r="V49" s="125"/>
      <c r="W49" s="125">
        <v>4</v>
      </c>
      <c r="X49" s="124">
        <v>4</v>
      </c>
      <c r="Y49" s="127">
        <v>4</v>
      </c>
      <c r="Z49" s="123">
        <v>4</v>
      </c>
      <c r="AA49" s="125">
        <v>4</v>
      </c>
      <c r="AB49" s="125"/>
      <c r="AC49" s="125"/>
      <c r="AD49" s="125">
        <v>4</v>
      </c>
      <c r="AE49" s="124">
        <v>4</v>
      </c>
      <c r="AF49" s="127">
        <v>4</v>
      </c>
      <c r="AG49" s="128">
        <v>4</v>
      </c>
      <c r="AH49" s="129">
        <v>4</v>
      </c>
      <c r="AI49" s="130"/>
      <c r="AJ49" s="656">
        <f>SUM(E49:AF49)</f>
        <v>80</v>
      </c>
      <c r="AK49" s="656"/>
      <c r="AL49" s="657"/>
      <c r="AM49" s="658">
        <f>AJ49/4</f>
        <v>20</v>
      </c>
      <c r="AN49" s="659"/>
      <c r="AO49" s="660"/>
      <c r="AP49" s="658">
        <f t="shared" si="9"/>
        <v>0.5</v>
      </c>
      <c r="AQ49" s="659"/>
      <c r="AR49" s="660"/>
      <c r="AS49" s="131"/>
    </row>
    <row r="50" spans="1:45" ht="21" customHeight="1">
      <c r="A50" s="639"/>
      <c r="B50" s="187" t="s">
        <v>33</v>
      </c>
      <c r="C50" s="188" t="s">
        <v>197</v>
      </c>
      <c r="D50" s="127" t="s">
        <v>180</v>
      </c>
      <c r="E50" s="123">
        <v>4</v>
      </c>
      <c r="F50" s="125">
        <v>4</v>
      </c>
      <c r="G50" s="125"/>
      <c r="H50" s="125"/>
      <c r="I50" s="125">
        <v>4</v>
      </c>
      <c r="J50" s="124">
        <v>4</v>
      </c>
      <c r="K50" s="127">
        <v>4</v>
      </c>
      <c r="L50" s="123">
        <v>4</v>
      </c>
      <c r="M50" s="125">
        <v>4</v>
      </c>
      <c r="N50" s="125"/>
      <c r="O50" s="125"/>
      <c r="P50" s="125">
        <v>4</v>
      </c>
      <c r="Q50" s="124">
        <v>4</v>
      </c>
      <c r="R50" s="127">
        <v>4</v>
      </c>
      <c r="S50" s="123">
        <v>4</v>
      </c>
      <c r="T50" s="125">
        <v>4</v>
      </c>
      <c r="U50" s="125"/>
      <c r="V50" s="125"/>
      <c r="W50" s="125">
        <v>4</v>
      </c>
      <c r="X50" s="124">
        <v>4</v>
      </c>
      <c r="Y50" s="127">
        <v>4</v>
      </c>
      <c r="Z50" s="123">
        <v>4</v>
      </c>
      <c r="AA50" s="125">
        <v>4</v>
      </c>
      <c r="AB50" s="125"/>
      <c r="AC50" s="125"/>
      <c r="AD50" s="125">
        <v>4</v>
      </c>
      <c r="AE50" s="124">
        <v>4</v>
      </c>
      <c r="AF50" s="127">
        <v>4</v>
      </c>
      <c r="AG50" s="128">
        <v>4</v>
      </c>
      <c r="AH50" s="129">
        <v>4</v>
      </c>
      <c r="AI50" s="130"/>
      <c r="AJ50" s="656">
        <f t="shared" ref="AJ50" si="10">SUM(E50:AF50)</f>
        <v>80</v>
      </c>
      <c r="AK50" s="656"/>
      <c r="AL50" s="657"/>
      <c r="AM50" s="658">
        <f t="shared" ref="AM50:AM51" si="11">AJ50/4</f>
        <v>20</v>
      </c>
      <c r="AN50" s="659"/>
      <c r="AO50" s="660"/>
      <c r="AP50" s="658">
        <f t="shared" si="9"/>
        <v>0.5</v>
      </c>
      <c r="AQ50" s="659"/>
      <c r="AR50" s="660"/>
      <c r="AS50" s="131"/>
    </row>
    <row r="51" spans="1:45" ht="21" customHeight="1">
      <c r="A51" s="639"/>
      <c r="B51" s="187"/>
      <c r="C51" s="188"/>
      <c r="D51" s="127"/>
      <c r="E51" s="123"/>
      <c r="F51" s="125"/>
      <c r="G51" s="125"/>
      <c r="H51" s="125"/>
      <c r="I51" s="125"/>
      <c r="J51" s="124"/>
      <c r="K51" s="127"/>
      <c r="L51" s="123"/>
      <c r="M51" s="125"/>
      <c r="N51" s="125"/>
      <c r="O51" s="125"/>
      <c r="P51" s="125"/>
      <c r="Q51" s="124"/>
      <c r="R51" s="127"/>
      <c r="S51" s="123"/>
      <c r="T51" s="125"/>
      <c r="U51" s="125"/>
      <c r="V51" s="125"/>
      <c r="W51" s="125"/>
      <c r="X51" s="124"/>
      <c r="Y51" s="127"/>
      <c r="Z51" s="123"/>
      <c r="AA51" s="125"/>
      <c r="AB51" s="125"/>
      <c r="AC51" s="125"/>
      <c r="AD51" s="125"/>
      <c r="AE51" s="124"/>
      <c r="AF51" s="127"/>
      <c r="AG51" s="128"/>
      <c r="AH51" s="129"/>
      <c r="AI51" s="130"/>
      <c r="AJ51" s="656">
        <f>SUM(E51:AF51)</f>
        <v>0</v>
      </c>
      <c r="AK51" s="656"/>
      <c r="AL51" s="657"/>
      <c r="AM51" s="658">
        <f t="shared" si="11"/>
        <v>0</v>
      </c>
      <c r="AN51" s="659"/>
      <c r="AO51" s="660"/>
      <c r="AP51" s="658">
        <f t="shared" si="9"/>
        <v>0</v>
      </c>
      <c r="AQ51" s="659"/>
      <c r="AR51" s="660"/>
      <c r="AS51" s="131"/>
    </row>
    <row r="52" spans="1:45" ht="21" customHeight="1">
      <c r="A52" s="639"/>
      <c r="B52" s="187"/>
      <c r="C52" s="188"/>
      <c r="D52" s="127"/>
      <c r="E52" s="123"/>
      <c r="F52" s="125"/>
      <c r="G52" s="125"/>
      <c r="H52" s="125"/>
      <c r="I52" s="125"/>
      <c r="J52" s="124"/>
      <c r="K52" s="127"/>
      <c r="L52" s="123"/>
      <c r="M52" s="125"/>
      <c r="N52" s="125"/>
      <c r="O52" s="125"/>
      <c r="P52" s="125"/>
      <c r="Q52" s="124"/>
      <c r="R52" s="127"/>
      <c r="S52" s="123"/>
      <c r="T52" s="125"/>
      <c r="U52" s="125"/>
      <c r="V52" s="125"/>
      <c r="W52" s="125"/>
      <c r="X52" s="124"/>
      <c r="Y52" s="127"/>
      <c r="Z52" s="123"/>
      <c r="AA52" s="125"/>
      <c r="AB52" s="125"/>
      <c r="AC52" s="125"/>
      <c r="AD52" s="125"/>
      <c r="AE52" s="124"/>
      <c r="AF52" s="127"/>
      <c r="AG52" s="128"/>
      <c r="AH52" s="129"/>
      <c r="AI52" s="130"/>
      <c r="AJ52" s="656">
        <f>SUM(E52:AF52)</f>
        <v>0</v>
      </c>
      <c r="AK52" s="656"/>
      <c r="AL52" s="657"/>
      <c r="AM52" s="658">
        <f>AJ52/4</f>
        <v>0</v>
      </c>
      <c r="AN52" s="659"/>
      <c r="AO52" s="660"/>
      <c r="AP52" s="658">
        <f t="shared" si="9"/>
        <v>0</v>
      </c>
      <c r="AQ52" s="659"/>
      <c r="AR52" s="660"/>
      <c r="AS52" s="131"/>
    </row>
    <row r="53" spans="1:45" ht="21" customHeight="1">
      <c r="A53" s="639"/>
      <c r="B53" s="187"/>
      <c r="C53" s="188"/>
      <c r="D53" s="127"/>
      <c r="E53" s="123"/>
      <c r="F53" s="125"/>
      <c r="G53" s="125"/>
      <c r="H53" s="125"/>
      <c r="I53" s="125"/>
      <c r="J53" s="124"/>
      <c r="K53" s="127"/>
      <c r="L53" s="123"/>
      <c r="M53" s="125"/>
      <c r="N53" s="125"/>
      <c r="O53" s="125"/>
      <c r="P53" s="125"/>
      <c r="Q53" s="124"/>
      <c r="R53" s="127"/>
      <c r="S53" s="123"/>
      <c r="T53" s="125"/>
      <c r="U53" s="125"/>
      <c r="V53" s="125"/>
      <c r="W53" s="125"/>
      <c r="X53" s="124"/>
      <c r="Y53" s="127"/>
      <c r="Z53" s="123"/>
      <c r="AA53" s="125"/>
      <c r="AB53" s="125"/>
      <c r="AC53" s="125"/>
      <c r="AD53" s="125"/>
      <c r="AE53" s="124"/>
      <c r="AF53" s="127"/>
      <c r="AG53" s="128"/>
      <c r="AH53" s="129"/>
      <c r="AI53" s="130"/>
      <c r="AJ53" s="656">
        <f>SUM(E53:AF53)</f>
        <v>0</v>
      </c>
      <c r="AK53" s="656"/>
      <c r="AL53" s="657"/>
      <c r="AM53" s="658">
        <f t="shared" ref="AM53:AM55" si="12">AJ53/4</f>
        <v>0</v>
      </c>
      <c r="AN53" s="659"/>
      <c r="AO53" s="660"/>
      <c r="AP53" s="658">
        <f t="shared" si="9"/>
        <v>0</v>
      </c>
      <c r="AQ53" s="659"/>
      <c r="AR53" s="660"/>
      <c r="AS53" s="131"/>
    </row>
    <row r="54" spans="1:45" ht="21" customHeight="1">
      <c r="A54" s="639"/>
      <c r="B54" s="123"/>
      <c r="C54" s="124"/>
      <c r="D54" s="127"/>
      <c r="E54" s="123"/>
      <c r="F54" s="125"/>
      <c r="G54" s="125"/>
      <c r="H54" s="125"/>
      <c r="I54" s="125"/>
      <c r="J54" s="124"/>
      <c r="K54" s="127"/>
      <c r="L54" s="123"/>
      <c r="M54" s="125"/>
      <c r="N54" s="125"/>
      <c r="O54" s="125"/>
      <c r="P54" s="125"/>
      <c r="Q54" s="124"/>
      <c r="R54" s="127"/>
      <c r="S54" s="123"/>
      <c r="T54" s="125"/>
      <c r="U54" s="125"/>
      <c r="V54" s="125"/>
      <c r="W54" s="125"/>
      <c r="X54" s="124"/>
      <c r="Y54" s="127"/>
      <c r="Z54" s="123"/>
      <c r="AA54" s="125"/>
      <c r="AB54" s="125"/>
      <c r="AC54" s="125"/>
      <c r="AD54" s="125"/>
      <c r="AE54" s="124"/>
      <c r="AF54" s="127"/>
      <c r="AG54" s="128"/>
      <c r="AH54" s="129"/>
      <c r="AI54" s="130"/>
      <c r="AJ54" s="656">
        <f t="shared" ref="AJ54:AJ55" si="13">SUM(E54:AF54)</f>
        <v>0</v>
      </c>
      <c r="AK54" s="656"/>
      <c r="AL54" s="657"/>
      <c r="AM54" s="658">
        <f t="shared" si="12"/>
        <v>0</v>
      </c>
      <c r="AN54" s="659"/>
      <c r="AO54" s="660"/>
      <c r="AP54" s="658">
        <f t="shared" si="9"/>
        <v>0</v>
      </c>
      <c r="AQ54" s="659"/>
      <c r="AR54" s="660"/>
      <c r="AS54" s="131"/>
    </row>
    <row r="55" spans="1:45" ht="21" customHeight="1" thickBot="1">
      <c r="A55" s="639"/>
      <c r="B55" s="123"/>
      <c r="C55" s="124"/>
      <c r="D55" s="174"/>
      <c r="E55" s="123"/>
      <c r="F55" s="124"/>
      <c r="G55" s="125"/>
      <c r="H55" s="125"/>
      <c r="I55" s="125"/>
      <c r="J55" s="124"/>
      <c r="K55" s="127"/>
      <c r="L55" s="123"/>
      <c r="M55" s="125"/>
      <c r="N55" s="125"/>
      <c r="O55" s="125"/>
      <c r="P55" s="125"/>
      <c r="Q55" s="124"/>
      <c r="R55" s="127"/>
      <c r="S55" s="123"/>
      <c r="T55" s="125"/>
      <c r="U55" s="125"/>
      <c r="V55" s="125"/>
      <c r="W55" s="125"/>
      <c r="X55" s="124"/>
      <c r="Y55" s="127"/>
      <c r="Z55" s="123"/>
      <c r="AA55" s="125"/>
      <c r="AB55" s="125"/>
      <c r="AC55" s="125"/>
      <c r="AD55" s="125"/>
      <c r="AE55" s="124"/>
      <c r="AF55" s="127"/>
      <c r="AG55" s="128"/>
      <c r="AH55" s="129"/>
      <c r="AI55" s="130"/>
      <c r="AJ55" s="656">
        <f t="shared" si="13"/>
        <v>0</v>
      </c>
      <c r="AK55" s="656"/>
      <c r="AL55" s="657"/>
      <c r="AM55" s="658">
        <f t="shared" si="12"/>
        <v>0</v>
      </c>
      <c r="AN55" s="659"/>
      <c r="AO55" s="660"/>
      <c r="AP55" s="658">
        <f t="shared" si="9"/>
        <v>0</v>
      </c>
      <c r="AQ55" s="659"/>
      <c r="AR55" s="660"/>
      <c r="AS55" s="132"/>
    </row>
    <row r="56" spans="1:45" ht="21" customHeight="1" thickBot="1">
      <c r="A56" s="639"/>
      <c r="B56" s="621" t="s">
        <v>27</v>
      </c>
      <c r="C56" s="622"/>
      <c r="D56" s="622"/>
      <c r="E56" s="133">
        <f>SUM(E46:E55)</f>
        <v>8</v>
      </c>
      <c r="F56" s="115">
        <f t="shared" ref="F56:AI56" si="14">SUM(F46:F55)</f>
        <v>8</v>
      </c>
      <c r="G56" s="115">
        <f t="shared" si="14"/>
        <v>0</v>
      </c>
      <c r="H56" s="115">
        <f t="shared" si="14"/>
        <v>0</v>
      </c>
      <c r="I56" s="115">
        <f t="shared" si="14"/>
        <v>8</v>
      </c>
      <c r="J56" s="115">
        <f t="shared" si="14"/>
        <v>8</v>
      </c>
      <c r="K56" s="134">
        <f t="shared" si="14"/>
        <v>8</v>
      </c>
      <c r="L56" s="135">
        <f t="shared" si="14"/>
        <v>8</v>
      </c>
      <c r="M56" s="115">
        <f t="shared" si="14"/>
        <v>8</v>
      </c>
      <c r="N56" s="115">
        <f t="shared" si="14"/>
        <v>0</v>
      </c>
      <c r="O56" s="115">
        <f t="shared" si="14"/>
        <v>0</v>
      </c>
      <c r="P56" s="115">
        <f t="shared" si="14"/>
        <v>8</v>
      </c>
      <c r="Q56" s="115">
        <f t="shared" si="14"/>
        <v>8</v>
      </c>
      <c r="R56" s="134">
        <f t="shared" si="14"/>
        <v>8</v>
      </c>
      <c r="S56" s="135">
        <f t="shared" si="14"/>
        <v>8</v>
      </c>
      <c r="T56" s="115">
        <f t="shared" si="14"/>
        <v>8</v>
      </c>
      <c r="U56" s="115">
        <f t="shared" si="14"/>
        <v>0</v>
      </c>
      <c r="V56" s="115">
        <f t="shared" si="14"/>
        <v>0</v>
      </c>
      <c r="W56" s="115">
        <f t="shared" si="14"/>
        <v>8</v>
      </c>
      <c r="X56" s="115">
        <f t="shared" si="14"/>
        <v>8</v>
      </c>
      <c r="Y56" s="134">
        <f t="shared" si="14"/>
        <v>8</v>
      </c>
      <c r="Z56" s="135">
        <f t="shared" si="14"/>
        <v>8</v>
      </c>
      <c r="AA56" s="115">
        <f t="shared" si="14"/>
        <v>8</v>
      </c>
      <c r="AB56" s="115">
        <f t="shared" si="14"/>
        <v>0</v>
      </c>
      <c r="AC56" s="115">
        <f t="shared" si="14"/>
        <v>0</v>
      </c>
      <c r="AD56" s="136">
        <f t="shared" si="14"/>
        <v>8</v>
      </c>
      <c r="AE56" s="136">
        <f t="shared" si="14"/>
        <v>8</v>
      </c>
      <c r="AF56" s="137">
        <f t="shared" si="14"/>
        <v>8</v>
      </c>
      <c r="AG56" s="138">
        <f t="shared" si="14"/>
        <v>8</v>
      </c>
      <c r="AH56" s="139">
        <f t="shared" si="14"/>
        <v>8</v>
      </c>
      <c r="AI56" s="140">
        <f t="shared" si="14"/>
        <v>0</v>
      </c>
      <c r="AJ56" s="661">
        <f>SUM(AJ46:AL55)</f>
        <v>160</v>
      </c>
      <c r="AK56" s="661"/>
      <c r="AL56" s="662"/>
      <c r="AM56" s="663">
        <f>SUM(AM46:AO55)</f>
        <v>40</v>
      </c>
      <c r="AN56" s="661"/>
      <c r="AO56" s="662"/>
      <c r="AP56" s="663">
        <f>SUM(AP46:AR55)</f>
        <v>1</v>
      </c>
      <c r="AQ56" s="661"/>
      <c r="AR56" s="662"/>
      <c r="AS56" s="141"/>
    </row>
    <row r="57" spans="1:45" ht="21" customHeight="1" thickTop="1" thickBot="1">
      <c r="A57" s="639"/>
      <c r="B57" s="621" t="s">
        <v>28</v>
      </c>
      <c r="C57" s="622"/>
      <c r="D57" s="622"/>
      <c r="E57" s="622"/>
      <c r="F57" s="622"/>
      <c r="G57" s="622"/>
      <c r="H57" s="622"/>
      <c r="I57" s="622"/>
      <c r="J57" s="622"/>
      <c r="K57" s="622"/>
      <c r="L57" s="622"/>
      <c r="M57" s="622"/>
      <c r="N57" s="622"/>
      <c r="O57" s="622"/>
      <c r="P57" s="622"/>
      <c r="Q57" s="622"/>
      <c r="R57" s="622"/>
      <c r="S57" s="622"/>
      <c r="T57" s="622"/>
      <c r="U57" s="622"/>
      <c r="V57" s="622"/>
      <c r="W57" s="622"/>
      <c r="X57" s="622"/>
      <c r="Y57" s="622"/>
      <c r="Z57" s="622"/>
      <c r="AA57" s="622"/>
      <c r="AB57" s="622"/>
      <c r="AC57" s="622"/>
      <c r="AD57" s="622" t="s">
        <v>184</v>
      </c>
      <c r="AE57" s="622"/>
      <c r="AF57" s="664"/>
      <c r="AG57" s="665">
        <v>40</v>
      </c>
      <c r="AH57" s="666"/>
      <c r="AI57" s="667"/>
      <c r="AJ57" s="668" t="s">
        <v>32</v>
      </c>
      <c r="AK57" s="669"/>
      <c r="AL57" s="669"/>
      <c r="AM57" s="669"/>
      <c r="AN57" s="669"/>
      <c r="AO57" s="669"/>
      <c r="AP57" s="669"/>
      <c r="AQ57" s="669"/>
      <c r="AR57" s="670"/>
      <c r="AS57" s="141"/>
    </row>
    <row r="58" spans="1:45" ht="21" customHeight="1" thickBot="1">
      <c r="A58" s="640"/>
      <c r="B58" s="671" t="s">
        <v>29</v>
      </c>
      <c r="C58" s="672"/>
      <c r="D58" s="672"/>
      <c r="E58" s="142">
        <v>8</v>
      </c>
      <c r="F58" s="143">
        <v>8</v>
      </c>
      <c r="G58" s="143" t="s">
        <v>183</v>
      </c>
      <c r="H58" s="143" t="s">
        <v>183</v>
      </c>
      <c r="I58" s="143">
        <v>8</v>
      </c>
      <c r="J58" s="143">
        <v>8</v>
      </c>
      <c r="K58" s="144">
        <v>8</v>
      </c>
      <c r="L58" s="142">
        <v>8</v>
      </c>
      <c r="M58" s="143">
        <v>8</v>
      </c>
      <c r="N58" s="143" t="s">
        <v>183</v>
      </c>
      <c r="O58" s="143" t="s">
        <v>183</v>
      </c>
      <c r="P58" s="143">
        <v>8</v>
      </c>
      <c r="Q58" s="143">
        <v>8</v>
      </c>
      <c r="R58" s="144">
        <v>8</v>
      </c>
      <c r="S58" s="142">
        <v>8</v>
      </c>
      <c r="T58" s="143">
        <v>8</v>
      </c>
      <c r="U58" s="143" t="s">
        <v>183</v>
      </c>
      <c r="V58" s="143" t="s">
        <v>183</v>
      </c>
      <c r="W58" s="143">
        <v>8</v>
      </c>
      <c r="X58" s="143">
        <v>8</v>
      </c>
      <c r="Y58" s="144">
        <v>8</v>
      </c>
      <c r="Z58" s="142">
        <v>8</v>
      </c>
      <c r="AA58" s="143">
        <v>8</v>
      </c>
      <c r="AB58" s="143" t="s">
        <v>183</v>
      </c>
      <c r="AC58" s="143" t="s">
        <v>183</v>
      </c>
      <c r="AD58" s="145">
        <v>8</v>
      </c>
      <c r="AE58" s="145">
        <v>8</v>
      </c>
      <c r="AF58" s="146">
        <v>8</v>
      </c>
      <c r="AG58" s="143"/>
      <c r="AH58" s="143"/>
      <c r="AI58" s="144"/>
      <c r="AJ58" s="626"/>
      <c r="AK58" s="627"/>
      <c r="AL58" s="673"/>
      <c r="AM58" s="674"/>
      <c r="AN58" s="627"/>
      <c r="AO58" s="673"/>
      <c r="AP58" s="674"/>
      <c r="AQ58" s="627"/>
      <c r="AR58" s="673"/>
      <c r="AS58" s="141"/>
    </row>
    <row r="59" spans="1:45" ht="21" customHeight="1" thickBot="1">
      <c r="A59" s="110"/>
      <c r="B59" s="147"/>
      <c r="C59" s="147"/>
      <c r="D59" s="147"/>
      <c r="E59" s="148"/>
      <c r="F59" s="148"/>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50"/>
      <c r="AI59" s="150"/>
      <c r="AJ59" s="151"/>
      <c r="AK59" s="152"/>
      <c r="AL59" s="152"/>
      <c r="AM59" s="152"/>
      <c r="AN59" s="152"/>
      <c r="AO59" s="152"/>
      <c r="AP59" s="152"/>
      <c r="AQ59" s="152"/>
      <c r="AR59" s="152"/>
      <c r="AS59" s="153"/>
    </row>
    <row r="60" spans="1:45" ht="21" customHeight="1" thickBot="1">
      <c r="A60" s="681" t="s">
        <v>30</v>
      </c>
      <c r="B60" s="154" t="s">
        <v>8</v>
      </c>
      <c r="C60" s="136" t="s">
        <v>34</v>
      </c>
      <c r="D60" s="189" t="s">
        <v>41</v>
      </c>
      <c r="E60" s="156">
        <v>8</v>
      </c>
      <c r="F60" s="157">
        <v>8</v>
      </c>
      <c r="G60" s="125"/>
      <c r="H60" s="125"/>
      <c r="I60" s="125">
        <v>8</v>
      </c>
      <c r="J60" s="125">
        <v>8</v>
      </c>
      <c r="K60" s="158">
        <v>8</v>
      </c>
      <c r="L60" s="159">
        <v>8</v>
      </c>
      <c r="M60" s="160">
        <v>8</v>
      </c>
      <c r="N60" s="125"/>
      <c r="O60" s="125"/>
      <c r="P60" s="125">
        <v>8</v>
      </c>
      <c r="Q60" s="125">
        <v>8</v>
      </c>
      <c r="R60" s="158">
        <v>8</v>
      </c>
      <c r="S60" s="159">
        <v>8</v>
      </c>
      <c r="T60" s="160">
        <v>8</v>
      </c>
      <c r="U60" s="125"/>
      <c r="V60" s="125"/>
      <c r="W60" s="125">
        <v>8</v>
      </c>
      <c r="X60" s="125">
        <v>8</v>
      </c>
      <c r="Y60" s="158">
        <v>8</v>
      </c>
      <c r="Z60" s="159">
        <v>8</v>
      </c>
      <c r="AA60" s="160">
        <v>8</v>
      </c>
      <c r="AB60" s="125"/>
      <c r="AC60" s="125"/>
      <c r="AD60" s="125">
        <v>8</v>
      </c>
      <c r="AE60" s="115">
        <v>8</v>
      </c>
      <c r="AF60" s="158">
        <v>8</v>
      </c>
      <c r="AG60" s="161">
        <v>8</v>
      </c>
      <c r="AH60" s="190">
        <v>8</v>
      </c>
      <c r="AI60" s="162"/>
      <c r="AJ60" s="685">
        <f t="shared" ref="AJ60:AJ65" si="15">SUM(E60:AF60)</f>
        <v>160</v>
      </c>
      <c r="AK60" s="685"/>
      <c r="AL60" s="686"/>
      <c r="AM60" s="687">
        <f t="shared" ref="AM60:AM65" si="16">AJ60/4</f>
        <v>40</v>
      </c>
      <c r="AN60" s="688"/>
      <c r="AO60" s="689"/>
      <c r="AP60" s="687">
        <f t="shared" ref="AP60:AP65" si="17">IF($AG$24=0,0,ROUNDDOWN(AM60/$AG$24,1))</f>
        <v>1</v>
      </c>
      <c r="AQ60" s="688"/>
      <c r="AR60" s="689"/>
      <c r="AS60" s="163"/>
    </row>
    <row r="61" spans="1:45" ht="21" customHeight="1">
      <c r="A61" s="682"/>
      <c r="B61" s="123" t="s">
        <v>31</v>
      </c>
      <c r="C61" s="124" t="s">
        <v>34</v>
      </c>
      <c r="D61" s="166" t="s">
        <v>42</v>
      </c>
      <c r="E61" s="165">
        <v>8</v>
      </c>
      <c r="F61" s="160">
        <v>8</v>
      </c>
      <c r="G61" s="160"/>
      <c r="H61" s="160"/>
      <c r="I61" s="160">
        <v>8</v>
      </c>
      <c r="J61" s="164">
        <v>8</v>
      </c>
      <c r="K61" s="166">
        <v>8</v>
      </c>
      <c r="L61" s="165">
        <v>8</v>
      </c>
      <c r="M61" s="160">
        <v>8</v>
      </c>
      <c r="N61" s="160"/>
      <c r="O61" s="160"/>
      <c r="P61" s="160">
        <v>8</v>
      </c>
      <c r="Q61" s="164">
        <v>8</v>
      </c>
      <c r="R61" s="166">
        <v>8</v>
      </c>
      <c r="S61" s="165">
        <v>8</v>
      </c>
      <c r="T61" s="160">
        <v>8</v>
      </c>
      <c r="U61" s="160"/>
      <c r="V61" s="160"/>
      <c r="W61" s="160">
        <v>8</v>
      </c>
      <c r="X61" s="164">
        <v>8</v>
      </c>
      <c r="Y61" s="166">
        <v>8</v>
      </c>
      <c r="Z61" s="165">
        <v>8</v>
      </c>
      <c r="AA61" s="160">
        <v>8</v>
      </c>
      <c r="AB61" s="160"/>
      <c r="AC61" s="160"/>
      <c r="AD61" s="160">
        <v>8</v>
      </c>
      <c r="AE61" s="160">
        <v>8</v>
      </c>
      <c r="AF61" s="166">
        <v>8</v>
      </c>
      <c r="AG61" s="167">
        <v>8</v>
      </c>
      <c r="AH61" s="168">
        <v>8</v>
      </c>
      <c r="AI61" s="169"/>
      <c r="AJ61" s="656">
        <f t="shared" si="15"/>
        <v>160</v>
      </c>
      <c r="AK61" s="656"/>
      <c r="AL61" s="657"/>
      <c r="AM61" s="658">
        <f t="shared" si="16"/>
        <v>40</v>
      </c>
      <c r="AN61" s="659"/>
      <c r="AO61" s="660"/>
      <c r="AP61" s="658">
        <f t="shared" si="17"/>
        <v>1</v>
      </c>
      <c r="AQ61" s="659"/>
      <c r="AR61" s="660"/>
      <c r="AS61" s="131"/>
    </row>
    <row r="62" spans="1:45" ht="21" customHeight="1">
      <c r="A62" s="682"/>
      <c r="B62" s="123"/>
      <c r="C62" s="124"/>
      <c r="D62" s="166"/>
      <c r="E62" s="165"/>
      <c r="F62" s="160"/>
      <c r="G62" s="160"/>
      <c r="H62" s="160"/>
      <c r="I62" s="160"/>
      <c r="J62" s="164"/>
      <c r="K62" s="166"/>
      <c r="L62" s="165"/>
      <c r="M62" s="160"/>
      <c r="N62" s="160"/>
      <c r="O62" s="160"/>
      <c r="P62" s="160"/>
      <c r="Q62" s="164"/>
      <c r="R62" s="166"/>
      <c r="S62" s="165"/>
      <c r="T62" s="160"/>
      <c r="U62" s="160"/>
      <c r="V62" s="160"/>
      <c r="W62" s="160"/>
      <c r="X62" s="164"/>
      <c r="Y62" s="166"/>
      <c r="Z62" s="165"/>
      <c r="AA62" s="160"/>
      <c r="AB62" s="160"/>
      <c r="AC62" s="160"/>
      <c r="AD62" s="160"/>
      <c r="AE62" s="164"/>
      <c r="AF62" s="166"/>
      <c r="AG62" s="167"/>
      <c r="AH62" s="168"/>
      <c r="AI62" s="169"/>
      <c r="AJ62" s="656">
        <f t="shared" si="15"/>
        <v>0</v>
      </c>
      <c r="AK62" s="656"/>
      <c r="AL62" s="657"/>
      <c r="AM62" s="658">
        <f t="shared" si="16"/>
        <v>0</v>
      </c>
      <c r="AN62" s="659"/>
      <c r="AO62" s="660"/>
      <c r="AP62" s="658">
        <f t="shared" si="17"/>
        <v>0</v>
      </c>
      <c r="AQ62" s="659"/>
      <c r="AR62" s="660"/>
      <c r="AS62" s="131"/>
    </row>
    <row r="63" spans="1:45" ht="21" customHeight="1">
      <c r="A63" s="682"/>
      <c r="B63" s="123"/>
      <c r="C63" s="124"/>
      <c r="D63" s="166"/>
      <c r="E63" s="165"/>
      <c r="F63" s="160"/>
      <c r="G63" s="160"/>
      <c r="H63" s="160"/>
      <c r="I63" s="160"/>
      <c r="J63" s="164"/>
      <c r="K63" s="166"/>
      <c r="L63" s="165"/>
      <c r="M63" s="160"/>
      <c r="N63" s="160"/>
      <c r="O63" s="160"/>
      <c r="P63" s="160"/>
      <c r="Q63" s="164"/>
      <c r="R63" s="166"/>
      <c r="S63" s="165"/>
      <c r="T63" s="160"/>
      <c r="U63" s="160"/>
      <c r="V63" s="160"/>
      <c r="W63" s="160"/>
      <c r="X63" s="164"/>
      <c r="Y63" s="166"/>
      <c r="Z63" s="165"/>
      <c r="AA63" s="160"/>
      <c r="AB63" s="160"/>
      <c r="AC63" s="160"/>
      <c r="AD63" s="160"/>
      <c r="AE63" s="164"/>
      <c r="AF63" s="166"/>
      <c r="AG63" s="167"/>
      <c r="AH63" s="168"/>
      <c r="AI63" s="169"/>
      <c r="AJ63" s="656">
        <f t="shared" si="15"/>
        <v>0</v>
      </c>
      <c r="AK63" s="656"/>
      <c r="AL63" s="657"/>
      <c r="AM63" s="658">
        <f t="shared" si="16"/>
        <v>0</v>
      </c>
      <c r="AN63" s="659"/>
      <c r="AO63" s="660"/>
      <c r="AP63" s="658">
        <f t="shared" si="17"/>
        <v>0</v>
      </c>
      <c r="AQ63" s="659"/>
      <c r="AR63" s="660"/>
      <c r="AS63" s="131"/>
    </row>
    <row r="64" spans="1:45" ht="21" customHeight="1">
      <c r="A64" s="682"/>
      <c r="B64" s="191"/>
      <c r="C64" s="124"/>
      <c r="D64" s="166"/>
      <c r="E64" s="165"/>
      <c r="F64" s="160"/>
      <c r="G64" s="160"/>
      <c r="H64" s="160"/>
      <c r="I64" s="160"/>
      <c r="J64" s="164"/>
      <c r="K64" s="166"/>
      <c r="L64" s="165"/>
      <c r="M64" s="160"/>
      <c r="N64" s="160"/>
      <c r="O64" s="160"/>
      <c r="P64" s="160"/>
      <c r="Q64" s="164"/>
      <c r="R64" s="166"/>
      <c r="S64" s="165"/>
      <c r="T64" s="160"/>
      <c r="U64" s="160"/>
      <c r="V64" s="160"/>
      <c r="W64" s="160"/>
      <c r="X64" s="164"/>
      <c r="Y64" s="166"/>
      <c r="Z64" s="165"/>
      <c r="AA64" s="160"/>
      <c r="AB64" s="160"/>
      <c r="AC64" s="160"/>
      <c r="AD64" s="160"/>
      <c r="AE64" s="164"/>
      <c r="AF64" s="166"/>
      <c r="AG64" s="167"/>
      <c r="AH64" s="168"/>
      <c r="AI64" s="169"/>
      <c r="AJ64" s="656">
        <f t="shared" si="15"/>
        <v>0</v>
      </c>
      <c r="AK64" s="656"/>
      <c r="AL64" s="657"/>
      <c r="AM64" s="658">
        <f t="shared" si="16"/>
        <v>0</v>
      </c>
      <c r="AN64" s="659"/>
      <c r="AO64" s="660"/>
      <c r="AP64" s="658">
        <f t="shared" si="17"/>
        <v>0</v>
      </c>
      <c r="AQ64" s="659"/>
      <c r="AR64" s="660"/>
      <c r="AS64" s="131"/>
    </row>
    <row r="65" spans="1:45" ht="21" customHeight="1" thickBot="1">
      <c r="A65" s="683"/>
      <c r="B65" s="170"/>
      <c r="C65" s="171"/>
      <c r="D65" s="192"/>
      <c r="E65" s="173"/>
      <c r="F65" s="172"/>
      <c r="G65" s="171"/>
      <c r="H65" s="171"/>
      <c r="I65" s="171"/>
      <c r="J65" s="171"/>
      <c r="K65" s="174"/>
      <c r="L65" s="175"/>
      <c r="M65" s="171"/>
      <c r="N65" s="171"/>
      <c r="O65" s="171"/>
      <c r="P65" s="171"/>
      <c r="Q65" s="171"/>
      <c r="R65" s="174"/>
      <c r="S65" s="175"/>
      <c r="T65" s="171"/>
      <c r="U65" s="171"/>
      <c r="V65" s="171"/>
      <c r="W65" s="171"/>
      <c r="X65" s="171"/>
      <c r="Y65" s="174"/>
      <c r="Z65" s="175"/>
      <c r="AA65" s="171"/>
      <c r="AB65" s="171"/>
      <c r="AC65" s="171"/>
      <c r="AD65" s="171"/>
      <c r="AE65" s="171"/>
      <c r="AF65" s="174"/>
      <c r="AG65" s="193"/>
      <c r="AH65" s="176"/>
      <c r="AI65" s="177"/>
      <c r="AJ65" s="676">
        <f t="shared" si="15"/>
        <v>0</v>
      </c>
      <c r="AK65" s="676"/>
      <c r="AL65" s="677"/>
      <c r="AM65" s="678">
        <f t="shared" si="16"/>
        <v>0</v>
      </c>
      <c r="AN65" s="679"/>
      <c r="AO65" s="680"/>
      <c r="AP65" s="678">
        <f t="shared" si="17"/>
        <v>0</v>
      </c>
      <c r="AQ65" s="679"/>
      <c r="AR65" s="680"/>
      <c r="AS65" s="132"/>
    </row>
    <row r="66" spans="1:45" ht="21" customHeight="1">
      <c r="A66" s="178"/>
      <c r="B66" s="147"/>
      <c r="C66" s="147"/>
      <c r="D66" s="147"/>
      <c r="E66" s="147"/>
      <c r="F66" s="147"/>
      <c r="G66" s="147"/>
      <c r="H66" s="147"/>
      <c r="I66" s="147"/>
      <c r="J66" s="147"/>
      <c r="K66" s="147"/>
      <c r="L66" s="147"/>
      <c r="M66" s="152"/>
      <c r="N66" s="152"/>
      <c r="O66" s="152"/>
      <c r="P66" s="152"/>
      <c r="Q66" s="152"/>
      <c r="R66" s="152"/>
      <c r="S66" s="152"/>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48"/>
      <c r="AS66" s="148"/>
    </row>
  </sheetData>
  <mergeCells count="190">
    <mergeCell ref="B58:D58"/>
    <mergeCell ref="AJ58:AL58"/>
    <mergeCell ref="AM58:AO58"/>
    <mergeCell ref="AP58:AR58"/>
    <mergeCell ref="A60:A65"/>
    <mergeCell ref="AJ60:AL60"/>
    <mergeCell ref="AM60:AO60"/>
    <mergeCell ref="AP60:AR60"/>
    <mergeCell ref="AJ61:AL61"/>
    <mergeCell ref="AM61:AO61"/>
    <mergeCell ref="AJ64:AL64"/>
    <mergeCell ref="AM64:AO64"/>
    <mergeCell ref="AP64:AR64"/>
    <mergeCell ref="AJ65:AL65"/>
    <mergeCell ref="AM65:AO65"/>
    <mergeCell ref="AP65:AR65"/>
    <mergeCell ref="AP61:AR61"/>
    <mergeCell ref="AJ62:AL62"/>
    <mergeCell ref="AM62:AO62"/>
    <mergeCell ref="AP62:AR62"/>
    <mergeCell ref="AJ63:AL63"/>
    <mergeCell ref="AM63:AO63"/>
    <mergeCell ref="AP63:AR63"/>
    <mergeCell ref="B56:D56"/>
    <mergeCell ref="AJ56:AL56"/>
    <mergeCell ref="AM56:AO56"/>
    <mergeCell ref="AP56:AR56"/>
    <mergeCell ref="B57:AC57"/>
    <mergeCell ref="AD57:AF57"/>
    <mergeCell ref="AG57:AI57"/>
    <mergeCell ref="AJ57:AR57"/>
    <mergeCell ref="AJ54:AL54"/>
    <mergeCell ref="AM54:AO54"/>
    <mergeCell ref="AP54:AR54"/>
    <mergeCell ref="AJ55:AL55"/>
    <mergeCell ref="AM55:AO55"/>
    <mergeCell ref="AP55:AR55"/>
    <mergeCell ref="AM46:AO46"/>
    <mergeCell ref="AP46:AR46"/>
    <mergeCell ref="AJ47:AL47"/>
    <mergeCell ref="AM47:AO47"/>
    <mergeCell ref="AP47:AR47"/>
    <mergeCell ref="AJ52:AL52"/>
    <mergeCell ref="AM52:AO52"/>
    <mergeCell ref="AP52:AR52"/>
    <mergeCell ref="AJ53:AL53"/>
    <mergeCell ref="AM53:AO53"/>
    <mergeCell ref="AP53:AR53"/>
    <mergeCell ref="AJ50:AL50"/>
    <mergeCell ref="AM50:AO50"/>
    <mergeCell ref="AP50:AR50"/>
    <mergeCell ref="AJ51:AL51"/>
    <mergeCell ref="AM51:AO51"/>
    <mergeCell ref="AP51:AR51"/>
    <mergeCell ref="S43:Y43"/>
    <mergeCell ref="Z43:AF43"/>
    <mergeCell ref="AG43:AI43"/>
    <mergeCell ref="AJ43:AL45"/>
    <mergeCell ref="AM43:AO45"/>
    <mergeCell ref="AP43:AR45"/>
    <mergeCell ref="A42:L42"/>
    <mergeCell ref="M42:V42"/>
    <mergeCell ref="W42:AE42"/>
    <mergeCell ref="AF42:AS42"/>
    <mergeCell ref="A43:A58"/>
    <mergeCell ref="B43:B45"/>
    <mergeCell ref="C43:C45"/>
    <mergeCell ref="D43:D45"/>
    <mergeCell ref="E43:K43"/>
    <mergeCell ref="L43:R43"/>
    <mergeCell ref="AJ48:AL48"/>
    <mergeCell ref="AM48:AO48"/>
    <mergeCell ref="AP48:AR48"/>
    <mergeCell ref="AJ49:AL49"/>
    <mergeCell ref="AM49:AO49"/>
    <mergeCell ref="AP49:AR49"/>
    <mergeCell ref="AS43:AS45"/>
    <mergeCell ref="AJ46:AL46"/>
    <mergeCell ref="A40:D40"/>
    <mergeCell ref="E40:AA40"/>
    <mergeCell ref="AB40:AS40"/>
    <mergeCell ref="A41:C41"/>
    <mergeCell ref="E41:L41"/>
    <mergeCell ref="M41:V41"/>
    <mergeCell ref="W41:AE41"/>
    <mergeCell ref="AF41:AS41"/>
    <mergeCell ref="AL34:AR34"/>
    <mergeCell ref="A37:AS37"/>
    <mergeCell ref="AC38:AL38"/>
    <mergeCell ref="A39:D39"/>
    <mergeCell ref="E39:O39"/>
    <mergeCell ref="P39:Y39"/>
    <mergeCell ref="Z39:AS39"/>
    <mergeCell ref="D34:K34"/>
    <mergeCell ref="A34:C34"/>
    <mergeCell ref="B25:D25"/>
    <mergeCell ref="AJ25:AL25"/>
    <mergeCell ref="AM25:AO25"/>
    <mergeCell ref="AP25:AR25"/>
    <mergeCell ref="A27:A32"/>
    <mergeCell ref="AJ27:AL27"/>
    <mergeCell ref="AM27:AO27"/>
    <mergeCell ref="AP27:AR27"/>
    <mergeCell ref="AJ28:AL28"/>
    <mergeCell ref="AM28:AO28"/>
    <mergeCell ref="AJ31:AL31"/>
    <mergeCell ref="AM31:AO31"/>
    <mergeCell ref="AP31:AR31"/>
    <mergeCell ref="AJ32:AL32"/>
    <mergeCell ref="AM32:AO32"/>
    <mergeCell ref="AP32:AR32"/>
    <mergeCell ref="AP28:AR28"/>
    <mergeCell ref="AJ29:AL29"/>
    <mergeCell ref="AM29:AO29"/>
    <mergeCell ref="AP29:AR29"/>
    <mergeCell ref="AJ30:AL30"/>
    <mergeCell ref="AM30:AO30"/>
    <mergeCell ref="AP30:AR30"/>
    <mergeCell ref="B23:D23"/>
    <mergeCell ref="AJ23:AL23"/>
    <mergeCell ref="AM23:AO23"/>
    <mergeCell ref="AP23:AR23"/>
    <mergeCell ref="B24:AC24"/>
    <mergeCell ref="AD24:AF24"/>
    <mergeCell ref="AG24:AI24"/>
    <mergeCell ref="AJ24:AR24"/>
    <mergeCell ref="AJ21:AL21"/>
    <mergeCell ref="AM21:AO21"/>
    <mergeCell ref="AP21:AR21"/>
    <mergeCell ref="AJ22:AL22"/>
    <mergeCell ref="AM22:AO22"/>
    <mergeCell ref="AP22:AR22"/>
    <mergeCell ref="AM13:AO13"/>
    <mergeCell ref="AP13:AR13"/>
    <mergeCell ref="AJ14:AL14"/>
    <mergeCell ref="AM14:AO14"/>
    <mergeCell ref="AP14:AR14"/>
    <mergeCell ref="AJ19:AL19"/>
    <mergeCell ref="AM19:AO19"/>
    <mergeCell ref="AP19:AR19"/>
    <mergeCell ref="AJ20:AL20"/>
    <mergeCell ref="AM20:AO20"/>
    <mergeCell ref="AP20:AR20"/>
    <mergeCell ref="AJ17:AL17"/>
    <mergeCell ref="AM17:AO17"/>
    <mergeCell ref="AP17:AR17"/>
    <mergeCell ref="AJ18:AL18"/>
    <mergeCell ref="AM18:AO18"/>
    <mergeCell ref="AP18:AR18"/>
    <mergeCell ref="S10:Y10"/>
    <mergeCell ref="Z10:AF10"/>
    <mergeCell ref="AG10:AI10"/>
    <mergeCell ref="AJ10:AL12"/>
    <mergeCell ref="AM10:AO12"/>
    <mergeCell ref="AP10:AR12"/>
    <mergeCell ref="A9:L9"/>
    <mergeCell ref="M9:V9"/>
    <mergeCell ref="W9:AE9"/>
    <mergeCell ref="AF9:AS9"/>
    <mergeCell ref="A10:A25"/>
    <mergeCell ref="B10:B12"/>
    <mergeCell ref="C10:C12"/>
    <mergeCell ref="D10:D12"/>
    <mergeCell ref="E10:K10"/>
    <mergeCell ref="L10:R10"/>
    <mergeCell ref="AJ15:AL15"/>
    <mergeCell ref="AM15:AO15"/>
    <mergeCell ref="AP15:AR15"/>
    <mergeCell ref="AJ16:AL16"/>
    <mergeCell ref="AM16:AO16"/>
    <mergeCell ref="AP16:AR16"/>
    <mergeCell ref="AS10:AS12"/>
    <mergeCell ref="AJ13:AL13"/>
    <mergeCell ref="AL1:AR1"/>
    <mergeCell ref="D1:K1"/>
    <mergeCell ref="A1:C1"/>
    <mergeCell ref="A7:D7"/>
    <mergeCell ref="E7:AA7"/>
    <mergeCell ref="AB7:AS7"/>
    <mergeCell ref="A8:C8"/>
    <mergeCell ref="E8:L8"/>
    <mergeCell ref="M8:V8"/>
    <mergeCell ref="W8:AE8"/>
    <mergeCell ref="AF8:AS8"/>
    <mergeCell ref="A4:AS4"/>
    <mergeCell ref="AC5:AL5"/>
    <mergeCell ref="A6:D6"/>
    <mergeCell ref="E6:O6"/>
    <mergeCell ref="P6:Y6"/>
    <mergeCell ref="Z6:AS6"/>
  </mergeCells>
  <phoneticPr fontId="6"/>
  <pageMargins left="0.59055118110236227" right="0.39370078740157483" top="0.98425196850393704" bottom="0.98425196850393704" header="0.51181102362204722" footer="0.51181102362204722"/>
  <pageSetup paperSize="9" scale="70" orientation="landscape" cellComments="asDisplayed" r:id="rId1"/>
  <headerFooter alignWithMargins="0"/>
  <rowBreaks count="1" manualBreakCount="1">
    <brk id="33" max="4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31A953-A75A-43CE-AE97-564877603377}">
  <ds:schemaRefs>
    <ds:schemaRef ds:uri="http://schemas.microsoft.com/sharepoint/v3/contenttype/forms"/>
  </ds:schemaRefs>
</ds:datastoreItem>
</file>

<file path=customXml/itemProps2.xml><?xml version="1.0" encoding="utf-8"?>
<ds:datastoreItem xmlns:ds="http://schemas.openxmlformats.org/officeDocument/2006/customXml" ds:itemID="{66D9E405-6715-4E3C-82D1-E8EF78E0ABF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7957EEB-33CB-4FFC-9800-A080F28A6C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25</vt:i4>
      </vt:variant>
    </vt:vector>
  </HeadingPairs>
  <TitlesOfParts>
    <vt:vector size="46" baseType="lpstr">
      <vt:lpstr>自己点検シート（R6.3）</vt:lpstr>
      <vt:lpstr>身体拘束等の適正化自己点検表</vt:lpstr>
      <vt:lpstr>虐待防止措置自己点検表</vt:lpstr>
      <vt:lpstr>業務継続計画の策定等自己点検表</vt:lpstr>
      <vt:lpstr>運営指導確認資料準備状況一覧表</vt:lpstr>
      <vt:lpstr>運営指導自己点検表（人員）(就労継続支援Ｂ型)</vt:lpstr>
      <vt:lpstr>1-1　勤務形態一覧表</vt:lpstr>
      <vt:lpstr>1-1　勤務形態一覧表 (記載例一般)</vt:lpstr>
      <vt:lpstr>1-1　勤務形態一覧表 (記載例・施設外就労)</vt:lpstr>
      <vt:lpstr>1-2　勤務形態一覧表（共同生活援助追加分）</vt:lpstr>
      <vt:lpstr>1-3　勤務形態一覧表</vt:lpstr>
      <vt:lpstr>1-3　勤務形態一覧表 (記載例)</vt:lpstr>
      <vt:lpstr>2　平均利用者数（就労系・自立）</vt:lpstr>
      <vt:lpstr>2　平均利用者数（施設外就労を実施する就労系記入例)</vt:lpstr>
      <vt:lpstr>3　平均利用者数（生活介護）</vt:lpstr>
      <vt:lpstr>4　平均利用者数（共同生活援助）</vt:lpstr>
      <vt:lpstr>5　会計報告（就労系＋生産活動を行う生活介護）</vt:lpstr>
      <vt:lpstr>5　会計報告（就労系＋生産活動を行う生活介護 (記入例)</vt:lpstr>
      <vt:lpstr>6　居宅系資格調書</vt:lpstr>
      <vt:lpstr>7　障害児通所　利用者数</vt:lpstr>
      <vt:lpstr>7　別紙</vt:lpstr>
      <vt:lpstr>Ⅰ</vt:lpstr>
      <vt:lpstr>Ⅱ</vt:lpstr>
      <vt:lpstr>Ⅲ</vt:lpstr>
      <vt:lpstr>'1-1　勤務形態一覧表'!Print_Area</vt:lpstr>
      <vt:lpstr>'1-1　勤務形態一覧表 (記載例・施設外就労)'!Print_Area</vt:lpstr>
      <vt:lpstr>'1-1　勤務形態一覧表 (記載例一般)'!Print_Area</vt:lpstr>
      <vt:lpstr>'1-2　勤務形態一覧表（共同生活援助追加分）'!Print_Area</vt:lpstr>
      <vt:lpstr>'1-3　勤務形態一覧表'!Print_Area</vt:lpstr>
      <vt:lpstr>'1-3　勤務形態一覧表 (記載例)'!Print_Area</vt:lpstr>
      <vt:lpstr>'3　平均利用者数（生活介護）'!Print_Area</vt:lpstr>
      <vt:lpstr>'4　平均利用者数（共同生活援助）'!Print_Area</vt:lpstr>
      <vt:lpstr>'5　会計報告（就労系＋生産活動を行う生活介護 (記入例)'!Print_Area</vt:lpstr>
      <vt:lpstr>'5　会計報告（就労系＋生産活動を行う生活介護）'!Print_Area</vt:lpstr>
      <vt:lpstr>運営指導確認資料準備状況一覧表!Print_Area</vt:lpstr>
      <vt:lpstr>'運営指導自己点検表（人員）(就労継続支援Ｂ型)'!Print_Area</vt:lpstr>
      <vt:lpstr>虐待防止措置自己点検表!Print_Area</vt:lpstr>
      <vt:lpstr>業務継続計画の策定等自己点検表!Print_Area</vt:lpstr>
      <vt:lpstr>'自己点検シート（R6.3）'!Print_Area</vt:lpstr>
      <vt:lpstr>身体拘束等の適正化自己点検表!Print_Area</vt:lpstr>
      <vt:lpstr>運営指導確認資料準備状況一覧表!Print_Titles</vt:lpstr>
      <vt:lpstr>'運営指導自己点検表（人員）(就労継続支援Ｂ型)'!Print_Titles</vt:lpstr>
      <vt:lpstr>サービス提供形態</vt:lpstr>
      <vt:lpstr>介護サービス包括型</vt:lpstr>
      <vt:lpstr>外部サービス利用型</vt:lpstr>
      <vt:lpstr>日中サービス支援型</vt:lpstr>
    </vt:vector>
  </TitlesOfParts>
  <Company>情報企画課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dc:creator>
  <cp:lastModifiedBy>Administrator</cp:lastModifiedBy>
  <cp:lastPrinted>2025-06-23T05:13:34Z</cp:lastPrinted>
  <dcterms:created xsi:type="dcterms:W3CDTF">2006-11-30T04:50:08Z</dcterms:created>
  <dcterms:modified xsi:type="dcterms:W3CDTF">2025-06-23T05:13:40Z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