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filesv\himeji-city\Section\建築指導課\0070_審査\0070_08　駐車施設附置条例関係\HP\"/>
    </mc:Choice>
  </mc:AlternateContent>
  <bookViews>
    <workbookView xWindow="0" yWindow="0" windowWidth="15345" windowHeight="4560" tabRatio="808"/>
  </bookViews>
  <sheets>
    <sheet name="計算書(Excel) " sheetId="3" r:id="rId1"/>
  </sheets>
  <definedNames>
    <definedName name="_xlnm.Print_Area" localSheetId="0">'計算書(Excel) '!$A$1:$AJ$58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3" l="1"/>
  <c r="AE33" i="3" l="1"/>
  <c r="U30" i="3"/>
  <c r="Q27" i="3"/>
  <c r="J27" i="3"/>
  <c r="C23" i="3"/>
  <c r="C27" i="3" s="1"/>
  <c r="AA17" i="3"/>
  <c r="S17" i="3"/>
  <c r="K15" i="3"/>
  <c r="C15" i="3"/>
  <c r="W14" i="3"/>
  <c r="S11" i="3"/>
  <c r="D19" i="3" l="1"/>
  <c r="T39" i="3" s="1"/>
  <c r="P43" i="3" l="1"/>
  <c r="L23" i="3"/>
  <c r="T23" i="3" s="1"/>
  <c r="T41" i="3" s="1"/>
  <c r="H39" i="3"/>
  <c r="H33" i="3"/>
  <c r="C35" i="3" l="1"/>
  <c r="R33" i="3"/>
  <c r="H41" i="3"/>
  <c r="W43" i="3"/>
  <c r="I43" i="3" l="1"/>
  <c r="AD43" i="3" l="1"/>
  <c r="AE47" i="3" s="1"/>
  <c r="T58" i="3" l="1"/>
  <c r="T52" i="3"/>
  <c r="AC56" i="3"/>
  <c r="AB58" i="3" s="1"/>
  <c r="AG58" i="3" l="1"/>
</calcChain>
</file>

<file path=xl/sharedStrings.xml><?xml version="1.0" encoding="utf-8"?>
<sst xmlns="http://schemas.openxmlformats.org/spreadsheetml/2006/main" count="127" uniqueCount="61">
  <si>
    <t>駐車施設附置義務台数についての計算書</t>
    <rPh sb="0" eb="2">
      <t>チュウシャ</t>
    </rPh>
    <rPh sb="2" eb="4">
      <t>シセツ</t>
    </rPh>
    <rPh sb="4" eb="6">
      <t>フチ</t>
    </rPh>
    <rPh sb="6" eb="8">
      <t>ギム</t>
    </rPh>
    <rPh sb="8" eb="10">
      <t>ダイスウ</t>
    </rPh>
    <rPh sb="15" eb="18">
      <t>ケイサンショ</t>
    </rPh>
    <phoneticPr fontId="1"/>
  </si>
  <si>
    <t>㎡</t>
    <phoneticPr fontId="1"/>
  </si>
  <si>
    <t>・特定用途：ア</t>
    <phoneticPr fontId="1"/>
  </si>
  <si>
    <t>・非特定用途：イ</t>
    <rPh sb="1" eb="2">
      <t>ヒ</t>
    </rPh>
    <phoneticPr fontId="1"/>
  </si>
  <si>
    <t>・共用部分：ウ</t>
    <rPh sb="1" eb="3">
      <t>キョウヨウ</t>
    </rPh>
    <rPh sb="3" eb="5">
      <t>ブブン</t>
    </rPh>
    <phoneticPr fontId="1"/>
  </si>
  <si>
    <t>・共用部分を含めた特定用途の延床面積</t>
    <rPh sb="1" eb="3">
      <t>キョウヨウ</t>
    </rPh>
    <rPh sb="3" eb="5">
      <t>ブブン</t>
    </rPh>
    <rPh sb="6" eb="7">
      <t>フク</t>
    </rPh>
    <rPh sb="9" eb="11">
      <t>トクテイ</t>
    </rPh>
    <rPh sb="11" eb="13">
      <t>ヨウト</t>
    </rPh>
    <rPh sb="14" eb="16">
      <t>ノベユカ</t>
    </rPh>
    <rPh sb="16" eb="18">
      <t>メンセキ</t>
    </rPh>
    <phoneticPr fontId="1"/>
  </si>
  <si>
    <t>1.各用途の延床面積</t>
    <rPh sb="2" eb="3">
      <t>カク</t>
    </rPh>
    <rPh sb="3" eb="5">
      <t>ヨウト</t>
    </rPh>
    <rPh sb="6" eb="8">
      <t>ノベユカ</t>
    </rPh>
    <rPh sb="8" eb="10">
      <t>メンセキ</t>
    </rPh>
    <phoneticPr fontId="1"/>
  </si>
  <si>
    <t>・建物全体の延床面積：</t>
    <rPh sb="1" eb="3">
      <t>タテモノ</t>
    </rPh>
    <rPh sb="3" eb="5">
      <t>ゼンタイ</t>
    </rPh>
    <rPh sb="6" eb="8">
      <t>ノベユカ</t>
    </rPh>
    <rPh sb="8" eb="10">
      <t>メンセキ</t>
    </rPh>
    <phoneticPr fontId="1"/>
  </si>
  <si>
    <t>ア</t>
    <phoneticPr fontId="1"/>
  </si>
  <si>
    <t>ウ</t>
    <phoneticPr fontId="1"/>
  </si>
  <si>
    <t>×</t>
    <phoneticPr fontId="1"/>
  </si>
  <si>
    <t>＋</t>
    <phoneticPr fontId="1"/>
  </si>
  <si>
    <t>イ</t>
    <phoneticPr fontId="1"/>
  </si>
  <si>
    <t>＝</t>
    <phoneticPr fontId="1"/>
  </si>
  <si>
    <t>Ａ</t>
    <phoneticPr fontId="1"/>
  </si>
  <si>
    <t>・共用部分を含めた非特定用途の延床面積</t>
    <rPh sb="1" eb="3">
      <t>キョウヨウ</t>
    </rPh>
    <rPh sb="3" eb="5">
      <t>ブブン</t>
    </rPh>
    <rPh sb="6" eb="7">
      <t>フク</t>
    </rPh>
    <rPh sb="9" eb="10">
      <t>ヒ</t>
    </rPh>
    <rPh sb="10" eb="12">
      <t>トクテイ</t>
    </rPh>
    <rPh sb="12" eb="14">
      <t>ヨウト</t>
    </rPh>
    <rPh sb="15" eb="17">
      <t>ノベユカ</t>
    </rPh>
    <rPh sb="17" eb="19">
      <t>メンセキ</t>
    </rPh>
    <phoneticPr fontId="1"/>
  </si>
  <si>
    <t>エ</t>
    <phoneticPr fontId="1"/>
  </si>
  <si>
    <t>－</t>
    <phoneticPr fontId="1"/>
  </si>
  <si>
    <t>Ｂ</t>
    <phoneticPr fontId="1"/>
  </si>
  <si>
    <t>2.緩和係数計算の要・不要の判断</t>
    <rPh sb="2" eb="4">
      <t>カンワ</t>
    </rPh>
    <rPh sb="4" eb="6">
      <t>ケイスウ</t>
    </rPh>
    <rPh sb="6" eb="8">
      <t>ケイサン</t>
    </rPh>
    <rPh sb="9" eb="10">
      <t>ヨウ</t>
    </rPh>
    <rPh sb="11" eb="13">
      <t>フヨウ</t>
    </rPh>
    <rPh sb="14" eb="16">
      <t>ハンダン</t>
    </rPh>
    <phoneticPr fontId="1"/>
  </si>
  <si>
    <t>3.緩和係数計算</t>
    <rPh sb="2" eb="4">
      <t>カンワ</t>
    </rPh>
    <rPh sb="4" eb="6">
      <t>ケイスウ</t>
    </rPh>
    <rPh sb="6" eb="8">
      <t>ケイサン</t>
    </rPh>
    <phoneticPr fontId="1"/>
  </si>
  <si>
    <t>㎡）－</t>
    <phoneticPr fontId="1"/>
  </si>
  <si>
    <t>1000㎡</t>
    <phoneticPr fontId="1"/>
  </si>
  <si>
    <t xml:space="preserve">1000㎡ × （6000㎡ － </t>
    <phoneticPr fontId="1"/>
  </si>
  <si>
    <t>Ｅ</t>
    <phoneticPr fontId="1"/>
  </si>
  <si>
    <t>4.附置義務台数計算</t>
    <rPh sb="2" eb="8">
      <t>フチギムダイスウ</t>
    </rPh>
    <rPh sb="8" eb="10">
      <t>ケイサン</t>
    </rPh>
    <phoneticPr fontId="1"/>
  </si>
  <si>
    <t>・特定用途：</t>
    <rPh sb="1" eb="3">
      <t>トクテイ</t>
    </rPh>
    <rPh sb="3" eb="5">
      <t>ヨウト</t>
    </rPh>
    <phoneticPr fontId="1"/>
  </si>
  <si>
    <t>÷</t>
    <phoneticPr fontId="1"/>
  </si>
  <si>
    <t>150㎡</t>
    <phoneticPr fontId="1"/>
  </si>
  <si>
    <t>Ｆ</t>
    <phoneticPr fontId="1"/>
  </si>
  <si>
    <t>台</t>
    <rPh sb="0" eb="1">
      <t>ダイ</t>
    </rPh>
    <phoneticPr fontId="1"/>
  </si>
  <si>
    <t>・非特定用途：</t>
    <rPh sb="1" eb="2">
      <t>ヒ</t>
    </rPh>
    <rPh sb="2" eb="4">
      <t>トクテイ</t>
    </rPh>
    <rPh sb="4" eb="6">
      <t>ヨウト</t>
    </rPh>
    <phoneticPr fontId="1"/>
  </si>
  <si>
    <t>200㎡</t>
    <phoneticPr fontId="1"/>
  </si>
  <si>
    <t>G</t>
    <phoneticPr fontId="1"/>
  </si>
  <si>
    <t>・附置義務台数：</t>
    <rPh sb="1" eb="3">
      <t>フチ</t>
    </rPh>
    <rPh sb="3" eb="5">
      <t>ギム</t>
    </rPh>
    <rPh sb="5" eb="7">
      <t>ダイスウ</t>
    </rPh>
    <phoneticPr fontId="1"/>
  </si>
  <si>
    <t>F</t>
    <phoneticPr fontId="1"/>
  </si>
  <si>
    <t>E</t>
    <phoneticPr fontId="1"/>
  </si>
  <si>
    <t>（</t>
    <phoneticPr fontId="1"/>
  </si>
  <si>
    <t>）</t>
    <phoneticPr fontId="1"/>
  </si>
  <si>
    <t>↓</t>
    <phoneticPr fontId="1"/>
  </si>
  <si>
    <t>小数点以下切り上げ</t>
    <rPh sb="0" eb="3">
      <t>ショウスウテン</t>
    </rPh>
    <rPh sb="3" eb="5">
      <t>イカ</t>
    </rPh>
    <rPh sb="5" eb="6">
      <t>キ</t>
    </rPh>
    <rPh sb="7" eb="8">
      <t>ア</t>
    </rPh>
    <phoneticPr fontId="1"/>
  </si>
  <si>
    <t>H</t>
    <phoneticPr fontId="1"/>
  </si>
  <si>
    <t>5.各区画種別の附置義務台数の計算</t>
    <rPh sb="2" eb="3">
      <t>カク</t>
    </rPh>
    <rPh sb="3" eb="5">
      <t>クカク</t>
    </rPh>
    <rPh sb="5" eb="7">
      <t>シュベツ</t>
    </rPh>
    <rPh sb="8" eb="10">
      <t>フチ</t>
    </rPh>
    <rPh sb="10" eb="12">
      <t>ギム</t>
    </rPh>
    <rPh sb="12" eb="14">
      <t>ダイスウ</t>
    </rPh>
    <rPh sb="15" eb="17">
      <t>ケイサン</t>
    </rPh>
    <phoneticPr fontId="1"/>
  </si>
  <si>
    <t>=</t>
    <phoneticPr fontId="1"/>
  </si>
  <si>
    <t>I</t>
    <phoneticPr fontId="1"/>
  </si>
  <si>
    <t>1台</t>
    <rPh sb="1" eb="2">
      <t>ダイ</t>
    </rPh>
    <phoneticPr fontId="1"/>
  </si>
  <si>
    <t>J</t>
    <phoneticPr fontId="1"/>
  </si>
  <si>
    <t>㎡＋ 0.5×</t>
    <phoneticPr fontId="1"/>
  </si>
  <si>
    <t>6000㎡×(A</t>
    <phoneticPr fontId="1"/>
  </si>
  <si>
    <t>※</t>
    <phoneticPr fontId="1"/>
  </si>
  <si>
    <t>部分に各用途の延床面積を入力してください。台数は自動計算となっています。</t>
    <rPh sb="0" eb="1">
      <t>ブ</t>
    </rPh>
    <rPh sb="1" eb="2">
      <t>ブン</t>
    </rPh>
    <rPh sb="3" eb="6">
      <t>カクヨウト</t>
    </rPh>
    <rPh sb="7" eb="9">
      <t>ノベユカ</t>
    </rPh>
    <rPh sb="9" eb="11">
      <t>メンセキ</t>
    </rPh>
    <rPh sb="12" eb="13">
      <t>イ</t>
    </rPh>
    <rPh sb="13" eb="14">
      <t>チカラ</t>
    </rPh>
    <rPh sb="21" eb="23">
      <t>ダイスウ</t>
    </rPh>
    <rPh sb="24" eb="26">
      <t>ジドウ</t>
    </rPh>
    <rPh sb="26" eb="28">
      <t>ケイサン</t>
    </rPh>
    <phoneticPr fontId="1"/>
  </si>
  <si>
    <t>用途が事務所の場合、条例第4条に基づく逓減率により計算した延床面積を入力してください。</t>
    <rPh sb="0" eb="2">
      <t>ヨウト</t>
    </rPh>
    <rPh sb="3" eb="5">
      <t>ジム</t>
    </rPh>
    <rPh sb="5" eb="6">
      <t>ショ</t>
    </rPh>
    <rPh sb="7" eb="9">
      <t>バアイ</t>
    </rPh>
    <rPh sb="10" eb="12">
      <t>ジョウレイ</t>
    </rPh>
    <rPh sb="12" eb="13">
      <t>ダイ</t>
    </rPh>
    <rPh sb="14" eb="15">
      <t>ジョウ</t>
    </rPh>
    <rPh sb="16" eb="17">
      <t>モト</t>
    </rPh>
    <rPh sb="19" eb="21">
      <t>テイゲン</t>
    </rPh>
    <rPh sb="21" eb="22">
      <t>リツ</t>
    </rPh>
    <rPh sb="25" eb="27">
      <t>ケイサン</t>
    </rPh>
    <rPh sb="29" eb="31">
      <t>ノベユカ</t>
    </rPh>
    <rPh sb="31" eb="33">
      <t>メンセキ</t>
    </rPh>
    <rPh sb="34" eb="36">
      <t>ニュウリョク</t>
    </rPh>
    <phoneticPr fontId="1"/>
  </si>
  <si>
    <t>身体障害者用区画</t>
    <phoneticPr fontId="1"/>
  </si>
  <si>
    <t>・</t>
    <phoneticPr fontId="1"/>
  </si>
  <si>
    <t>（幅3.5ｍ×奥行6.0ｍ）：</t>
    <phoneticPr fontId="1"/>
  </si>
  <si>
    <t>普通車用区画</t>
    <phoneticPr fontId="1"/>
  </si>
  <si>
    <t>（幅2.5ｍ×奥行5.5ｍ）：</t>
    <phoneticPr fontId="1"/>
  </si>
  <si>
    <t>小型車用区画</t>
    <phoneticPr fontId="1"/>
  </si>
  <si>
    <t>（幅2.3ｍ×奥行5.0ｍ）：</t>
    <phoneticPr fontId="1"/>
  </si>
  <si>
    <t>延床面積については、駐車施設の延床面積を除いた面積としてください。</t>
    <rPh sb="0" eb="1">
      <t>ノ</t>
    </rPh>
    <rPh sb="15" eb="16">
      <t>ノ</t>
    </rPh>
    <phoneticPr fontId="1"/>
  </si>
  <si>
    <t>台×0.5－1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</si>
</sst>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0_ "/>
    <numFmt numFmtId="178" formatCode="0.0000_ "/>
    <numFmt numFmtId="179" formatCode="0.0000000000_ "/>
    <numFmt numFmtId="180" formatCode="0.00000000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9" fontId="3" fillId="0" borderId="0" xfId="1" applyNumberFormat="1" applyFont="1" applyBorder="1" applyAlignment="1">
      <alignment vertical="center"/>
    </xf>
    <xf numFmtId="180" fontId="3" fillId="0" borderId="0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00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view="pageBreakPreview" zoomScaleNormal="100" zoomScaleSheetLayoutView="100" workbookViewId="0">
      <selection activeCell="G9" sqref="G9:K9"/>
    </sheetView>
  </sheetViews>
  <sheetFormatPr defaultColWidth="2.5" defaultRowHeight="15" customHeight="1" x14ac:dyDescent="0.15"/>
  <cols>
    <col min="1" max="9" width="2.5" style="1" customWidth="1"/>
    <col min="10" max="13" width="2.5" style="15" customWidth="1"/>
    <col min="14" max="16" width="2.5" style="1" customWidth="1"/>
    <col min="17" max="17" width="2.5" style="15" customWidth="1"/>
    <col min="18" max="19" width="2.5" style="1" customWidth="1"/>
    <col min="20" max="26" width="2.5" style="1"/>
    <col min="27" max="28" width="2.5" style="1" customWidth="1"/>
    <col min="29" max="40" width="2.5" style="1"/>
    <col min="41" max="41" width="15.875" style="1" bestFit="1" customWidth="1"/>
    <col min="42" max="256" width="2.5" style="1"/>
    <col min="257" max="273" width="2.5" style="1" customWidth="1"/>
    <col min="274" max="512" width="2.5" style="1"/>
    <col min="513" max="529" width="2.5" style="1" customWidth="1"/>
    <col min="530" max="768" width="2.5" style="1"/>
    <col min="769" max="785" width="2.5" style="1" customWidth="1"/>
    <col min="786" max="1024" width="2.5" style="1"/>
    <col min="1025" max="1041" width="2.5" style="1" customWidth="1"/>
    <col min="1042" max="1280" width="2.5" style="1"/>
    <col min="1281" max="1297" width="2.5" style="1" customWidth="1"/>
    <col min="1298" max="1536" width="2.5" style="1"/>
    <col min="1537" max="1553" width="2.5" style="1" customWidth="1"/>
    <col min="1554" max="1792" width="2.5" style="1"/>
    <col min="1793" max="1809" width="2.5" style="1" customWidth="1"/>
    <col min="1810" max="2048" width="2.5" style="1"/>
    <col min="2049" max="2065" width="2.5" style="1" customWidth="1"/>
    <col min="2066" max="2304" width="2.5" style="1"/>
    <col min="2305" max="2321" width="2.5" style="1" customWidth="1"/>
    <col min="2322" max="2560" width="2.5" style="1"/>
    <col min="2561" max="2577" width="2.5" style="1" customWidth="1"/>
    <col min="2578" max="2816" width="2.5" style="1"/>
    <col min="2817" max="2833" width="2.5" style="1" customWidth="1"/>
    <col min="2834" max="3072" width="2.5" style="1"/>
    <col min="3073" max="3089" width="2.5" style="1" customWidth="1"/>
    <col min="3090" max="3328" width="2.5" style="1"/>
    <col min="3329" max="3345" width="2.5" style="1" customWidth="1"/>
    <col min="3346" max="3584" width="2.5" style="1"/>
    <col min="3585" max="3601" width="2.5" style="1" customWidth="1"/>
    <col min="3602" max="3840" width="2.5" style="1"/>
    <col min="3841" max="3857" width="2.5" style="1" customWidth="1"/>
    <col min="3858" max="4096" width="2.5" style="1"/>
    <col min="4097" max="4113" width="2.5" style="1" customWidth="1"/>
    <col min="4114" max="4352" width="2.5" style="1"/>
    <col min="4353" max="4369" width="2.5" style="1" customWidth="1"/>
    <col min="4370" max="4608" width="2.5" style="1"/>
    <col min="4609" max="4625" width="2.5" style="1" customWidth="1"/>
    <col min="4626" max="4864" width="2.5" style="1"/>
    <col min="4865" max="4881" width="2.5" style="1" customWidth="1"/>
    <col min="4882" max="5120" width="2.5" style="1"/>
    <col min="5121" max="5137" width="2.5" style="1" customWidth="1"/>
    <col min="5138" max="5376" width="2.5" style="1"/>
    <col min="5377" max="5393" width="2.5" style="1" customWidth="1"/>
    <col min="5394" max="5632" width="2.5" style="1"/>
    <col min="5633" max="5649" width="2.5" style="1" customWidth="1"/>
    <col min="5650" max="5888" width="2.5" style="1"/>
    <col min="5889" max="5905" width="2.5" style="1" customWidth="1"/>
    <col min="5906" max="6144" width="2.5" style="1"/>
    <col min="6145" max="6161" width="2.5" style="1" customWidth="1"/>
    <col min="6162" max="6400" width="2.5" style="1"/>
    <col min="6401" max="6417" width="2.5" style="1" customWidth="1"/>
    <col min="6418" max="6656" width="2.5" style="1"/>
    <col min="6657" max="6673" width="2.5" style="1" customWidth="1"/>
    <col min="6674" max="6912" width="2.5" style="1"/>
    <col min="6913" max="6929" width="2.5" style="1" customWidth="1"/>
    <col min="6930" max="7168" width="2.5" style="1"/>
    <col min="7169" max="7185" width="2.5" style="1" customWidth="1"/>
    <col min="7186" max="7424" width="2.5" style="1"/>
    <col min="7425" max="7441" width="2.5" style="1" customWidth="1"/>
    <col min="7442" max="7680" width="2.5" style="1"/>
    <col min="7681" max="7697" width="2.5" style="1" customWidth="1"/>
    <col min="7698" max="7936" width="2.5" style="1"/>
    <col min="7937" max="7953" width="2.5" style="1" customWidth="1"/>
    <col min="7954" max="8192" width="2.5" style="1"/>
    <col min="8193" max="8209" width="2.5" style="1" customWidth="1"/>
    <col min="8210" max="8448" width="2.5" style="1"/>
    <col min="8449" max="8465" width="2.5" style="1" customWidth="1"/>
    <col min="8466" max="8704" width="2.5" style="1"/>
    <col min="8705" max="8721" width="2.5" style="1" customWidth="1"/>
    <col min="8722" max="8960" width="2.5" style="1"/>
    <col min="8961" max="8977" width="2.5" style="1" customWidth="1"/>
    <col min="8978" max="9216" width="2.5" style="1"/>
    <col min="9217" max="9233" width="2.5" style="1" customWidth="1"/>
    <col min="9234" max="9472" width="2.5" style="1"/>
    <col min="9473" max="9489" width="2.5" style="1" customWidth="1"/>
    <col min="9490" max="9728" width="2.5" style="1"/>
    <col min="9729" max="9745" width="2.5" style="1" customWidth="1"/>
    <col min="9746" max="9984" width="2.5" style="1"/>
    <col min="9985" max="10001" width="2.5" style="1" customWidth="1"/>
    <col min="10002" max="10240" width="2.5" style="1"/>
    <col min="10241" max="10257" width="2.5" style="1" customWidth="1"/>
    <col min="10258" max="10496" width="2.5" style="1"/>
    <col min="10497" max="10513" width="2.5" style="1" customWidth="1"/>
    <col min="10514" max="10752" width="2.5" style="1"/>
    <col min="10753" max="10769" width="2.5" style="1" customWidth="1"/>
    <col min="10770" max="11008" width="2.5" style="1"/>
    <col min="11009" max="11025" width="2.5" style="1" customWidth="1"/>
    <col min="11026" max="11264" width="2.5" style="1"/>
    <col min="11265" max="11281" width="2.5" style="1" customWidth="1"/>
    <col min="11282" max="11520" width="2.5" style="1"/>
    <col min="11521" max="11537" width="2.5" style="1" customWidth="1"/>
    <col min="11538" max="11776" width="2.5" style="1"/>
    <col min="11777" max="11793" width="2.5" style="1" customWidth="1"/>
    <col min="11794" max="12032" width="2.5" style="1"/>
    <col min="12033" max="12049" width="2.5" style="1" customWidth="1"/>
    <col min="12050" max="12288" width="2.5" style="1"/>
    <col min="12289" max="12305" width="2.5" style="1" customWidth="1"/>
    <col min="12306" max="12544" width="2.5" style="1"/>
    <col min="12545" max="12561" width="2.5" style="1" customWidth="1"/>
    <col min="12562" max="12800" width="2.5" style="1"/>
    <col min="12801" max="12817" width="2.5" style="1" customWidth="1"/>
    <col min="12818" max="13056" width="2.5" style="1"/>
    <col min="13057" max="13073" width="2.5" style="1" customWidth="1"/>
    <col min="13074" max="13312" width="2.5" style="1"/>
    <col min="13313" max="13329" width="2.5" style="1" customWidth="1"/>
    <col min="13330" max="13568" width="2.5" style="1"/>
    <col min="13569" max="13585" width="2.5" style="1" customWidth="1"/>
    <col min="13586" max="13824" width="2.5" style="1"/>
    <col min="13825" max="13841" width="2.5" style="1" customWidth="1"/>
    <col min="13842" max="14080" width="2.5" style="1"/>
    <col min="14081" max="14097" width="2.5" style="1" customWidth="1"/>
    <col min="14098" max="14336" width="2.5" style="1"/>
    <col min="14337" max="14353" width="2.5" style="1" customWidth="1"/>
    <col min="14354" max="14592" width="2.5" style="1"/>
    <col min="14593" max="14609" width="2.5" style="1" customWidth="1"/>
    <col min="14610" max="14848" width="2.5" style="1"/>
    <col min="14849" max="14865" width="2.5" style="1" customWidth="1"/>
    <col min="14866" max="15104" width="2.5" style="1"/>
    <col min="15105" max="15121" width="2.5" style="1" customWidth="1"/>
    <col min="15122" max="15360" width="2.5" style="1"/>
    <col min="15361" max="15377" width="2.5" style="1" customWidth="1"/>
    <col min="15378" max="15616" width="2.5" style="1"/>
    <col min="15617" max="15633" width="2.5" style="1" customWidth="1"/>
    <col min="15634" max="15872" width="2.5" style="1"/>
    <col min="15873" max="15889" width="2.5" style="1" customWidth="1"/>
    <col min="15890" max="16128" width="2.5" style="1"/>
    <col min="16129" max="16145" width="2.5" style="1" customWidth="1"/>
    <col min="16146" max="16384" width="2.5" style="1"/>
  </cols>
  <sheetData>
    <row r="1" spans="1:41" ht="1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41" ht="1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41" ht="15" customHeight="1" x14ac:dyDescent="0.15">
      <c r="A3" s="16"/>
      <c r="B3" s="4" t="s">
        <v>49</v>
      </c>
      <c r="C3" s="11"/>
      <c r="D3" s="11"/>
      <c r="E3" s="11"/>
      <c r="F3" s="10" t="s">
        <v>50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41" ht="15" customHeight="1" x14ac:dyDescent="0.15">
      <c r="B4" s="4" t="s">
        <v>49</v>
      </c>
      <c r="C4" s="4" t="s">
        <v>59</v>
      </c>
      <c r="J4" s="1"/>
      <c r="K4" s="1"/>
      <c r="L4" s="1"/>
      <c r="M4" s="1"/>
    </row>
    <row r="5" spans="1:41" ht="15" customHeight="1" x14ac:dyDescent="0.15">
      <c r="B5" s="4" t="s">
        <v>49</v>
      </c>
      <c r="C5" s="4" t="s">
        <v>51</v>
      </c>
      <c r="J5" s="1"/>
      <c r="K5" s="1"/>
      <c r="L5" s="1"/>
      <c r="M5" s="1"/>
    </row>
    <row r="6" spans="1:41" ht="15" customHeight="1" x14ac:dyDescent="0.15">
      <c r="J6" s="1"/>
      <c r="K6" s="1"/>
      <c r="L6" s="1"/>
      <c r="M6" s="1"/>
      <c r="AO6" s="18"/>
    </row>
    <row r="7" spans="1:41" ht="15" customHeight="1" x14ac:dyDescent="0.15">
      <c r="A7" s="1" t="s">
        <v>6</v>
      </c>
      <c r="J7" s="1"/>
      <c r="K7" s="1"/>
      <c r="L7" s="1"/>
      <c r="M7" s="1"/>
      <c r="Q7" s="1"/>
      <c r="AO7" s="12"/>
    </row>
    <row r="8" spans="1:41" ht="15" customHeight="1" x14ac:dyDescent="0.15">
      <c r="J8" s="1"/>
      <c r="K8" s="1"/>
      <c r="L8" s="1"/>
      <c r="M8" s="1"/>
      <c r="Q8" s="1"/>
    </row>
    <row r="9" spans="1:41" ht="15" customHeight="1" x14ac:dyDescent="0.15">
      <c r="A9" s="1" t="s">
        <v>2</v>
      </c>
      <c r="G9" s="27">
        <v>1200</v>
      </c>
      <c r="H9" s="27"/>
      <c r="I9" s="27"/>
      <c r="J9" s="27"/>
      <c r="K9" s="27"/>
      <c r="L9" s="15" t="s">
        <v>1</v>
      </c>
      <c r="M9" s="1" t="s">
        <v>3</v>
      </c>
      <c r="Q9" s="1"/>
      <c r="T9" s="27">
        <v>0</v>
      </c>
      <c r="U9" s="27"/>
      <c r="V9" s="27"/>
      <c r="W9" s="27"/>
      <c r="X9" s="15" t="s">
        <v>1</v>
      </c>
      <c r="Y9" s="1" t="s">
        <v>4</v>
      </c>
      <c r="AE9" s="27">
        <v>0</v>
      </c>
      <c r="AF9" s="27"/>
      <c r="AG9" s="27"/>
      <c r="AH9" s="27"/>
      <c r="AI9" s="27"/>
      <c r="AJ9" s="15" t="s">
        <v>1</v>
      </c>
      <c r="AO9" s="17"/>
    </row>
    <row r="10" spans="1:41" ht="15" customHeight="1" x14ac:dyDescent="0.15">
      <c r="G10" s="5"/>
      <c r="H10" s="5"/>
      <c r="I10" s="5"/>
      <c r="J10" s="5"/>
      <c r="K10" s="5"/>
      <c r="M10" s="1"/>
      <c r="Q10" s="1"/>
      <c r="T10" s="5"/>
      <c r="U10" s="5"/>
      <c r="V10" s="5"/>
      <c r="W10" s="5"/>
      <c r="X10" s="15"/>
      <c r="AE10" s="5"/>
      <c r="AF10" s="5"/>
      <c r="AG10" s="5"/>
      <c r="AH10" s="5"/>
      <c r="AI10" s="5"/>
      <c r="AJ10" s="15"/>
    </row>
    <row r="11" spans="1:41" ht="15" customHeight="1" x14ac:dyDescent="0.15">
      <c r="A11" s="1" t="s">
        <v>7</v>
      </c>
      <c r="J11" s="1" t="s">
        <v>16</v>
      </c>
      <c r="K11" s="27">
        <v>1200</v>
      </c>
      <c r="L11" s="27"/>
      <c r="M11" s="27"/>
      <c r="N11" s="27"/>
      <c r="O11" s="27"/>
      <c r="P11" s="27"/>
      <c r="Q11" s="1" t="s">
        <v>1</v>
      </c>
      <c r="R11" s="15"/>
      <c r="S11" s="1" t="str">
        <f>IF(K11=G9+T9+AE9,"","延床面積不整合")</f>
        <v/>
      </c>
    </row>
    <row r="12" spans="1:41" ht="15" customHeight="1" x14ac:dyDescent="0.15">
      <c r="I12" s="6"/>
      <c r="J12" s="5"/>
      <c r="K12" s="5"/>
      <c r="L12" s="5"/>
      <c r="M12" s="5"/>
      <c r="N12" s="5"/>
      <c r="O12" s="5"/>
      <c r="P12" s="6"/>
    </row>
    <row r="13" spans="1:41" ht="15" customHeight="1" x14ac:dyDescent="0.15">
      <c r="A13" s="1" t="s">
        <v>5</v>
      </c>
    </row>
    <row r="14" spans="1:41" ht="15" customHeight="1" x14ac:dyDescent="0.15">
      <c r="B14" s="23" t="s">
        <v>8</v>
      </c>
      <c r="H14" s="23" t="s">
        <v>1</v>
      </c>
      <c r="I14" s="23" t="s">
        <v>11</v>
      </c>
      <c r="J14" s="23" t="s">
        <v>9</v>
      </c>
      <c r="K14" s="1"/>
      <c r="L14" s="1"/>
      <c r="M14" s="1"/>
      <c r="P14" s="23" t="s">
        <v>1</v>
      </c>
      <c r="Q14" s="23" t="s">
        <v>10</v>
      </c>
      <c r="V14" s="1" t="s">
        <v>8</v>
      </c>
      <c r="W14" s="22">
        <f>G9</f>
        <v>1200</v>
      </c>
      <c r="X14" s="22"/>
      <c r="Y14" s="22"/>
      <c r="Z14" s="22"/>
      <c r="AA14" s="22"/>
      <c r="AB14" s="1" t="s">
        <v>1</v>
      </c>
    </row>
    <row r="15" spans="1:41" ht="7.5" customHeight="1" x14ac:dyDescent="0.15">
      <c r="B15" s="23"/>
      <c r="C15" s="23">
        <f>G9</f>
        <v>1200</v>
      </c>
      <c r="D15" s="23"/>
      <c r="E15" s="23"/>
      <c r="F15" s="23"/>
      <c r="G15" s="23"/>
      <c r="H15" s="23"/>
      <c r="I15" s="23"/>
      <c r="J15" s="23"/>
      <c r="K15" s="23">
        <f>AE9</f>
        <v>0</v>
      </c>
      <c r="L15" s="23"/>
      <c r="M15" s="23"/>
      <c r="N15" s="23"/>
      <c r="O15" s="23"/>
      <c r="P15" s="23"/>
      <c r="Q15" s="23"/>
      <c r="R15" s="7"/>
      <c r="S15" s="7"/>
      <c r="T15" s="7"/>
      <c r="U15" s="7"/>
      <c r="V15" s="7"/>
      <c r="W15" s="8"/>
      <c r="X15" s="8"/>
      <c r="Y15" s="8"/>
      <c r="Z15" s="8"/>
      <c r="AA15" s="8"/>
      <c r="AB15" s="7"/>
      <c r="AC15" s="7"/>
      <c r="AD15" s="7"/>
      <c r="AE15" s="7"/>
      <c r="AF15" s="7"/>
    </row>
    <row r="16" spans="1:41" ht="7.5" customHeight="1" x14ac:dyDescent="0.15">
      <c r="B16" s="23"/>
      <c r="C16" s="22"/>
      <c r="D16" s="22"/>
      <c r="E16" s="22"/>
      <c r="F16" s="22"/>
      <c r="G16" s="22"/>
      <c r="H16" s="23"/>
      <c r="I16" s="23"/>
      <c r="J16" s="23"/>
      <c r="K16" s="22"/>
      <c r="L16" s="22"/>
      <c r="M16" s="22"/>
      <c r="N16" s="22"/>
      <c r="O16" s="22"/>
      <c r="P16" s="23"/>
      <c r="Q16" s="23"/>
      <c r="W16" s="15"/>
      <c r="X16" s="15"/>
      <c r="Y16" s="15"/>
      <c r="Z16" s="15"/>
      <c r="AA16" s="15"/>
    </row>
    <row r="17" spans="1:36" ht="15" customHeight="1" x14ac:dyDescent="0.15">
      <c r="B17" s="23"/>
      <c r="H17" s="23"/>
      <c r="I17" s="23"/>
      <c r="J17" s="23"/>
      <c r="K17" s="1"/>
      <c r="L17" s="1"/>
      <c r="M17" s="1"/>
      <c r="P17" s="23"/>
      <c r="Q17" s="23"/>
      <c r="R17" s="1" t="s">
        <v>8</v>
      </c>
      <c r="S17" s="22">
        <f>G9</f>
        <v>1200</v>
      </c>
      <c r="T17" s="22"/>
      <c r="U17" s="22"/>
      <c r="V17" s="22"/>
      <c r="W17" s="22"/>
      <c r="X17" s="1" t="s">
        <v>1</v>
      </c>
      <c r="Y17" s="1" t="s">
        <v>11</v>
      </c>
      <c r="Z17" s="1" t="s">
        <v>12</v>
      </c>
      <c r="AA17" s="22">
        <f>T9</f>
        <v>0</v>
      </c>
      <c r="AB17" s="22"/>
      <c r="AC17" s="22"/>
      <c r="AD17" s="22"/>
      <c r="AE17" s="22"/>
      <c r="AF17" s="1" t="s">
        <v>1</v>
      </c>
    </row>
    <row r="18" spans="1:36" ht="15" customHeight="1" x14ac:dyDescent="0.15">
      <c r="H18" s="2"/>
      <c r="I18" s="2"/>
      <c r="J18" s="2"/>
      <c r="T18" s="15"/>
      <c r="U18" s="15"/>
      <c r="V18" s="15"/>
    </row>
    <row r="19" spans="1:36" ht="15" customHeight="1" x14ac:dyDescent="0.15">
      <c r="B19" s="1" t="s">
        <v>13</v>
      </c>
      <c r="C19" s="1" t="s">
        <v>14</v>
      </c>
      <c r="D19" s="22">
        <f>ROUND(C15+K15*(W14/(S17+AA17)),2)</f>
        <v>1200</v>
      </c>
      <c r="E19" s="22"/>
      <c r="F19" s="22"/>
      <c r="G19" s="22"/>
      <c r="H19" s="22"/>
      <c r="I19" s="2" t="s">
        <v>1</v>
      </c>
      <c r="J19" s="2"/>
      <c r="AI19" s="15"/>
    </row>
    <row r="20" spans="1:36" ht="15" customHeight="1" x14ac:dyDescent="0.15">
      <c r="H20" s="2"/>
      <c r="I20" s="2"/>
      <c r="J20" s="2"/>
    </row>
    <row r="21" spans="1:36" ht="15" customHeight="1" x14ac:dyDescent="0.15">
      <c r="A21" s="1" t="s">
        <v>15</v>
      </c>
      <c r="W21" s="15"/>
      <c r="AA21" s="15"/>
      <c r="AE21" s="15"/>
    </row>
    <row r="22" spans="1:36" ht="15" customHeight="1" x14ac:dyDescent="0.15">
      <c r="W22" s="15"/>
      <c r="AA22" s="15"/>
      <c r="AE22" s="15"/>
    </row>
    <row r="23" spans="1:36" ht="15" customHeight="1" x14ac:dyDescent="0.15">
      <c r="B23" s="1" t="s">
        <v>16</v>
      </c>
      <c r="C23" s="22">
        <f>K11</f>
        <v>1200</v>
      </c>
      <c r="D23" s="22"/>
      <c r="E23" s="22"/>
      <c r="F23" s="22"/>
      <c r="G23" s="22"/>
      <c r="H23" s="22"/>
      <c r="I23" s="1" t="s">
        <v>1</v>
      </c>
      <c r="J23" s="1" t="s">
        <v>17</v>
      </c>
      <c r="K23" s="1" t="s">
        <v>14</v>
      </c>
      <c r="L23" s="22">
        <f>D19</f>
        <v>1200</v>
      </c>
      <c r="M23" s="22"/>
      <c r="N23" s="22"/>
      <c r="O23" s="22"/>
      <c r="P23" s="22"/>
      <c r="Q23" s="1" t="s">
        <v>1</v>
      </c>
      <c r="R23" s="1" t="s">
        <v>13</v>
      </c>
      <c r="S23" s="1" t="s">
        <v>18</v>
      </c>
      <c r="T23" s="22">
        <f>C23-L23</f>
        <v>0</v>
      </c>
      <c r="U23" s="22"/>
      <c r="V23" s="22"/>
      <c r="W23" s="22"/>
      <c r="X23" s="22"/>
      <c r="Y23" s="1" t="s">
        <v>1</v>
      </c>
    </row>
    <row r="25" spans="1:36" ht="15" customHeight="1" x14ac:dyDescent="0.15">
      <c r="A25" s="1" t="s">
        <v>19</v>
      </c>
    </row>
    <row r="27" spans="1:36" ht="15" customHeight="1" x14ac:dyDescent="0.15">
      <c r="B27" s="1" t="s">
        <v>16</v>
      </c>
      <c r="C27" s="22">
        <f>C23</f>
        <v>1200</v>
      </c>
      <c r="D27" s="22"/>
      <c r="E27" s="22"/>
      <c r="F27" s="22"/>
      <c r="G27" s="22"/>
      <c r="H27" s="22"/>
      <c r="I27" s="1" t="s">
        <v>1</v>
      </c>
      <c r="J27" s="23" t="str">
        <f>IF(K11&gt;=6000,"≧","＜")</f>
        <v>＜</v>
      </c>
      <c r="K27" s="23"/>
      <c r="L27" s="23">
        <v>6000</v>
      </c>
      <c r="M27" s="23"/>
      <c r="N27" s="23"/>
      <c r="O27" s="1" t="s">
        <v>1</v>
      </c>
      <c r="Q27" s="1" t="str">
        <f>IF(K11&gt;=6000,"4.附置義務台数計算へ","3.緩和係数計算へ")</f>
        <v>3.緩和係数計算へ</v>
      </c>
    </row>
    <row r="28" spans="1:36" ht="15" customHeight="1" x14ac:dyDescent="0.15">
      <c r="J28" s="1"/>
      <c r="K28" s="1"/>
      <c r="L28" s="1"/>
      <c r="M28" s="1"/>
      <c r="Q28" s="1"/>
    </row>
    <row r="29" spans="1:36" ht="15" customHeight="1" x14ac:dyDescent="0.15">
      <c r="A29" s="1" t="s">
        <v>20</v>
      </c>
      <c r="J29" s="1"/>
      <c r="K29" s="1"/>
      <c r="L29" s="1"/>
      <c r="M29" s="1"/>
      <c r="Q29" s="1"/>
    </row>
    <row r="30" spans="1:36" ht="15" customHeight="1" x14ac:dyDescent="0.15">
      <c r="A30" s="23">
        <v>1</v>
      </c>
      <c r="B30" s="23" t="s">
        <v>17</v>
      </c>
      <c r="C30" s="15"/>
      <c r="D30" s="15"/>
      <c r="E30" s="15"/>
      <c r="F30" s="15"/>
      <c r="G30" s="15"/>
      <c r="H30" s="15"/>
      <c r="I30" s="15"/>
      <c r="K30" s="1" t="s">
        <v>23</v>
      </c>
      <c r="L30" s="1"/>
      <c r="M30" s="1"/>
      <c r="Q30" s="1"/>
      <c r="T30" s="1" t="s">
        <v>16</v>
      </c>
      <c r="U30" s="22">
        <f>K11</f>
        <v>1200</v>
      </c>
      <c r="V30" s="22"/>
      <c r="W30" s="22"/>
      <c r="X30" s="22"/>
      <c r="Y30" s="22"/>
      <c r="Z30" s="22"/>
      <c r="AA30" s="1" t="s">
        <v>1</v>
      </c>
      <c r="AB30" s="1" t="s">
        <v>38</v>
      </c>
    </row>
    <row r="31" spans="1:36" ht="7.5" customHeight="1" x14ac:dyDescent="0.15">
      <c r="A31" s="23"/>
      <c r="B31" s="23"/>
      <c r="C31" s="8"/>
      <c r="D31" s="8"/>
      <c r="E31" s="8"/>
      <c r="F31" s="8"/>
      <c r="G31" s="8"/>
      <c r="H31" s="8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8"/>
      <c r="V31" s="8"/>
      <c r="W31" s="8"/>
      <c r="X31" s="8"/>
      <c r="Y31" s="8"/>
      <c r="Z31" s="8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7.5" customHeight="1" x14ac:dyDescent="0.15">
      <c r="A32" s="23"/>
      <c r="B32" s="23"/>
      <c r="C32" s="15"/>
      <c r="D32" s="15"/>
      <c r="E32" s="15"/>
      <c r="F32" s="15"/>
      <c r="G32" s="15"/>
      <c r="H32" s="15"/>
      <c r="I32" s="15"/>
      <c r="K32" s="1"/>
      <c r="L32" s="1"/>
      <c r="M32" s="1"/>
      <c r="Q32" s="1"/>
      <c r="U32" s="15"/>
      <c r="V32" s="15"/>
      <c r="W32" s="15"/>
      <c r="X32" s="15"/>
      <c r="Y32" s="15"/>
      <c r="Z32" s="15"/>
    </row>
    <row r="33" spans="1:36" ht="15" customHeight="1" x14ac:dyDescent="0.15">
      <c r="A33" s="23"/>
      <c r="B33" s="23"/>
      <c r="C33" s="1" t="s">
        <v>48</v>
      </c>
      <c r="H33" s="22">
        <f>D19</f>
        <v>1200</v>
      </c>
      <c r="I33" s="22"/>
      <c r="J33" s="22"/>
      <c r="K33" s="22"/>
      <c r="L33" s="22"/>
      <c r="M33" s="1" t="s">
        <v>47</v>
      </c>
      <c r="Q33" s="1" t="s">
        <v>18</v>
      </c>
      <c r="R33" s="22">
        <f>T23</f>
        <v>0</v>
      </c>
      <c r="S33" s="22"/>
      <c r="T33" s="22"/>
      <c r="U33" s="22"/>
      <c r="V33" s="22"/>
      <c r="W33" s="1" t="s">
        <v>21</v>
      </c>
      <c r="Z33" s="1" t="s">
        <v>22</v>
      </c>
      <c r="AC33" s="1" t="s">
        <v>10</v>
      </c>
      <c r="AD33" s="1" t="s">
        <v>16</v>
      </c>
      <c r="AE33" s="22">
        <f>K11</f>
        <v>1200</v>
      </c>
      <c r="AF33" s="22"/>
      <c r="AG33" s="22"/>
      <c r="AH33" s="22"/>
      <c r="AI33" s="22"/>
      <c r="AJ33" s="1" t="s">
        <v>1</v>
      </c>
    </row>
    <row r="34" spans="1:36" ht="15" customHeight="1" x14ac:dyDescent="0.15">
      <c r="D34" s="3"/>
      <c r="J34" s="1"/>
      <c r="K34" s="1"/>
      <c r="L34" s="1"/>
      <c r="M34" s="1"/>
      <c r="Q34" s="1"/>
    </row>
    <row r="35" spans="1:36" ht="15" customHeight="1" x14ac:dyDescent="0.15">
      <c r="A35" s="1" t="s">
        <v>13</v>
      </c>
      <c r="B35" s="1" t="s">
        <v>24</v>
      </c>
      <c r="C35" s="20">
        <f>IF(K11&gt;=6000,"計算不要",(1-(1000*(6000-K11)/(6000*(D19+0.5*T23)-1000*K11))))</f>
        <v>0.19999999999999996</v>
      </c>
      <c r="D35" s="20"/>
      <c r="E35" s="20"/>
      <c r="F35" s="20"/>
      <c r="J35" s="1"/>
      <c r="K35" s="1"/>
      <c r="L35" s="1"/>
      <c r="M35" s="1"/>
      <c r="Q35" s="1"/>
    </row>
    <row r="36" spans="1:36" ht="15" customHeight="1" x14ac:dyDescent="0.15">
      <c r="J36" s="1"/>
      <c r="K36" s="1"/>
      <c r="L36" s="1"/>
      <c r="M36" s="1"/>
      <c r="Q36" s="1"/>
    </row>
    <row r="37" spans="1:36" ht="15" customHeight="1" x14ac:dyDescent="0.15">
      <c r="A37" s="1" t="s">
        <v>25</v>
      </c>
      <c r="I37" s="14"/>
      <c r="J37" s="1"/>
      <c r="K37" s="1"/>
      <c r="L37" s="1"/>
      <c r="M37" s="1"/>
      <c r="Q37" s="1"/>
    </row>
    <row r="38" spans="1:36" ht="15" customHeight="1" x14ac:dyDescent="0.15">
      <c r="J38" s="1"/>
      <c r="K38" s="1"/>
      <c r="L38" s="1"/>
      <c r="M38" s="1"/>
      <c r="Q38" s="1"/>
    </row>
    <row r="39" spans="1:36" ht="15" customHeight="1" x14ac:dyDescent="0.15">
      <c r="A39" s="1" t="s">
        <v>26</v>
      </c>
      <c r="G39" s="1" t="s">
        <v>14</v>
      </c>
      <c r="H39" s="22">
        <f>D19</f>
        <v>1200</v>
      </c>
      <c r="I39" s="22"/>
      <c r="J39" s="22"/>
      <c r="K39" s="22"/>
      <c r="L39" s="22"/>
      <c r="M39" s="1" t="s">
        <v>1</v>
      </c>
      <c r="N39" s="1" t="s">
        <v>27</v>
      </c>
      <c r="O39" s="1" t="s">
        <v>28</v>
      </c>
      <c r="Q39" s="1"/>
      <c r="R39" s="1" t="s">
        <v>13</v>
      </c>
      <c r="S39" s="1" t="s">
        <v>29</v>
      </c>
      <c r="T39" s="21">
        <f>D19/150</f>
        <v>8</v>
      </c>
      <c r="U39" s="21"/>
      <c r="V39" s="21"/>
      <c r="W39" s="21"/>
      <c r="X39" s="1" t="s">
        <v>30</v>
      </c>
    </row>
    <row r="40" spans="1:36" ht="15" customHeight="1" x14ac:dyDescent="0.15">
      <c r="D40" s="3"/>
      <c r="J40" s="1"/>
      <c r="K40" s="1"/>
      <c r="L40" s="1"/>
      <c r="M40" s="1"/>
      <c r="Q40" s="1"/>
    </row>
    <row r="41" spans="1:36" ht="15" customHeight="1" x14ac:dyDescent="0.15">
      <c r="A41" s="1" t="s">
        <v>31</v>
      </c>
      <c r="G41" s="1" t="s">
        <v>18</v>
      </c>
      <c r="H41" s="22">
        <f>T23</f>
        <v>0</v>
      </c>
      <c r="I41" s="22"/>
      <c r="J41" s="22"/>
      <c r="K41" s="22"/>
      <c r="L41" s="22"/>
      <c r="M41" s="1" t="s">
        <v>1</v>
      </c>
      <c r="N41" s="1" t="s">
        <v>27</v>
      </c>
      <c r="O41" s="1" t="s">
        <v>32</v>
      </c>
      <c r="Q41" s="1"/>
      <c r="R41" s="1" t="s">
        <v>13</v>
      </c>
      <c r="S41" s="1" t="s">
        <v>33</v>
      </c>
      <c r="T41" s="21">
        <f>T23/200</f>
        <v>0</v>
      </c>
      <c r="U41" s="21"/>
      <c r="V41" s="21"/>
      <c r="W41" s="21"/>
      <c r="X41" s="1" t="s">
        <v>30</v>
      </c>
    </row>
    <row r="42" spans="1:36" ht="15" customHeight="1" x14ac:dyDescent="0.15">
      <c r="H42" s="3"/>
      <c r="J42" s="1"/>
      <c r="K42" s="1"/>
      <c r="L42" s="1"/>
      <c r="M42" s="1"/>
      <c r="Q42" s="1"/>
    </row>
    <row r="43" spans="1:36" ht="15" customHeight="1" x14ac:dyDescent="0.15">
      <c r="A43" s="1" t="s">
        <v>34</v>
      </c>
      <c r="H43" s="1" t="s">
        <v>36</v>
      </c>
      <c r="I43" s="25">
        <f>IF(C27&gt;=6000,1,C35)</f>
        <v>0.19999999999999996</v>
      </c>
      <c r="J43" s="25"/>
      <c r="K43" s="25"/>
      <c r="L43" s="25"/>
      <c r="M43" s="1" t="s">
        <v>10</v>
      </c>
      <c r="N43" s="1" t="s">
        <v>37</v>
      </c>
      <c r="O43" s="3" t="s">
        <v>35</v>
      </c>
      <c r="P43" s="24">
        <f>T39</f>
        <v>8</v>
      </c>
      <c r="Q43" s="24"/>
      <c r="R43" s="24"/>
      <c r="S43" s="24"/>
      <c r="T43" s="1" t="s">
        <v>30</v>
      </c>
      <c r="U43" s="1" t="s">
        <v>11</v>
      </c>
      <c r="V43" s="1" t="s">
        <v>33</v>
      </c>
      <c r="W43" s="21">
        <f>T41</f>
        <v>0</v>
      </c>
      <c r="X43" s="21"/>
      <c r="Y43" s="21"/>
      <c r="Z43" s="21"/>
      <c r="AA43" s="1" t="s">
        <v>30</v>
      </c>
      <c r="AB43" s="1" t="s">
        <v>38</v>
      </c>
      <c r="AC43" s="1" t="s">
        <v>13</v>
      </c>
      <c r="AD43" s="21">
        <f>ROUNDUP(I43*(T39+T41),2)</f>
        <v>1.6</v>
      </c>
      <c r="AE43" s="21"/>
      <c r="AF43" s="21"/>
      <c r="AG43" s="21"/>
      <c r="AH43" s="1" t="s">
        <v>30</v>
      </c>
    </row>
    <row r="44" spans="1:36" ht="15" customHeight="1" x14ac:dyDescent="0.15">
      <c r="J44" s="1"/>
      <c r="K44" s="1"/>
      <c r="L44" s="1"/>
      <c r="M44" s="1"/>
      <c r="Q44" s="1"/>
      <c r="AF44" s="1" t="s">
        <v>39</v>
      </c>
    </row>
    <row r="45" spans="1:36" ht="15" customHeight="1" x14ac:dyDescent="0.15">
      <c r="D45" s="3"/>
      <c r="E45" s="3"/>
      <c r="F45" s="3"/>
      <c r="G45" s="3"/>
      <c r="H45" s="3"/>
      <c r="I45" s="3"/>
      <c r="J45" s="3"/>
      <c r="K45" s="3"/>
      <c r="L45" s="3"/>
      <c r="M45" s="1"/>
      <c r="Q45" s="1"/>
      <c r="AB45" s="1" t="s">
        <v>40</v>
      </c>
    </row>
    <row r="46" spans="1:36" ht="15" customHeight="1" x14ac:dyDescent="0.15">
      <c r="D46" s="3"/>
      <c r="E46" s="3"/>
      <c r="F46" s="3"/>
      <c r="G46" s="3"/>
      <c r="H46" s="3"/>
      <c r="I46" s="3"/>
      <c r="J46" s="3"/>
      <c r="K46" s="3"/>
      <c r="L46" s="3"/>
      <c r="M46" s="1"/>
      <c r="Q46" s="1"/>
      <c r="AF46" s="1" t="s">
        <v>39</v>
      </c>
    </row>
    <row r="47" spans="1:36" ht="15" customHeight="1" x14ac:dyDescent="0.15">
      <c r="D47" s="3"/>
      <c r="E47" s="3"/>
      <c r="F47" s="3"/>
      <c r="G47" s="3"/>
      <c r="H47" s="3"/>
      <c r="I47" s="3"/>
      <c r="J47" s="3"/>
      <c r="K47" s="3"/>
      <c r="L47" s="3"/>
      <c r="M47" s="1"/>
      <c r="Q47" s="1"/>
      <c r="AD47" s="1" t="s">
        <v>41</v>
      </c>
      <c r="AE47" s="22">
        <f>ROUNDUP(AD43,0)</f>
        <v>2</v>
      </c>
      <c r="AF47" s="22"/>
      <c r="AG47" s="22"/>
      <c r="AH47" s="1" t="s">
        <v>30</v>
      </c>
    </row>
    <row r="48" spans="1:36" ht="15" customHeight="1" x14ac:dyDescent="0.15">
      <c r="A48" s="1" t="s">
        <v>42</v>
      </c>
      <c r="J48" s="1"/>
      <c r="K48" s="1"/>
      <c r="L48" s="1"/>
      <c r="M48" s="1"/>
      <c r="Q48" s="1"/>
    </row>
    <row r="49" spans="2:35" ht="15" customHeight="1" x14ac:dyDescent="0.15">
      <c r="J49" s="1"/>
      <c r="K49" s="1"/>
      <c r="L49" s="1"/>
      <c r="M49" s="1"/>
      <c r="Q49" s="1"/>
    </row>
    <row r="50" spans="2:35" ht="15" customHeight="1" thickBot="1" x14ac:dyDescent="0.2">
      <c r="B50" s="1" t="s">
        <v>53</v>
      </c>
      <c r="C50" s="13" t="s">
        <v>52</v>
      </c>
      <c r="J50" s="1" t="s">
        <v>54</v>
      </c>
      <c r="K50" s="1"/>
      <c r="L50" s="1"/>
      <c r="M50" s="1"/>
      <c r="Q50" s="1"/>
      <c r="T50" s="9">
        <v>1</v>
      </c>
      <c r="U50" s="9" t="s">
        <v>30</v>
      </c>
    </row>
    <row r="51" spans="2:35" ht="15" customHeight="1" thickTop="1" x14ac:dyDescent="0.15">
      <c r="J51" s="1"/>
      <c r="K51" s="1"/>
      <c r="L51" s="1"/>
      <c r="M51" s="1"/>
      <c r="Q51" s="1"/>
    </row>
    <row r="52" spans="2:35" ht="15" customHeight="1" x14ac:dyDescent="0.15">
      <c r="B52" s="1" t="s">
        <v>53</v>
      </c>
      <c r="C52" s="13" t="s">
        <v>55</v>
      </c>
      <c r="I52" s="1" t="s">
        <v>56</v>
      </c>
      <c r="J52" s="1"/>
      <c r="K52" s="1"/>
      <c r="L52" s="1"/>
      <c r="M52" s="1"/>
      <c r="Q52" s="1"/>
      <c r="S52" s="1" t="s">
        <v>41</v>
      </c>
      <c r="T52" s="22">
        <f>AE47</f>
        <v>2</v>
      </c>
      <c r="U52" s="22"/>
      <c r="V52" s="1" t="s">
        <v>60</v>
      </c>
      <c r="AA52" s="1" t="s">
        <v>43</v>
      </c>
      <c r="AB52" s="23">
        <f>AE47*0.5-1</f>
        <v>0</v>
      </c>
      <c r="AC52" s="23"/>
      <c r="AD52" s="23"/>
      <c r="AE52" s="1" t="s">
        <v>30</v>
      </c>
    </row>
    <row r="53" spans="2:35" ht="15" customHeight="1" x14ac:dyDescent="0.15">
      <c r="J53" s="1"/>
      <c r="K53" s="1"/>
      <c r="L53" s="1"/>
      <c r="M53" s="1"/>
      <c r="Q53" s="1"/>
      <c r="AC53" s="1" t="s">
        <v>39</v>
      </c>
    </row>
    <row r="54" spans="2:35" ht="15" customHeight="1" x14ac:dyDescent="0.15">
      <c r="J54" s="1"/>
      <c r="K54" s="1"/>
      <c r="L54" s="1"/>
      <c r="M54" s="1"/>
      <c r="Q54" s="1"/>
      <c r="AB54" s="1" t="s">
        <v>40</v>
      </c>
    </row>
    <row r="55" spans="2:35" ht="15" customHeight="1" x14ac:dyDescent="0.15">
      <c r="J55" s="1"/>
      <c r="K55" s="1"/>
      <c r="L55" s="1"/>
      <c r="M55" s="1"/>
      <c r="Q55" s="1"/>
      <c r="AC55" s="1" t="s">
        <v>39</v>
      </c>
    </row>
    <row r="56" spans="2:35" ht="15" customHeight="1" thickBo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1"/>
      <c r="M56" s="1"/>
      <c r="Q56" s="1"/>
      <c r="AB56" s="1" t="s">
        <v>44</v>
      </c>
      <c r="AC56" s="19">
        <f>IF(AB52&lt;=0,0,ROUNDUP(AB52,))</f>
        <v>0</v>
      </c>
      <c r="AD56" s="19"/>
      <c r="AE56" s="9" t="s">
        <v>30</v>
      </c>
    </row>
    <row r="57" spans="2:35" ht="15" customHeight="1" thickTop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1"/>
      <c r="M57" s="1"/>
      <c r="Q57" s="1"/>
    </row>
    <row r="58" spans="2:35" ht="15" customHeight="1" thickBot="1" x14ac:dyDescent="0.2">
      <c r="B58" s="1" t="s">
        <v>53</v>
      </c>
      <c r="C58" s="13" t="s">
        <v>57</v>
      </c>
      <c r="I58" s="1" t="s">
        <v>58</v>
      </c>
      <c r="J58" s="1"/>
      <c r="K58" s="1"/>
      <c r="L58" s="1"/>
      <c r="M58" s="1"/>
      <c r="Q58" s="1"/>
      <c r="S58" s="1" t="s">
        <v>41</v>
      </c>
      <c r="T58" s="22">
        <f>AE47</f>
        <v>2</v>
      </c>
      <c r="U58" s="22"/>
      <c r="V58" s="1" t="s">
        <v>30</v>
      </c>
      <c r="W58" s="1" t="s">
        <v>17</v>
      </c>
      <c r="X58" s="1" t="s">
        <v>45</v>
      </c>
      <c r="Z58" s="1" t="s">
        <v>17</v>
      </c>
      <c r="AA58" s="1" t="s">
        <v>44</v>
      </c>
      <c r="AB58" s="22">
        <f>AC56</f>
        <v>0</v>
      </c>
      <c r="AC58" s="22"/>
      <c r="AD58" s="1" t="s">
        <v>30</v>
      </c>
      <c r="AE58" s="1" t="s">
        <v>13</v>
      </c>
      <c r="AF58" s="1" t="s">
        <v>46</v>
      </c>
      <c r="AG58" s="19">
        <f>AE47-1-AC56</f>
        <v>1</v>
      </c>
      <c r="AH58" s="19"/>
      <c r="AI58" s="9" t="s">
        <v>30</v>
      </c>
    </row>
    <row r="59" spans="2:35" ht="15" customHeight="1" thickTop="1" x14ac:dyDescent="0.15">
      <c r="D59" s="3"/>
      <c r="E59" s="3"/>
      <c r="F59" s="3"/>
      <c r="G59" s="3"/>
      <c r="H59" s="3"/>
      <c r="I59" s="3"/>
      <c r="J59" s="3"/>
      <c r="K59" s="3"/>
      <c r="L59" s="1"/>
      <c r="M59" s="1"/>
      <c r="Q59" s="1"/>
    </row>
    <row r="60" spans="2:35" ht="15" customHeight="1" x14ac:dyDescent="0.15">
      <c r="D60" s="3"/>
      <c r="E60" s="3"/>
      <c r="F60" s="3"/>
      <c r="G60" s="3"/>
      <c r="H60" s="3"/>
      <c r="I60" s="3"/>
      <c r="J60" s="3"/>
      <c r="K60" s="3"/>
      <c r="L60" s="1"/>
      <c r="M60" s="1"/>
      <c r="Q60" s="1"/>
    </row>
    <row r="61" spans="2:35" ht="15" customHeight="1" x14ac:dyDescent="0.15">
      <c r="D61" s="3"/>
      <c r="E61" s="3"/>
      <c r="F61" s="3"/>
      <c r="G61" s="3"/>
      <c r="H61" s="3"/>
      <c r="I61" s="3"/>
      <c r="J61" s="3"/>
      <c r="K61" s="3"/>
      <c r="L61" s="1"/>
      <c r="M61" s="1"/>
      <c r="Q61" s="1"/>
    </row>
    <row r="62" spans="2:35" ht="15" customHeight="1" x14ac:dyDescent="0.15">
      <c r="D62" s="3"/>
      <c r="E62" s="3"/>
      <c r="F62" s="3"/>
      <c r="G62" s="3"/>
      <c r="H62" s="3"/>
      <c r="I62" s="3"/>
      <c r="J62" s="3"/>
      <c r="K62" s="3"/>
      <c r="L62" s="1"/>
      <c r="M62" s="1"/>
      <c r="Q62" s="1"/>
    </row>
  </sheetData>
  <sheetProtection password="EEB1" sheet="1" selectLockedCells="1"/>
  <mergeCells count="45">
    <mergeCell ref="P14:P17"/>
    <mergeCell ref="A1:AJ2"/>
    <mergeCell ref="G9:K9"/>
    <mergeCell ref="T9:W9"/>
    <mergeCell ref="AE9:AI9"/>
    <mergeCell ref="K11:P11"/>
    <mergeCell ref="Q14:Q17"/>
    <mergeCell ref="W14:AA14"/>
    <mergeCell ref="C15:G16"/>
    <mergeCell ref="K15:O16"/>
    <mergeCell ref="S17:W17"/>
    <mergeCell ref="AA17:AE17"/>
    <mergeCell ref="B14:B17"/>
    <mergeCell ref="H14:H17"/>
    <mergeCell ref="I14:I17"/>
    <mergeCell ref="J14:J17"/>
    <mergeCell ref="AE33:AI33"/>
    <mergeCell ref="D19:H19"/>
    <mergeCell ref="C23:H23"/>
    <mergeCell ref="L23:P23"/>
    <mergeCell ref="T23:X23"/>
    <mergeCell ref="C27:H27"/>
    <mergeCell ref="J27:K27"/>
    <mergeCell ref="L27:N27"/>
    <mergeCell ref="A30:A33"/>
    <mergeCell ref="B30:B33"/>
    <mergeCell ref="U30:Z30"/>
    <mergeCell ref="H33:L33"/>
    <mergeCell ref="R33:V33"/>
    <mergeCell ref="AG58:AH58"/>
    <mergeCell ref="C35:F35"/>
    <mergeCell ref="AD43:AG43"/>
    <mergeCell ref="AE47:AG47"/>
    <mergeCell ref="T52:U52"/>
    <mergeCell ref="AB52:AD52"/>
    <mergeCell ref="AC56:AD56"/>
    <mergeCell ref="T58:U58"/>
    <mergeCell ref="AB58:AC58"/>
    <mergeCell ref="H39:L39"/>
    <mergeCell ref="T39:W39"/>
    <mergeCell ref="H41:L41"/>
    <mergeCell ref="T41:W41"/>
    <mergeCell ref="P43:S43"/>
    <mergeCell ref="W43:Z43"/>
    <mergeCell ref="I43:L43"/>
  </mergeCells>
  <phoneticPr fontId="1"/>
  <pageMargins left="0.78740157480314965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計算書(Excel) </vt:lpstr>
      <vt:lpstr>'計算書(Excel) '!Print_Area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SHIROU</dc:creator>
  <cp:lastModifiedBy>SHIROU</cp:lastModifiedBy>
  <cp:lastPrinted>2017-07-11T06:32:09Z</cp:lastPrinted>
  <dcterms:created xsi:type="dcterms:W3CDTF">2017-01-15T23:58:25Z</dcterms:created>
  <dcterms:modified xsi:type="dcterms:W3CDTF">2017-10-31T08:07:04Z</dcterms:modified>
</cp:coreProperties>
</file>