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事業所指定チーム\H24.4～\★2024_報酬改定（障害）\様式\新様式\4月8日アップ予定\"/>
    </mc:Choice>
  </mc:AlternateContent>
  <bookViews>
    <workbookView xWindow="0" yWindow="0" windowWidth="19200" windowHeight="6970"/>
  </bookViews>
  <sheets>
    <sheet name="人員配置体制加算（共同生活援助）" sheetId="69" r:id="rId1"/>
    <sheet name="平均利用者数算定シート（GH）" sheetId="74" r:id="rId2"/>
    <sheet name="添付書類１-２（GH用）" sheetId="73" r:id="rId3"/>
    <sheet name="別添参考様式（人員配置体制確認表）" sheetId="71" r:id="rId4"/>
    <sheet name="別添参考様式（人員配置体制確認表 （記載例））" sheetId="72" r:id="rId5"/>
  </sheets>
  <definedNames>
    <definedName name="___kk06" localSheetId="4">#REF!</definedName>
    <definedName name="___kk06" localSheetId="3">#REF!</definedName>
    <definedName name="___kk06">#REF!</definedName>
    <definedName name="___kk29" localSheetId="4">#REF!</definedName>
    <definedName name="___kk29" localSheetId="3">#REF!</definedName>
    <definedName name="___kk29">#REF!</definedName>
    <definedName name="__kk06" localSheetId="4">#REF!</definedName>
    <definedName name="__kk06" localSheetId="3">#REF!</definedName>
    <definedName name="__kk06">#REF!</definedName>
    <definedName name="__kk29" localSheetId="4">#REF!</definedName>
    <definedName name="__kk29" localSheetId="3">#REF!</definedName>
    <definedName name="__kk29">#REF!</definedName>
    <definedName name="_kk06" localSheetId="4">#REF!</definedName>
    <definedName name="_kk06" localSheetId="3">#REF!</definedName>
    <definedName name="_kk06">#REF!</definedName>
    <definedName name="_kk29" localSheetId="4">#REF!</definedName>
    <definedName name="_kk29" localSheetId="3">#REF!</definedName>
    <definedName name="_kk29">#REF!</definedName>
    <definedName name="Ⅰ">'添付書類１-２（GH用）'!$L$15:$M$15</definedName>
    <definedName name="Ⅱ">'添付書類１-２（GH用）'!$L$16:$M$16</definedName>
    <definedName name="Ⅲ">'添付書類１-２（GH用）'!$L$17:$M$17</definedName>
    <definedName name="Avrg" localSheetId="4">#REF!</definedName>
    <definedName name="Avrg" localSheetId="3">#REF!</definedName>
    <definedName name="Avrg">#REF!</definedName>
    <definedName name="avrg1" localSheetId="4">#REF!</definedName>
    <definedName name="avrg1" localSheetId="3">#REF!</definedName>
    <definedName name="avrg1">#REF!</definedName>
    <definedName name="houjin">#REF!</definedName>
    <definedName name="jigyoumeishou">#REF!</definedName>
    <definedName name="jiritu" localSheetId="4">#REF!</definedName>
    <definedName name="jiritu" localSheetId="3">#REF!</definedName>
    <definedName name="jiritu">#REF!</definedName>
    <definedName name="kanagawaken">#REF!</definedName>
    <definedName name="kawasaki">#REF!</definedName>
    <definedName name="KK_03" localSheetId="4">#REF!</definedName>
    <definedName name="KK_03" localSheetId="3">#REF!</definedName>
    <definedName name="KK_03">#REF!</definedName>
    <definedName name="kk_04" localSheetId="4">#REF!</definedName>
    <definedName name="kk_04" localSheetId="3">#REF!</definedName>
    <definedName name="kk_04">#REF!</definedName>
    <definedName name="KK_06" localSheetId="4">#REF!</definedName>
    <definedName name="KK_06" localSheetId="3">#REF!</definedName>
    <definedName name="KK_06">#REF!</definedName>
    <definedName name="kk_07" localSheetId="4">#REF!</definedName>
    <definedName name="kk_07" localSheetId="3">#REF!</definedName>
    <definedName name="kk_07">#REF!</definedName>
    <definedName name="KK2_3" localSheetId="4">#REF!</definedName>
    <definedName name="KK2_3" localSheetId="3">#REF!</definedName>
    <definedName name="KK2_3">#REF!</definedName>
    <definedName name="_xlnm.Print_Area" localSheetId="0">'人員配置体制加算（共同生活援助）'!$A$1:$L$42</definedName>
    <definedName name="_xlnm.Print_Area" localSheetId="2">'添付書類１-２（GH用）'!$A$1:$H$26</definedName>
    <definedName name="_xlnm.Print_Area" localSheetId="1">'平均利用者数算定シート（GH）'!$A$1:$Q$74</definedName>
    <definedName name="_xlnm.Print_Area" localSheetId="4">'別添参考様式（人員配置体制確認表 （記載例））'!$A$1:$BT$88</definedName>
    <definedName name="_xlnm.Print_Area" localSheetId="3">'別添参考様式（人員配置体制確認表）'!$A$1:$BT$88</definedName>
    <definedName name="Roman_01" localSheetId="4">#REF!</definedName>
    <definedName name="Roman_01" localSheetId="3">#REF!</definedName>
    <definedName name="Roman_01">#REF!</definedName>
    <definedName name="Roman_03" localSheetId="4">#REF!</definedName>
    <definedName name="Roman_03" localSheetId="3">#REF!</definedName>
    <definedName name="Roman_03">#REF!</definedName>
    <definedName name="Roman_04" localSheetId="4">#REF!</definedName>
    <definedName name="Roman_04" localSheetId="3">#REF!</definedName>
    <definedName name="Roman_04">#REF!</definedName>
    <definedName name="Roman_06" localSheetId="4">#REF!</definedName>
    <definedName name="Roman_06" localSheetId="3">#REF!</definedName>
    <definedName name="Roman_06">#REF!</definedName>
    <definedName name="roman_09" localSheetId="4">#REF!</definedName>
    <definedName name="roman_09" localSheetId="3">#REF!</definedName>
    <definedName name="roman_09">#REF!</definedName>
    <definedName name="roman_11" localSheetId="4">#REF!</definedName>
    <definedName name="roman_11" localSheetId="3">#REF!</definedName>
    <definedName name="roman_11">#REF!</definedName>
    <definedName name="roman11" localSheetId="4">#REF!</definedName>
    <definedName name="roman11" localSheetId="3">#REF!</definedName>
    <definedName name="roman11">#REF!</definedName>
    <definedName name="Roman2_1" localSheetId="4">#REF!</definedName>
    <definedName name="Roman2_1" localSheetId="3">#REF!</definedName>
    <definedName name="Roman2_1">#REF!</definedName>
    <definedName name="Roman2_3" localSheetId="4">#REF!</definedName>
    <definedName name="Roman2_3" localSheetId="3">#REF!</definedName>
    <definedName name="Roman2_3">#REF!</definedName>
    <definedName name="roman31" localSheetId="4">#REF!</definedName>
    <definedName name="roman31" localSheetId="3">#REF!</definedName>
    <definedName name="roman31">#REF!</definedName>
    <definedName name="roman33" localSheetId="4">#REF!</definedName>
    <definedName name="roman33" localSheetId="3">#REF!</definedName>
    <definedName name="roman33">#REF!</definedName>
    <definedName name="roman4_3" localSheetId="4">#REF!</definedName>
    <definedName name="roman4_3" localSheetId="3">#REF!</definedName>
    <definedName name="roman4_3">#REF!</definedName>
    <definedName name="roman7_1" localSheetId="4">#REF!</definedName>
    <definedName name="roman7_1" localSheetId="3">#REF!</definedName>
    <definedName name="roman7_1">#REF!</definedName>
    <definedName name="roman77" localSheetId="4">#REF!</definedName>
    <definedName name="roman77" localSheetId="3">#REF!</definedName>
    <definedName name="roman77">#REF!</definedName>
    <definedName name="romann_12" localSheetId="4">#REF!</definedName>
    <definedName name="romann_12" localSheetId="3">#REF!</definedName>
    <definedName name="romann_12">#REF!</definedName>
    <definedName name="romann_66" localSheetId="4">#REF!</definedName>
    <definedName name="romann_66" localSheetId="3">#REF!</definedName>
    <definedName name="romann_66">#REF!</definedName>
    <definedName name="romann33" localSheetId="4">#REF!</definedName>
    <definedName name="romann33" localSheetId="3">#REF!</definedName>
    <definedName name="romann33">#REF!</definedName>
    <definedName name="serv" localSheetId="4">#REF!</definedName>
    <definedName name="serv" localSheetId="3">#REF!</definedName>
    <definedName name="serv">#REF!</definedName>
    <definedName name="serv_" localSheetId="4">#REF!</definedName>
    <definedName name="serv_" localSheetId="3">#REF!</definedName>
    <definedName name="serv_">#REF!</definedName>
    <definedName name="Serv_LIST" localSheetId="4">#REF!</definedName>
    <definedName name="Serv_LIST" localSheetId="3">#REF!</definedName>
    <definedName name="Serv_LIST">#REF!</definedName>
    <definedName name="servo1" localSheetId="4">#REF!</definedName>
    <definedName name="servo1" localSheetId="3">#REF!</definedName>
    <definedName name="servo1">#REF!</definedName>
    <definedName name="siharai">#REF!</definedName>
    <definedName name="sikuchouson">#REF!</definedName>
    <definedName name="sinseisaki">#REF!</definedName>
    <definedName name="ｔａｂｉｅ＿04" localSheetId="4">#REF!</definedName>
    <definedName name="ｔａｂｉｅ＿04" localSheetId="3">#REF!</definedName>
    <definedName name="ｔａｂｉｅ＿04">#REF!</definedName>
    <definedName name="table_03" localSheetId="4">#REF!</definedName>
    <definedName name="table_03" localSheetId="3">#REF!</definedName>
    <definedName name="table_03">#REF!</definedName>
    <definedName name="table_06" localSheetId="4">#REF!</definedName>
    <definedName name="table_06" localSheetId="3">#REF!</definedName>
    <definedName name="table_06">#REF!</definedName>
    <definedName name="table2_3" localSheetId="4">#REF!</definedName>
    <definedName name="table2_3" localSheetId="3">#REF!</definedName>
    <definedName name="table2_3">#REF!</definedName>
    <definedName name="tapi2" localSheetId="4">#REF!</definedName>
    <definedName name="tapi2" localSheetId="3">#REF!</definedName>
    <definedName name="tapi2">#REF!</definedName>
    <definedName name="tebie_o7" localSheetId="4">#REF!</definedName>
    <definedName name="tebie_o7" localSheetId="3">#REF!</definedName>
    <definedName name="tebie_o7">#REF!</definedName>
    <definedName name="tebie08" localSheetId="4">#REF!</definedName>
    <definedName name="tebie08" localSheetId="3">#REF!</definedName>
    <definedName name="tebie08">#REF!</definedName>
    <definedName name="tebie33" localSheetId="4">#REF!</definedName>
    <definedName name="tebie33" localSheetId="3">#REF!</definedName>
    <definedName name="tebie33">#REF!</definedName>
    <definedName name="tebiroo" localSheetId="4">#REF!</definedName>
    <definedName name="tebiroo" localSheetId="3">#REF!</definedName>
    <definedName name="tebiroo">#REF!</definedName>
    <definedName name="teble" localSheetId="4">#REF!</definedName>
    <definedName name="teble" localSheetId="3">#REF!</definedName>
    <definedName name="teble">#REF!</definedName>
    <definedName name="teble_09" localSheetId="4">#REF!</definedName>
    <definedName name="teble_09" localSheetId="3">#REF!</definedName>
    <definedName name="teble_09">#REF!</definedName>
    <definedName name="teble77" localSheetId="4">#REF!</definedName>
    <definedName name="teble77" localSheetId="3">#REF!</definedName>
    <definedName name="teble77">#REF!</definedName>
    <definedName name="yokohama">#REF!</definedName>
    <definedName name="サービス提供形態">'添付書類１-２（GH用）'!$K$14:$M$14</definedName>
    <definedName name="介護サービス包括型">'添付書類１-２（GH用）'!$K$15:$K$17</definedName>
    <definedName name="外部サービス利用型">'添付書類１-２（GH用）'!$L$15:$L$18</definedName>
    <definedName name="食事" localSheetId="4">#REF!</definedName>
    <definedName name="食事" localSheetId="3">#REF!</definedName>
    <definedName name="食事">#REF!</definedName>
    <definedName name="町っ油" localSheetId="4">#REF!</definedName>
    <definedName name="町っ油" localSheetId="3">#REF!</definedName>
    <definedName name="町っ油">#REF!</definedName>
    <definedName name="日中サービス支援型">'添付書類１-２（GH用）'!$M$15:$M$17</definedName>
    <definedName name="利用日数記入例" localSheetId="4">#REF!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AE16" i="71" l="1"/>
  <c r="H20" i="73" l="1"/>
  <c r="BE8" i="72" l="1"/>
  <c r="BE7" i="72"/>
  <c r="BE6" i="72"/>
  <c r="BE8" i="71" l="1"/>
  <c r="BE7" i="71"/>
  <c r="BE6" i="71"/>
  <c r="BE9" i="71" l="1"/>
  <c r="AE14" i="71"/>
  <c r="P69" i="74"/>
  <c r="O67" i="74"/>
  <c r="N67" i="74"/>
  <c r="M67" i="74"/>
  <c r="L67" i="74"/>
  <c r="K67" i="74"/>
  <c r="J67" i="74"/>
  <c r="I67" i="74"/>
  <c r="H67" i="74"/>
  <c r="G67" i="74"/>
  <c r="F67" i="74"/>
  <c r="E67" i="74"/>
  <c r="D67" i="74"/>
  <c r="P64" i="74"/>
  <c r="Q64" i="74" s="1"/>
  <c r="P63" i="74"/>
  <c r="P62" i="74"/>
  <c r="P61" i="74"/>
  <c r="P60" i="74"/>
  <c r="P59" i="74"/>
  <c r="P58" i="74"/>
  <c r="P57" i="74"/>
  <c r="P56" i="74"/>
  <c r="P55" i="74"/>
  <c r="P54" i="74"/>
  <c r="P52" i="74"/>
  <c r="P51" i="74"/>
  <c r="P50" i="74"/>
  <c r="P49" i="74"/>
  <c r="P48" i="74"/>
  <c r="P47" i="74"/>
  <c r="P46" i="74"/>
  <c r="P45" i="74"/>
  <c r="P53" i="74" s="1"/>
  <c r="Q53" i="74" s="1"/>
  <c r="P44" i="74"/>
  <c r="P43" i="74"/>
  <c r="P42" i="74"/>
  <c r="Q42" i="74" s="1"/>
  <c r="P41" i="74"/>
  <c r="P40" i="74"/>
  <c r="P39" i="74"/>
  <c r="P38" i="74"/>
  <c r="P37" i="74"/>
  <c r="P36" i="74"/>
  <c r="P35" i="74"/>
  <c r="P34" i="74"/>
  <c r="P33" i="74"/>
  <c r="P32" i="74"/>
  <c r="P30" i="74"/>
  <c r="P29" i="74"/>
  <c r="P28" i="74"/>
  <c r="P27" i="74"/>
  <c r="P26" i="74"/>
  <c r="P25" i="74"/>
  <c r="P24" i="74"/>
  <c r="P23" i="74"/>
  <c r="P31" i="74" s="1"/>
  <c r="Q31" i="74" s="1"/>
  <c r="P22" i="74"/>
  <c r="P21" i="74"/>
  <c r="P19" i="74"/>
  <c r="P18" i="74"/>
  <c r="P17" i="74"/>
  <c r="P16" i="74"/>
  <c r="P15" i="74"/>
  <c r="P14" i="74"/>
  <c r="P13" i="74"/>
  <c r="P12" i="74"/>
  <c r="P11" i="74"/>
  <c r="P10" i="74"/>
  <c r="P20" i="74" s="1"/>
  <c r="E23" i="73"/>
  <c r="C23" i="73"/>
  <c r="F14" i="73"/>
  <c r="F23" i="73" s="1"/>
  <c r="E14" i="73"/>
  <c r="D14" i="73"/>
  <c r="D23" i="73" s="1"/>
  <c r="C14" i="73"/>
  <c r="B14" i="73"/>
  <c r="G13" i="73"/>
  <c r="G12" i="73"/>
  <c r="G11" i="73"/>
  <c r="G10" i="73"/>
  <c r="G9" i="73"/>
  <c r="G14" i="73" l="1"/>
  <c r="G24" i="73" s="1"/>
  <c r="G23" i="73"/>
  <c r="P67" i="74"/>
  <c r="Q67" i="74" s="1"/>
  <c r="Q20" i="74"/>
  <c r="AX73" i="72"/>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L8" i="72"/>
  <c r="BE9" i="72"/>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L16" i="71"/>
  <c r="AV15" i="71"/>
  <c r="BC15" i="71" s="1"/>
  <c r="AE15" i="71"/>
  <c r="AL15" i="71" s="1"/>
  <c r="L15" i="71"/>
  <c r="BA9" i="71"/>
  <c r="AW9" i="71"/>
  <c r="AS9" i="71"/>
  <c r="AO9" i="71"/>
  <c r="AK9" i="71"/>
  <c r="AG9" i="71"/>
  <c r="L8" i="71"/>
  <c r="M26" i="71"/>
  <c r="I32" i="69"/>
  <c r="I31" i="69"/>
  <c r="I18" i="69"/>
  <c r="I27" i="69" s="1"/>
  <c r="I17" i="69"/>
  <c r="I26"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7" i="71"/>
  <c r="AC26" i="71"/>
  <c r="BH51" i="71"/>
  <c r="BE51" i="71"/>
  <c r="AV16" i="71" s="1"/>
  <c r="BI26" i="71"/>
  <c r="AS26" i="71"/>
  <c r="BG10" i="71"/>
  <c r="BE43" i="71"/>
  <c r="BB58" i="71"/>
  <c r="BH43" i="71"/>
  <c r="AI15" i="71"/>
  <c r="AI16" i="71"/>
  <c r="BB37" i="71"/>
  <c r="BB59" i="71" s="1"/>
  <c r="AY59" i="71"/>
  <c r="AZ15" i="71"/>
  <c r="I34" i="69"/>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BI29" i="71" l="1"/>
  <c r="M29" i="71"/>
  <c r="AS29" i="71"/>
  <c r="AC29" i="71"/>
  <c r="AO28" i="72"/>
  <c r="AO29" i="72" s="1"/>
  <c r="AT31" i="72" s="1"/>
  <c r="AS29" i="72"/>
  <c r="BQ15" i="72"/>
  <c r="BM14" i="72"/>
  <c r="BM15" i="72" s="1"/>
  <c r="BE28" i="72"/>
  <c r="BE29" i="72" s="1"/>
  <c r="BJ31" i="72" s="1"/>
  <c r="BI29" i="72"/>
  <c r="M29" i="72"/>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<sst xmlns="http://schemas.openxmlformats.org/spreadsheetml/2006/main" count="522" uniqueCount="193">
  <si>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</si>
  <si>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</si>
  <si>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</si>
  <si>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</si>
  <si>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</si>
  <si>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</si>
  <si>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</si>
  <si>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</si>
  <si>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</si>
  <si>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</si>
  <si>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</si>
  <si>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</si>
  <si>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</si>
  <si>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</si>
  <si>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</si>
  <si>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</si>
  <si>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</si>
  <si>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</si>
  <si>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</si>
  <si>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</si>
  <si>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</si>
  <si>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</si>
  <si>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</si>
  <si>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</si>
  <si>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</si>
  <si>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</si>
  <si>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</si>
  <si>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</si>
  <si>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</si>
  <si>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</si>
  <si>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</si>
  <si>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</si>
  <si>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</si>
  <si>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</si>
  <si>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</si>
  <si>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</si>
  <si>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</si>
  <si>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</si>
  <si>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</si>
  <si>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事業所番号</t>
    <rPh sb="0" eb="3">
      <t>ジギョウショ</t>
    </rPh>
    <rPh sb="3" eb="5">
      <t>バンゴウ</t>
    </rPh>
    <phoneticPr fontId="13"/>
  </si>
  <si>
    <t>定員</t>
    <rPh sb="0" eb="2">
      <t>テイイン</t>
    </rPh>
    <phoneticPr fontId="13"/>
  </si>
  <si>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</si>
  <si>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</si>
  <si>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</si>
  <si>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</si>
  <si>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</si>
  <si>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</si>
  <si>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</si>
  <si>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</si>
  <si>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</si>
  <si>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</si>
  <si>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</si>
  <si>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</si>
  <si>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</si>
  <si>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</si>
  <si>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</si>
  <si>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</si>
  <si>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</si>
  <si>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</si>
  <si>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</si>
  <si>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</si>
  <si>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</si>
  <si>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</si>
  <si>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</si>
  <si>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</si>
  <si>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</si>
  <si>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</si>
  <si>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</si>
  <si>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1"/>
  </si>
  <si>
    <t>人数</t>
    <rPh sb="0" eb="2">
      <t>ニンズウ</t>
    </rPh>
    <phoneticPr fontId="21"/>
  </si>
  <si>
    <t>勤務延べ
時間数</t>
    <rPh sb="0" eb="3">
      <t>キンムノ</t>
    </rPh>
    <rPh sb="5" eb="8">
      <t>ジカンスウ</t>
    </rPh>
    <phoneticPr fontId="21"/>
  </si>
  <si>
    <t>世話人等</t>
    <rPh sb="0" eb="3">
      <t>セワニン</t>
    </rPh>
    <rPh sb="3" eb="4">
      <t>ナド</t>
    </rPh>
    <phoneticPr fontId="5"/>
  </si>
  <si>
    <t>○人員配置体制加算の算定において必要な加配数</t>
    <rPh sb="16" eb="18">
      <t>ヒツヨウ</t>
    </rPh>
    <phoneticPr fontId="21"/>
  </si>
  <si>
    <t>合計（a）</t>
    <rPh sb="0" eb="2">
      <t>ゴウケイ</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</si>
  <si>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1"/>
  </si>
  <si>
    <t>人員配置体制加算　算定の可否</t>
    <rPh sb="0" eb="2">
      <t>ジンイン</t>
    </rPh>
    <rPh sb="2" eb="4">
      <t>ハイチ</t>
    </rPh>
    <rPh sb="4" eb="6">
      <t>タイセイ</t>
    </rPh>
    <rPh sb="6" eb="8">
      <t>カサン</t>
    </rPh>
    <rPh sb="9" eb="11">
      <t>サンテイ</t>
    </rPh>
    <rPh sb="12" eb="14">
      <t>カヒ</t>
    </rPh>
    <phoneticPr fontId="5"/>
  </si>
  <si>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</si>
  <si>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</si>
  <si>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</si>
  <si>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</si>
  <si>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</si>
  <si>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</si>
  <si>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</si>
  <si>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</si>
  <si>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</si>
  <si>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</si>
  <si>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</si>
  <si>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</si>
  <si>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</si>
  <si>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</si>
  <si>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</si>
  <si>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</si>
  <si>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</si>
  <si>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</si>
  <si>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</si>
  <si>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</si>
  <si>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</si>
  <si>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</si>
  <si>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</si>
  <si>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</si>
  <si>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</si>
  <si>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</si>
  <si>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</si>
  <si>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</si>
  <si>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</si>
  <si>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</si>
  <si>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</si>
  <si>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</si>
  <si>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</si>
  <si>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</si>
  <si>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</si>
  <si>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</si>
  <si>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</si>
  <si>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1"/>
  </si>
  <si>
    <t>世話人等</t>
    <rPh sb="0" eb="3">
      <t>セワニン</t>
    </rPh>
    <rPh sb="3" eb="4">
      <t>トウ</t>
    </rPh>
    <phoneticPr fontId="5"/>
  </si>
  <si>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</si>
  <si>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</si>
  <si>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</si>
  <si>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</si>
  <si>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</si>
  <si>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</si>
  <si>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</si>
  <si>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</si>
  <si>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</si>
  <si>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</si>
  <si>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</si>
  <si>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</si>
  <si>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</si>
  <si>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</si>
  <si>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別紙３－２①</t>
    <rPh sb="0" eb="2">
      <t>ベッシ</t>
    </rPh>
    <phoneticPr fontId="5"/>
  </si>
  <si>
    <t>別紙３－２②</t>
    <rPh sb="0" eb="2">
      <t>ベッシ</t>
    </rPh>
    <phoneticPr fontId="5"/>
  </si>
  <si>
    <t>（添付書類１－２）（※１　実施サービスが共同生活援助の場合に提出）</t>
    <rPh sb="1" eb="5">
      <t>テンプショルイ</t>
    </rPh>
    <rPh sb="13" eb="15">
      <t>ジッシ</t>
    </rPh>
    <rPh sb="20" eb="22">
      <t>キョウドウ</t>
    </rPh>
    <rPh sb="22" eb="24">
      <t>セイカツ</t>
    </rPh>
    <rPh sb="24" eb="26">
      <t>エンジョ</t>
    </rPh>
    <rPh sb="27" eb="29">
      <t>バアイ</t>
    </rPh>
    <rPh sb="30" eb="32">
      <t>テイシュツ</t>
    </rPh>
    <phoneticPr fontId="5"/>
  </si>
  <si>
    <t>　　　　　　　　　（※２　別紙平均利用者数算定シートも併せて提出してください。）</t>
    <rPh sb="13" eb="15">
      <t>ベッシ</t>
    </rPh>
    <rPh sb="15" eb="21">
      <t>ヘイキンリヨウシャスウ</t>
    </rPh>
    <rPh sb="21" eb="23">
      <t>サンテイ</t>
    </rPh>
    <rPh sb="27" eb="28">
      <t>アワ</t>
    </rPh>
    <rPh sb="30" eb="32">
      <t>テイシュツ</t>
    </rPh>
    <phoneticPr fontId="5"/>
  </si>
  <si>
    <t>※黄色のセルを入力してください</t>
    <phoneticPr fontId="5"/>
  </si>
  <si>
    <t>◇共同生活住居ごと、支援区分ごとの前年度平均利用者数</t>
    <rPh sb="1" eb="7">
      <t>キョウドウセイカツジュウキョ</t>
    </rPh>
    <rPh sb="10" eb="14">
      <t>シエンクブン</t>
    </rPh>
    <rPh sb="17" eb="19">
      <t>ゼンネン</t>
    </rPh>
    <rPh sb="19" eb="20">
      <t>ド</t>
    </rPh>
    <rPh sb="20" eb="25">
      <t>ヘイキンリヨウシャ</t>
    </rPh>
    <rPh sb="25" eb="26">
      <t>スウ</t>
    </rPh>
    <phoneticPr fontId="5"/>
  </si>
  <si>
    <t>区分２以下</t>
    <rPh sb="0" eb="2">
      <t>クブン</t>
    </rPh>
    <rPh sb="3" eb="5">
      <t>イカ</t>
    </rPh>
    <phoneticPr fontId="5"/>
  </si>
  <si>
    <t>共同生活住居１</t>
    <rPh sb="0" eb="6">
      <t>キョウドウセイカツジュウキョ</t>
    </rPh>
    <phoneticPr fontId="5"/>
  </si>
  <si>
    <t>共同生活住居２</t>
    <rPh sb="0" eb="6">
      <t>キョウドウセイカツジュウキョ</t>
    </rPh>
    <phoneticPr fontId="5"/>
  </si>
  <si>
    <t>共同生活住居３</t>
    <rPh sb="0" eb="6">
      <t>キョウドウセイカツジュウキョ</t>
    </rPh>
    <phoneticPr fontId="5"/>
  </si>
  <si>
    <t>共同生活住居４</t>
    <rPh sb="0" eb="4">
      <t>キョウドウセイカツ</t>
    </rPh>
    <rPh sb="4" eb="6">
      <t>ジュウキョ</t>
    </rPh>
    <phoneticPr fontId="5"/>
  </si>
  <si>
    <t>共同生活住居５</t>
    <rPh sb="0" eb="4">
      <t>キョウドウセイカツ</t>
    </rPh>
    <rPh sb="4" eb="6">
      <t>ジュウキョ</t>
    </rPh>
    <phoneticPr fontId="5"/>
  </si>
  <si>
    <t>※計算式に用いますので、削除しないでください。</t>
    <rPh sb="1" eb="4">
      <t>ケイサンシキ</t>
    </rPh>
    <rPh sb="5" eb="6">
      <t>モチ</t>
    </rPh>
    <rPh sb="12" eb="14">
      <t>サクジョ</t>
    </rPh>
    <phoneticPr fontId="5"/>
  </si>
  <si>
    <t>介護サービス包括型</t>
    <rPh sb="0" eb="2">
      <t>カイゴ</t>
    </rPh>
    <rPh sb="6" eb="8">
      <t>ホウカツ</t>
    </rPh>
    <rPh sb="8" eb="9">
      <t>ガタ</t>
    </rPh>
    <phoneticPr fontId="5"/>
  </si>
  <si>
    <t>外部サービス利用型</t>
    <rPh sb="0" eb="2">
      <t>ガイブ</t>
    </rPh>
    <rPh sb="6" eb="9">
      <t>リヨウガタ</t>
    </rPh>
    <phoneticPr fontId="5"/>
  </si>
  <si>
    <t>Ⅰ</t>
    <phoneticPr fontId="5"/>
  </si>
  <si>
    <t>Ⅱ</t>
    <phoneticPr fontId="5"/>
  </si>
  <si>
    <t>◇必要な職員数</t>
    <rPh sb="1" eb="3">
      <t>ヒツヨウ</t>
    </rPh>
    <rPh sb="4" eb="7">
      <t>ショクインスウ</t>
    </rPh>
    <phoneticPr fontId="5"/>
  </si>
  <si>
    <t>サービス提供形態</t>
    <rPh sb="4" eb="6">
      <t>テイキョウ</t>
    </rPh>
    <rPh sb="6" eb="8">
      <t>ケイタイ</t>
    </rPh>
    <phoneticPr fontId="5"/>
  </si>
  <si>
    <t>※リストより選択</t>
    <rPh sb="6" eb="8">
      <t>センタク</t>
    </rPh>
    <phoneticPr fontId="5"/>
  </si>
  <si>
    <t>　サービス費区分</t>
    <rPh sb="5" eb="6">
      <t>ヒ</t>
    </rPh>
    <rPh sb="6" eb="8">
      <t>クブン</t>
    </rPh>
    <phoneticPr fontId="5"/>
  </si>
  <si>
    <t>9:1</t>
    <phoneticPr fontId="5"/>
  </si>
  <si>
    <t>6:1</t>
    <phoneticPr fontId="5"/>
  </si>
  <si>
    <t>4:1</t>
    <phoneticPr fontId="5"/>
  </si>
  <si>
    <t>2.5:1</t>
    <phoneticPr fontId="5"/>
  </si>
  <si>
    <t>必要な生活支援員数</t>
    <rPh sb="0" eb="2">
      <t>ヒツヨウ</t>
    </rPh>
    <rPh sb="3" eb="8">
      <t>セイカツシエンイン</t>
    </rPh>
    <rPh sb="8" eb="9">
      <t>スウ</t>
    </rPh>
    <phoneticPr fontId="5"/>
  </si>
  <si>
    <t>必要な世話人数</t>
    <rPh sb="0" eb="2">
      <t>ヒツヨウ</t>
    </rPh>
    <rPh sb="3" eb="7">
      <t>セワニンスウ</t>
    </rPh>
    <phoneticPr fontId="5"/>
  </si>
  <si>
    <t>前年度平均利用者数算定シート（共同生活住居が複数ある場合、このシートを共同生活住居毎に作成してください）</t>
    <rPh sb="0" eb="5">
      <t>ゼンネンドヘイキン</t>
    </rPh>
    <rPh sb="5" eb="11">
      <t>リヨウシャスウサンテイ</t>
    </rPh>
    <rPh sb="15" eb="19">
      <t>キョウドウセイカツ</t>
    </rPh>
    <rPh sb="19" eb="21">
      <t>ジュウキョ</t>
    </rPh>
    <rPh sb="22" eb="24">
      <t>フクスウ</t>
    </rPh>
    <rPh sb="26" eb="28">
      <t>バアイ</t>
    </rPh>
    <rPh sb="35" eb="41">
      <t>キョウ</t>
    </rPh>
    <rPh sb="41" eb="42">
      <t>ゴト</t>
    </rPh>
    <rPh sb="43" eb="45">
      <t>サクセイ</t>
    </rPh>
    <phoneticPr fontId="5"/>
  </si>
  <si>
    <t>◇　平均利用者数等算定シート　（共同生活援助）</t>
    <rPh sb="2" eb="4">
      <t>ヘイキン</t>
    </rPh>
    <rPh sb="4" eb="7">
      <t>リヨウシャ</t>
    </rPh>
    <rPh sb="7" eb="8">
      <t>スウ</t>
    </rPh>
    <rPh sb="8" eb="9">
      <t>トウ</t>
    </rPh>
    <rPh sb="9" eb="11">
      <t>サンテイ</t>
    </rPh>
    <rPh sb="16" eb="18">
      <t>キョウドウ</t>
    </rPh>
    <rPh sb="18" eb="22">
      <t>セイカツエンジョ</t>
    </rPh>
    <phoneticPr fontId="5"/>
  </si>
  <si>
    <t>※黄色のセルを入力してください</t>
    <phoneticPr fontId="5"/>
  </si>
  <si>
    <t>共同生活住居の名称</t>
    <rPh sb="0" eb="2">
      <t>キョウドウ</t>
    </rPh>
    <rPh sb="2" eb="4">
      <t>セイカツ</t>
    </rPh>
    <rPh sb="4" eb="6">
      <t>ジュウキョ</t>
    </rPh>
    <rPh sb="7" eb="9">
      <t>メイショウ</t>
    </rPh>
    <phoneticPr fontId="5"/>
  </si>
  <si>
    <t>定　員</t>
    <rPh sb="0" eb="1">
      <t>サダム</t>
    </rPh>
    <rPh sb="2" eb="3">
      <t>イン</t>
    </rPh>
    <phoneticPr fontId="5"/>
  </si>
  <si>
    <t>共同生活住居ごとの月別の利用日数（本体報酬を算定した日数）</t>
    <rPh sb="0" eb="6">
      <t>キョウドウセイカツジュウキョ</t>
    </rPh>
    <rPh sb="9" eb="10">
      <t>ゲツ</t>
    </rPh>
    <rPh sb="10" eb="11">
      <t>ベツ</t>
    </rPh>
    <rPh sb="12" eb="14">
      <t>リヨウ</t>
    </rPh>
    <rPh sb="14" eb="16">
      <t>ニッスウ</t>
    </rPh>
    <rPh sb="17" eb="19">
      <t>ホンタイ</t>
    </rPh>
    <rPh sb="19" eb="21">
      <t>ホウシュウ</t>
    </rPh>
    <rPh sb="22" eb="24">
      <t>サンテイ</t>
    </rPh>
    <rPh sb="26" eb="27">
      <t>ニチ</t>
    </rPh>
    <rPh sb="27" eb="28">
      <t>カズ</t>
    </rPh>
    <phoneticPr fontId="5"/>
  </si>
  <si>
    <t>利用者</t>
    <rPh sb="0" eb="3">
      <t>リヨウシャ</t>
    </rPh>
    <phoneticPr fontId="5"/>
  </si>
  <si>
    <t>受給者番号</t>
    <rPh sb="0" eb="3">
      <t>ジュキュウシャ</t>
    </rPh>
    <rPh sb="3" eb="5">
      <t>バンゴウ</t>
    </rPh>
    <phoneticPr fontId="5"/>
  </si>
  <si>
    <t>延べ利
用者数</t>
    <rPh sb="0" eb="1">
      <t>ノ</t>
    </rPh>
    <rPh sb="2" eb="3">
      <t>リ</t>
    </rPh>
    <rPh sb="4" eb="5">
      <t>ヨウ</t>
    </rPh>
    <rPh sb="5" eb="6">
      <t>シャ</t>
    </rPh>
    <rPh sb="6" eb="7">
      <t>スウ</t>
    </rPh>
    <phoneticPr fontId="5"/>
  </si>
  <si>
    <t>平均利用者数</t>
    <rPh sb="0" eb="2">
      <t>ヘイキン</t>
    </rPh>
    <rPh sb="2" eb="6">
      <t>リヨウシャスウ</t>
    </rPh>
    <phoneticPr fontId="5"/>
  </si>
  <si>
    <t>小計</t>
    <rPh sb="0" eb="2">
      <t>ショウケイ</t>
    </rPh>
    <phoneticPr fontId="5"/>
  </si>
  <si>
    <t>平均利用者数</t>
    <rPh sb="0" eb="6">
      <t>ヘイキンリヨウシャスウ</t>
    </rPh>
    <phoneticPr fontId="5"/>
  </si>
  <si>
    <t>以下</t>
    <rPh sb="0" eb="2">
      <t>イカ</t>
    </rPh>
    <phoneticPr fontId="5"/>
  </si>
  <si>
    <t>月別開所日数</t>
    <rPh sb="0" eb="1">
      <t>ゲツ</t>
    </rPh>
    <rPh sb="1" eb="2">
      <t>ベツ</t>
    </rPh>
    <rPh sb="2" eb="4">
      <t>カイショ</t>
    </rPh>
    <rPh sb="4" eb="6">
      <t>ニッスウ</t>
    </rPh>
    <phoneticPr fontId="5"/>
  </si>
  <si>
    <t>＊前年度の平均利用者数の考え方については、別紙「前年度平均利用者数の算定（考え方）について」を参照してください。</t>
    <rPh sb="1" eb="4">
      <t>ゼンネンド</t>
    </rPh>
    <rPh sb="5" eb="11">
      <t>ヘイキンリヨウシャスウ</t>
    </rPh>
    <rPh sb="12" eb="13">
      <t>カンガ</t>
    </rPh>
    <rPh sb="14" eb="15">
      <t>カタ</t>
    </rPh>
    <rPh sb="21" eb="23">
      <t>ベッシ</t>
    </rPh>
    <rPh sb="24" eb="27">
      <t>ゼンネンド</t>
    </rPh>
    <rPh sb="27" eb="33">
      <t>ヘイキンリヨウシャスウ</t>
    </rPh>
    <rPh sb="34" eb="36">
      <t>サンテイ</t>
    </rPh>
    <rPh sb="37" eb="38">
      <t>カンガ</t>
    </rPh>
    <rPh sb="39" eb="40">
      <t>カタ</t>
    </rPh>
    <rPh sb="47" eb="49">
      <t>サンショウ</t>
    </rPh>
    <phoneticPr fontId="5"/>
  </si>
  <si>
    <t>＊利用者数が多いときは，適宜ワークシートの行数を増やしてください。</t>
    <rPh sb="1" eb="4">
      <t>リヨウシャ</t>
    </rPh>
    <rPh sb="4" eb="5">
      <t>スウ</t>
    </rPh>
    <rPh sb="6" eb="7">
      <t>オオ</t>
    </rPh>
    <rPh sb="12" eb="14">
      <t>テキギ</t>
    </rPh>
    <rPh sb="21" eb="23">
      <t>ギョウスウ</t>
    </rPh>
    <rPh sb="24" eb="25">
      <t>フ</t>
    </rPh>
    <phoneticPr fontId="5"/>
  </si>
  <si>
    <t>＊前年度における事業実績が６月以上である場合入力してください。（６月未満の場合は，定員の９０％を利用者数とする。）</t>
    <phoneticPr fontId="5"/>
  </si>
  <si>
    <t>＊定員を変更した場合は、定員変更後６月未満の間は前年度利用者数＋定員増減分の９０％を利用者数としてください。</t>
    <rPh sb="1" eb="3">
      <t>テイイン</t>
    </rPh>
    <rPh sb="4" eb="6">
      <t>ヘンコウ</t>
    </rPh>
    <rPh sb="8" eb="10">
      <t>バアイ</t>
    </rPh>
    <rPh sb="12" eb="14">
      <t>テイイン</t>
    </rPh>
    <rPh sb="14" eb="16">
      <t>ヘンコウ</t>
    </rPh>
    <rPh sb="16" eb="17">
      <t>ゴ</t>
    </rPh>
    <rPh sb="18" eb="19">
      <t>ツキ</t>
    </rPh>
    <rPh sb="19" eb="21">
      <t>ミマン</t>
    </rPh>
    <rPh sb="22" eb="23">
      <t>カン</t>
    </rPh>
    <rPh sb="24" eb="27">
      <t>ゼンネンド</t>
    </rPh>
    <rPh sb="27" eb="31">
      <t>リヨウシャスウ</t>
    </rPh>
    <rPh sb="32" eb="34">
      <t>テイイン</t>
    </rPh>
    <rPh sb="34" eb="37">
      <t>ゾウゲンブン</t>
    </rPh>
    <rPh sb="42" eb="46">
      <t>リヨウシャスウ</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</si>
  <si>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施設基準（平成18年厚生労働省告示第551号）第16号ロに規定する特定従業者数換算方法により算定した従業者数を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1" eb="202">
      <t>ダイ</t>
    </rPh>
    <rPh sb="204" eb="205">
      <t>ゴウ</t>
    </rPh>
    <rPh sb="207" eb="209">
      <t>キテイ</t>
    </rPh>
    <rPh sb="224" eb="226">
      <t>サンテイ</t>
    </rPh>
    <rPh sb="228" eb="231">
      <t>ジュウギョウシャ</t>
    </rPh>
    <rPh sb="231" eb="232">
      <t>カズ</t>
    </rPh>
    <phoneticPr fontId="5"/>
  </si>
  <si>
    <t>Ⅰ</t>
  </si>
  <si>
    <t>Ⅰ</t>
    <phoneticPr fontId="5"/>
  </si>
  <si>
    <r>
      <t>世話人等（ｂ）</t>
    </r>
    <r>
      <rPr>
        <sz val="11"/>
        <color rgb="FFFF0000"/>
        <rFont val="HGｺﾞｼｯｸM"/>
        <family val="3"/>
        <charset val="128"/>
      </rPr>
      <t>※不足加配数</t>
    </r>
    <rPh sb="0" eb="3">
      <t>セワニン</t>
    </rPh>
    <rPh sb="3" eb="4">
      <t>ナド</t>
    </rPh>
    <phoneticPr fontId="5"/>
  </si>
  <si>
    <r>
      <t>調整数（c）</t>
    </r>
    <r>
      <rPr>
        <sz val="11"/>
        <color rgb="FFFF0000"/>
        <rFont val="HGｺﾞｼｯｸM"/>
        <family val="3"/>
        <charset val="128"/>
      </rPr>
      <t>※不足調整数</t>
    </r>
    <rPh sb="0" eb="2">
      <t>チョウセイ</t>
    </rPh>
    <rPh sb="2" eb="3">
      <t>スウ</t>
    </rPh>
    <phoneticPr fontId="5"/>
  </si>
  <si>
    <r>
      <t>３　利用者数</t>
    </r>
    <r>
      <rPr>
        <b/>
        <sz val="12"/>
        <color rgb="FFFF0000"/>
        <rFont val="ＭＳ Ｐゴシック"/>
        <family val="3"/>
        <charset val="128"/>
      </rPr>
      <t xml:space="preserve">  </t>
    </r>
    <r>
      <rPr>
        <b/>
        <u/>
        <sz val="12"/>
        <color rgb="FFFF0000"/>
        <rFont val="ＭＳ Ｐゴシック"/>
        <family val="3"/>
        <charset val="128"/>
      </rPr>
      <t>添付書類１－２（GH用）に基づき算出下を合計数を記載すること。</t>
    </r>
    <rPh sb="2" eb="5">
      <t>リヨウシャ</t>
    </rPh>
    <rPh sb="5" eb="6">
      <t>スウ</t>
    </rPh>
    <rPh sb="8" eb="10">
      <t>テンプ</t>
    </rPh>
    <rPh sb="10" eb="12">
      <t>ショルイ</t>
    </rPh>
    <rPh sb="18" eb="19">
      <t>ヨウ</t>
    </rPh>
    <rPh sb="21" eb="22">
      <t>モト</t>
    </rPh>
    <rPh sb="24" eb="26">
      <t>サンシュツ</t>
    </rPh>
    <rPh sb="26" eb="27">
      <t>シタ</t>
    </rPh>
    <rPh sb="28" eb="30">
      <t>ゴウケイ</t>
    </rPh>
    <rPh sb="30" eb="31">
      <t>スウ</t>
    </rPh>
    <rPh sb="32" eb="34">
      <t>キサイ</t>
    </rPh>
    <phoneticPr fontId="5"/>
  </si>
  <si>
    <t>（別紙３－２②７人員配置体制加算の算定における必要加配数を正の数で記入）</t>
    <rPh sb="29" eb="30">
      <t>セイ</t>
    </rPh>
    <rPh sb="31" eb="32">
      <t>スウ</t>
    </rPh>
    <rPh sb="33" eb="35">
      <t>キニュウ</t>
    </rPh>
    <phoneticPr fontId="5"/>
  </si>
  <si>
    <t>R5.4</t>
    <phoneticPr fontId="5"/>
  </si>
  <si>
    <t>R5.5</t>
    <phoneticPr fontId="5"/>
  </si>
  <si>
    <t>R5.6</t>
    <phoneticPr fontId="5"/>
  </si>
  <si>
    <t>R5.7</t>
    <phoneticPr fontId="5"/>
  </si>
  <si>
    <t>R5.8</t>
    <phoneticPr fontId="5"/>
  </si>
  <si>
    <t>R5.9</t>
    <phoneticPr fontId="5"/>
  </si>
  <si>
    <t>R5.10</t>
    <phoneticPr fontId="5"/>
  </si>
  <si>
    <t>R5.11</t>
    <phoneticPr fontId="5"/>
  </si>
  <si>
    <t>R5.12</t>
    <phoneticPr fontId="5"/>
  </si>
  <si>
    <t>R6.1</t>
    <phoneticPr fontId="5"/>
  </si>
  <si>
    <t>R6.2</t>
    <phoneticPr fontId="5"/>
  </si>
  <si>
    <t>R6.3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</si>
</sst>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 numFmtId="189" formatCode="0.00_ "/>
    <numFmt numFmtId="190" formatCode="#,##0.0_ &quot;人&quot;"/>
    <numFmt numFmtId="191" formatCode="[$-411]ggge&quot;年&quot;m&quot;月&quot;d&quot;日&quot;;@"/>
    <numFmt numFmtId="192" formatCode="0_ "/>
    <numFmt numFmtId="193" formatCode="#,##0.00_ "/>
  </numFmts>
  <fonts count="49">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b/>
      <sz val="12"/>
      <name val="ＭＳ Ｐ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b/>
      <sz val="12"/>
      <color rgb="FFFF0000"/>
      <name val="ＭＳ Ｐゴシック"/>
      <family val="3"/>
      <charset val="128"/>
    </font>
    <font>
      <sz val="11"/>
      <color rgb="FFFF0000"/>
      <name val="ＭＳ Ｐゴシック"/>
      <family val="3"/>
      <charset val="128"/>
    </font>
    <font>
      <sz val="11"/>
      <color theme="1"/>
      <name val="ＭＳ Ｐゴシック"/>
      <family val="3"/>
      <charset val="128"/>
    </font>
    <font>
      <b/>
      <sz val="10"/>
      <name val="ＭＳ ゴシック"/>
      <family val="3"/>
      <charset val="128"/>
    </font>
    <font>
      <sz val="12"/>
      <name val="ＭＳ Ｐゴシック"/>
      <family val="3"/>
      <charset val="128"/>
    </font>
    <font>
      <sz val="12"/>
      <color indexed="16"/>
      <name val="ＭＳ Ｐゴシック"/>
      <family val="3"/>
      <charset val="128"/>
    </font>
    <font>
      <sz val="14"/>
      <name val="ＭＳ Ｐゴシック"/>
      <family val="3"/>
      <charset val="128"/>
    </font>
    <font>
      <sz val="9"/>
      <name val="ＭＳ Ｐゴシック"/>
      <family val="3"/>
      <charset val="128"/>
    </font>
    <font>
      <sz val="11"/>
      <color indexed="16"/>
      <name val="ＭＳ Ｐゴシック"/>
      <family val="3"/>
      <charset val="128"/>
    </font>
    <font>
      <sz val="10"/>
      <name val="ＭＳ Ｐゴシック"/>
      <family val="3"/>
      <charset val="128"/>
    </font>
    <font>
      <sz val="12"/>
      <color rgb="FFFF0000"/>
      <name val="HGｺﾞｼｯｸM"/>
      <family val="3"/>
      <charset val="128"/>
    </font>
    <font>
      <sz val="11"/>
      <color rgb="FFFF0000"/>
      <name val="HGｺﾞｼｯｸM"/>
      <family val="3"/>
      <charset val="128"/>
    </font>
    <font>
      <b/>
      <u/>
      <sz val="12"/>
      <color rgb="FFFF0000"/>
      <name val="ＭＳ Ｐゴシック"/>
      <family val="3"/>
      <charset val="128"/>
    </font>
  </fonts>
  <fills count="1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CCFFFF"/>
        <bgColor indexed="64"/>
      </patternFill>
    </fill>
    <fill>
      <patternFill patternType="solid">
        <fgColor indexed="43"/>
        <bgColor indexed="64"/>
      </patternFill>
    </fill>
    <fill>
      <patternFill patternType="solid">
        <fgColor indexed="45"/>
        <bgColor indexed="64"/>
      </patternFill>
    </fill>
    <fill>
      <patternFill patternType="solid">
        <fgColor rgb="FFFF99CC"/>
        <bgColor indexed="64"/>
      </patternFill>
    </fill>
  </fills>
  <borders count="10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double">
        <color indexed="64"/>
      </left>
      <right style="double">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6">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8" xfId="1" applyFont="1" applyBorder="1">
      <alignment vertical="center"/>
    </xf>
    <xf numFmtId="0" fontId="12" fillId="0" borderId="0" xfId="4" applyFont="1">
      <alignment vertical="center"/>
    </xf>
    <xf numFmtId="0" fontId="14" fillId="0" borderId="0" xfId="4" applyFont="1">
      <alignment vertical="center"/>
    </xf>
    <xf numFmtId="0" fontId="16" fillId="0" borderId="0" xfId="4" applyFont="1">
      <alignment vertical="center"/>
    </xf>
    <xf numFmtId="0" fontId="10" fillId="0" borderId="0" xfId="1" applyFont="1" applyAlignment="1">
      <alignment horizontal="centerContinuous" vertical="center" wrapText="1"/>
    </xf>
    <xf numFmtId="0" fontId="19"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19" fillId="0" borderId="0" xfId="1" applyFont="1" applyAlignment="1">
      <alignment vertical="center" wrapText="1"/>
    </xf>
    <xf numFmtId="0" fontId="3" fillId="0" borderId="5" xfId="1" applyFont="1" applyBorder="1">
      <alignment vertical="center"/>
    </xf>
    <xf numFmtId="0" fontId="3" fillId="0" borderId="37" xfId="1" applyFont="1" applyBorder="1">
      <alignment vertical="center"/>
    </xf>
    <xf numFmtId="0" fontId="3" fillId="0" borderId="64" xfId="1" applyFont="1" applyBorder="1" applyAlignment="1">
      <alignment horizontal="center" vertical="center"/>
    </xf>
    <xf numFmtId="0" fontId="7" fillId="0" borderId="79" xfId="1" applyFont="1" applyBorder="1" applyAlignment="1">
      <alignment horizontal="center" vertical="center" textRotation="255"/>
    </xf>
    <xf numFmtId="184" fontId="11" fillId="0" borderId="29" xfId="1" applyNumberFormat="1" applyFont="1" applyBorder="1" applyAlignment="1">
      <alignment horizontal="center" vertical="center"/>
    </xf>
    <xf numFmtId="185" fontId="3" fillId="0" borderId="29" xfId="1" applyNumberFormat="1" applyFont="1" applyBorder="1" applyAlignment="1">
      <alignment horizontal="center" vertical="center"/>
    </xf>
    <xf numFmtId="0" fontId="3" fillId="0" borderId="63" xfId="1" applyFont="1" applyBorder="1" applyAlignment="1">
      <alignment horizontal="center" vertical="center"/>
    </xf>
    <xf numFmtId="0" fontId="3" fillId="0" borderId="29"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18"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7" xfId="1" applyFont="1" applyBorder="1" applyAlignment="1">
      <alignment horizontal="center" vertical="center" shrinkToFit="1"/>
    </xf>
    <xf numFmtId="0" fontId="3" fillId="0" borderId="43" xfId="1" applyFont="1" applyBorder="1" applyAlignment="1">
      <alignment vertical="center" shrinkToFit="1"/>
    </xf>
    <xf numFmtId="0" fontId="3" fillId="0" borderId="47" xfId="1" applyFont="1" applyBorder="1" applyAlignment="1">
      <alignment vertical="center" shrinkToFit="1"/>
    </xf>
    <xf numFmtId="0" fontId="3" fillId="0" borderId="81" xfId="1" applyFont="1" applyBorder="1" applyAlignment="1">
      <alignment horizontal="center" vertical="center" shrinkToFit="1"/>
    </xf>
    <xf numFmtId="0" fontId="3" fillId="0" borderId="82" xfId="1" applyFont="1" applyBorder="1" applyAlignment="1">
      <alignment vertical="center" shrinkToFit="1"/>
    </xf>
    <xf numFmtId="0" fontId="3" fillId="0" borderId="83" xfId="1" applyFont="1" applyBorder="1" applyAlignment="1">
      <alignment vertical="center" shrinkToFit="1"/>
    </xf>
    <xf numFmtId="0" fontId="3" fillId="0" borderId="0" xfId="1" applyFont="1" applyAlignment="1">
      <alignment vertical="center" wrapText="1"/>
    </xf>
    <xf numFmtId="0" fontId="7" fillId="0" borderId="45"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5" xfId="1" applyFont="1" applyBorder="1" applyAlignment="1">
      <alignment vertical="center" shrinkToFit="1"/>
    </xf>
    <xf numFmtId="0" fontId="3" fillId="0" borderId="30" xfId="1" applyFont="1" applyBorder="1" applyAlignment="1">
      <alignment vertical="center" shrinkToFit="1"/>
    </xf>
    <xf numFmtId="0" fontId="3" fillId="0" borderId="31" xfId="1" applyFont="1" applyBorder="1" applyAlignment="1">
      <alignment horizontal="center" vertical="center"/>
    </xf>
    <xf numFmtId="186" fontId="3" fillId="0" borderId="42"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22" fillId="0" borderId="41" xfId="4" applyFont="1" applyBorder="1" applyAlignment="1">
      <alignment horizontal="right" vertical="center"/>
    </xf>
    <xf numFmtId="0" fontId="25" fillId="0" borderId="0" xfId="0" applyFont="1">
      <alignment vertical="center"/>
    </xf>
    <xf numFmtId="0" fontId="18" fillId="0" borderId="0" xfId="1" applyFont="1">
      <alignment vertical="center"/>
    </xf>
    <xf numFmtId="0" fontId="3" fillId="5" borderId="9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92" xfId="1" applyFont="1" applyFill="1" applyBorder="1" applyAlignment="1">
      <alignment vertical="center" shrinkToFit="1"/>
    </xf>
    <xf numFmtId="0" fontId="3" fillId="5" borderId="0" xfId="1" applyFont="1" applyFill="1" applyAlignment="1">
      <alignment horizontal="left" vertical="center"/>
    </xf>
    <xf numFmtId="0" fontId="3" fillId="5" borderId="91" xfId="1" applyFont="1" applyFill="1" applyBorder="1" applyAlignment="1">
      <alignment vertical="center" shrinkToFit="1"/>
    </xf>
    <xf numFmtId="0" fontId="17" fillId="5" borderId="0" xfId="1" applyFont="1" applyFill="1" applyAlignment="1">
      <alignment horizontal="center" vertical="center"/>
    </xf>
    <xf numFmtId="0" fontId="3" fillId="5" borderId="0" xfId="1" applyFont="1" applyFill="1" applyAlignment="1">
      <alignment vertical="center" shrinkToFit="1"/>
    </xf>
    <xf numFmtId="0" fontId="3" fillId="5" borderId="92" xfId="1" applyFont="1" applyFill="1" applyBorder="1">
      <alignment vertical="center"/>
    </xf>
    <xf numFmtId="0" fontId="26" fillId="5" borderId="0" xfId="4" applyFont="1" applyFill="1">
      <alignment vertical="center"/>
    </xf>
    <xf numFmtId="0" fontId="12" fillId="5" borderId="0" xfId="4" applyFont="1" applyFill="1">
      <alignment vertical="center"/>
    </xf>
    <xf numFmtId="0" fontId="18" fillId="5" borderId="92" xfId="1" applyFont="1" applyFill="1" applyBorder="1">
      <alignment vertical="center"/>
    </xf>
    <xf numFmtId="0" fontId="3" fillId="5" borderId="92" xfId="1" applyFont="1" applyFill="1" applyBorder="1" applyAlignment="1">
      <alignment horizontal="left" vertical="center"/>
    </xf>
    <xf numFmtId="0" fontId="3" fillId="5" borderId="93" xfId="1" applyFont="1" applyFill="1" applyBorder="1" applyAlignment="1">
      <alignment vertical="center" shrinkToFit="1"/>
    </xf>
    <xf numFmtId="0" fontId="3" fillId="5" borderId="94" xfId="1" applyFont="1" applyFill="1" applyBorder="1" applyAlignment="1">
      <alignment horizontal="center" vertical="center"/>
    </xf>
    <xf numFmtId="0" fontId="17" fillId="5" borderId="94" xfId="1" applyFont="1" applyFill="1" applyBorder="1" applyAlignment="1">
      <alignment horizontal="center" vertical="center"/>
    </xf>
    <xf numFmtId="0" fontId="3" fillId="5" borderId="94" xfId="1" applyFont="1" applyFill="1" applyBorder="1" applyAlignment="1">
      <alignment vertical="center" shrinkToFit="1"/>
    </xf>
    <xf numFmtId="0" fontId="3" fillId="5" borderId="95" xfId="1" applyFont="1" applyFill="1" applyBorder="1">
      <alignmen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1" xfId="1" applyFont="1" applyBorder="1" applyAlignment="1">
      <alignment vertical="center" wrapText="1"/>
    </xf>
    <xf numFmtId="0" fontId="7" fillId="0" borderId="65" xfId="1" applyFont="1" applyBorder="1">
      <alignment vertical="center"/>
    </xf>
    <xf numFmtId="0" fontId="7" fillId="0" borderId="0" xfId="1" applyFont="1">
      <alignment vertical="center"/>
    </xf>
    <xf numFmtId="0" fontId="7" fillId="0" borderId="30" xfId="1" applyFont="1" applyBorder="1">
      <alignment vertical="center"/>
    </xf>
    <xf numFmtId="186" fontId="7" fillId="0" borderId="29" xfId="1" applyNumberFormat="1" applyFont="1" applyBorder="1">
      <alignment vertical="center"/>
    </xf>
    <xf numFmtId="185" fontId="3" fillId="0" borderId="37" xfId="1" applyNumberFormat="1" applyFont="1" applyBorder="1">
      <alignment vertical="center"/>
    </xf>
    <xf numFmtId="186" fontId="3" fillId="0" borderId="37" xfId="1" applyNumberFormat="1" applyFont="1" applyBorder="1">
      <alignment vertical="center"/>
    </xf>
    <xf numFmtId="0" fontId="3" fillId="0" borderId="37" xfId="1" applyFont="1" applyBorder="1" applyAlignment="1">
      <alignment vertical="center" shrinkToFit="1"/>
    </xf>
    <xf numFmtId="0" fontId="3" fillId="0" borderId="75" xfId="1" applyFont="1" applyBorder="1" applyAlignment="1">
      <alignment vertical="center" shrinkToFit="1"/>
    </xf>
    <xf numFmtId="0" fontId="9" fillId="0" borderId="0" xfId="1" applyFont="1" applyAlignment="1">
      <alignment horizontal="left" vertical="top" wrapText="1"/>
    </xf>
    <xf numFmtId="186" fontId="3" fillId="0" borderId="66" xfId="1" applyNumberFormat="1" applyFont="1" applyBorder="1">
      <alignment vertical="center"/>
    </xf>
    <xf numFmtId="0" fontId="3" fillId="0" borderId="58"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0" xfId="1" applyFont="1" applyBorder="1" applyAlignment="1">
      <alignment vertical="center" shrinkToFit="1"/>
    </xf>
    <xf numFmtId="0" fontId="18" fillId="0" borderId="37" xfId="1" applyFont="1" applyBorder="1" applyAlignment="1">
      <alignment horizontal="center" vertical="center"/>
    </xf>
    <xf numFmtId="178" fontId="18" fillId="0" borderId="37" xfId="1" applyNumberFormat="1" applyFont="1" applyBorder="1" applyAlignment="1">
      <alignment horizontal="right" vertical="center"/>
    </xf>
    <xf numFmtId="1" fontId="3" fillId="0" borderId="37" xfId="1" applyNumberFormat="1" applyFont="1" applyBorder="1" applyAlignment="1">
      <alignment horizontal="center" vertical="center"/>
    </xf>
    <xf numFmtId="0" fontId="19" fillId="0" borderId="37" xfId="1" applyFont="1" applyBorder="1" applyAlignment="1">
      <alignment vertical="center" wrapText="1"/>
    </xf>
    <xf numFmtId="186" fontId="3" fillId="0" borderId="36"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6"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18" fillId="0" borderId="0" xfId="1" applyNumberFormat="1" applyFont="1">
      <alignment vertical="center"/>
    </xf>
    <xf numFmtId="1" fontId="18" fillId="0" borderId="0" xfId="1" applyNumberFormat="1" applyFont="1">
      <alignment vertical="center"/>
    </xf>
    <xf numFmtId="186" fontId="3" fillId="7" borderId="44" xfId="1" applyNumberFormat="1" applyFont="1" applyFill="1" applyBorder="1">
      <alignment vertical="center"/>
    </xf>
    <xf numFmtId="186" fontId="3" fillId="8" borderId="45" xfId="1" applyNumberFormat="1" applyFont="1" applyFill="1" applyBorder="1">
      <alignment vertical="center"/>
    </xf>
    <xf numFmtId="0" fontId="10" fillId="8" borderId="44"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2" xfId="1" applyFont="1" applyBorder="1" applyAlignment="1">
      <alignment horizontal="center" vertical="center"/>
    </xf>
    <xf numFmtId="0" fontId="7" fillId="0" borderId="65" xfId="1" applyFont="1" applyBorder="1" applyAlignment="1">
      <alignment horizontal="center" vertical="center"/>
    </xf>
    <xf numFmtId="0" fontId="3" fillId="0" borderId="5" xfId="1" applyFont="1" applyBorder="1" applyAlignment="1">
      <alignment vertical="center" shrinkToFit="1"/>
    </xf>
    <xf numFmtId="0" fontId="3" fillId="7" borderId="45"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33"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7" xfId="1" applyFont="1" applyFill="1" applyBorder="1">
      <alignment vertical="center"/>
    </xf>
    <xf numFmtId="0" fontId="6" fillId="4" borderId="43" xfId="1" applyFont="1" applyFill="1" applyBorder="1">
      <alignment vertical="center"/>
    </xf>
    <xf numFmtId="0" fontId="6" fillId="4" borderId="47" xfId="1" applyFont="1" applyFill="1" applyBorder="1">
      <alignment vertical="center"/>
    </xf>
    <xf numFmtId="0" fontId="6" fillId="4" borderId="57" xfId="1" applyFont="1" applyFill="1" applyBorder="1">
      <alignment vertical="center"/>
    </xf>
    <xf numFmtId="0" fontId="6" fillId="4" borderId="16" xfId="1" applyFont="1" applyFill="1" applyBorder="1">
      <alignment vertical="center"/>
    </xf>
    <xf numFmtId="0" fontId="6" fillId="4" borderId="74" xfId="1" applyFont="1" applyFill="1" applyBorder="1">
      <alignment vertical="center"/>
    </xf>
    <xf numFmtId="0" fontId="6" fillId="4" borderId="46" xfId="1" applyFont="1" applyFill="1" applyBorder="1">
      <alignment vertical="center"/>
    </xf>
    <xf numFmtId="0" fontId="6" fillId="4" borderId="53" xfId="1" applyFont="1" applyFill="1" applyBorder="1">
      <alignment vertical="center"/>
    </xf>
    <xf numFmtId="0" fontId="6" fillId="4" borderId="23" xfId="1" applyFont="1" applyFill="1" applyBorder="1">
      <alignment vertical="center"/>
    </xf>
    <xf numFmtId="0" fontId="6" fillId="4" borderId="77" xfId="1" applyFont="1" applyFill="1" applyBorder="1">
      <alignment vertical="center"/>
    </xf>
    <xf numFmtId="0" fontId="6" fillId="4" borderId="24" xfId="1" applyFont="1" applyFill="1" applyBorder="1">
      <alignment vertical="center"/>
    </xf>
    <xf numFmtId="0" fontId="6" fillId="4" borderId="78" xfId="1" applyFont="1" applyFill="1" applyBorder="1">
      <alignment vertical="center"/>
    </xf>
    <xf numFmtId="0" fontId="6" fillId="4" borderId="31"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7" xfId="1" applyFont="1" applyBorder="1" applyAlignment="1">
      <alignment horizontal="center" vertical="center"/>
    </xf>
    <xf numFmtId="0" fontId="3" fillId="0" borderId="65" xfId="1" applyFont="1" applyBorder="1" applyAlignment="1">
      <alignment horizontal="center" vertical="center"/>
    </xf>
    <xf numFmtId="0" fontId="3" fillId="0" borderId="4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18"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0" xfId="1" applyFont="1" applyBorder="1" applyAlignment="1">
      <alignment horizontal="center" vertical="center"/>
    </xf>
    <xf numFmtId="185" fontId="3" fillId="0" borderId="29" xfId="1" applyNumberFormat="1" applyFont="1" applyBorder="1">
      <alignment vertical="center"/>
    </xf>
    <xf numFmtId="184" fontId="11" fillId="0" borderId="29" xfId="1" applyNumberFormat="1" applyFont="1" applyBorder="1">
      <alignment vertical="center"/>
    </xf>
    <xf numFmtId="186" fontId="3" fillId="0" borderId="31" xfId="1" applyNumberFormat="1" applyFont="1" applyBorder="1">
      <alignment vertical="center"/>
    </xf>
    <xf numFmtId="0" fontId="20" fillId="0" borderId="0" xfId="4" applyFont="1">
      <alignment vertical="center"/>
    </xf>
    <xf numFmtId="0" fontId="3" fillId="0" borderId="0" xfId="1" applyFont="1" applyBorder="1">
      <alignment vertical="center"/>
    </xf>
    <xf numFmtId="0" fontId="3" fillId="0" borderId="65"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7" xfId="1" applyFont="1" applyBorder="1" applyAlignment="1">
      <alignment horizontal="center" vertical="center"/>
    </xf>
    <xf numFmtId="0" fontId="3" fillId="0" borderId="65" xfId="1" applyFont="1" applyBorder="1" applyAlignment="1">
      <alignment horizontal="center" vertical="center"/>
    </xf>
    <xf numFmtId="0" fontId="3" fillId="0" borderId="0" xfId="1" applyFont="1" applyAlignment="1">
      <alignment horizontal="center" vertical="center"/>
    </xf>
    <xf numFmtId="0" fontId="3" fillId="0" borderId="4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18"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8" xfId="1" applyFont="1" applyBorder="1" applyAlignment="1">
      <alignment vertical="center" shrinkToFit="1"/>
    </xf>
    <xf numFmtId="0" fontId="30" fillId="0" borderId="0" xfId="3" applyFont="1">
      <alignment vertical="center"/>
    </xf>
    <xf numFmtId="0" fontId="31" fillId="0" borderId="0" xfId="3" applyFont="1">
      <alignment vertical="center"/>
    </xf>
    <xf numFmtId="0" fontId="30" fillId="0" borderId="0" xfId="3" applyFont="1" applyAlignment="1">
      <alignment horizontal="center" vertical="center"/>
    </xf>
    <xf numFmtId="0" fontId="31" fillId="0" borderId="15" xfId="3" applyFont="1" applyBorder="1" applyAlignment="1">
      <alignment horizontal="center" vertical="center"/>
    </xf>
    <xf numFmtId="0" fontId="30" fillId="0" borderId="15" xfId="3" applyFont="1" applyBorder="1" applyAlignment="1">
      <alignment horizontal="center" vertical="center"/>
    </xf>
    <xf numFmtId="0" fontId="30" fillId="0" borderId="14" xfId="3" applyFont="1" applyBorder="1" applyAlignment="1">
      <alignment horizontal="center" vertical="center"/>
    </xf>
    <xf numFmtId="0" fontId="30" fillId="0" borderId="16" xfId="3" applyFont="1" applyBorder="1" applyAlignment="1">
      <alignment horizontal="center" vertical="center"/>
    </xf>
    <xf numFmtId="0" fontId="31" fillId="0" borderId="65" xfId="3" applyFont="1" applyBorder="1">
      <alignment vertical="center"/>
    </xf>
    <xf numFmtId="0" fontId="31" fillId="0" borderId="42" xfId="3" applyFont="1" applyBorder="1">
      <alignment vertical="center"/>
    </xf>
    <xf numFmtId="0" fontId="31" fillId="0" borderId="42" xfId="3" applyFont="1" applyBorder="1" applyAlignment="1">
      <alignment horizontal="center" vertical="center" wrapText="1" justifyLastLine="1"/>
    </xf>
    <xf numFmtId="0" fontId="31" fillId="4" borderId="18" xfId="3" applyFont="1" applyFill="1" applyBorder="1" applyAlignment="1">
      <alignment horizontal="right" vertical="center" indent="1"/>
    </xf>
    <xf numFmtId="0" fontId="31" fillId="0" borderId="18" xfId="3" applyFont="1" applyBorder="1" applyAlignment="1">
      <alignment horizontal="right" vertical="center" indent="1"/>
    </xf>
    <xf numFmtId="0" fontId="31" fillId="0" borderId="0" xfId="3" applyFont="1" applyAlignment="1">
      <alignment horizontal="right" vertical="center"/>
    </xf>
    <xf numFmtId="0" fontId="31" fillId="0" borderId="30" xfId="3" applyFont="1" applyBorder="1">
      <alignment vertical="center"/>
    </xf>
    <xf numFmtId="0" fontId="33" fillId="0" borderId="29" xfId="3" applyFont="1" applyBorder="1" applyAlignment="1">
      <alignment horizontal="centerContinuous" vertical="center"/>
    </xf>
    <xf numFmtId="0" fontId="31" fillId="0" borderId="29" xfId="3" applyFont="1" applyBorder="1">
      <alignment vertical="center"/>
    </xf>
    <xf numFmtId="0" fontId="31" fillId="0" borderId="31" xfId="3" applyFont="1" applyBorder="1">
      <alignment vertical="center"/>
    </xf>
    <xf numFmtId="0" fontId="31" fillId="0" borderId="45" xfId="3" applyFont="1" applyBorder="1">
      <alignment vertical="center"/>
    </xf>
    <xf numFmtId="0" fontId="31" fillId="0" borderId="41" xfId="3" applyFont="1" applyBorder="1">
      <alignment vertical="center"/>
    </xf>
    <xf numFmtId="0" fontId="31" fillId="0" borderId="44" xfId="3" applyFont="1" applyBorder="1">
      <alignment vertical="center"/>
    </xf>
    <xf numFmtId="0" fontId="34" fillId="0" borderId="0" xfId="3" applyFont="1">
      <alignment vertical="center"/>
    </xf>
    <xf numFmtId="0" fontId="31" fillId="3" borderId="18" xfId="3" applyFont="1" applyFill="1" applyBorder="1">
      <alignment vertical="center"/>
    </xf>
    <xf numFmtId="0" fontId="31" fillId="3" borderId="18" xfId="3" applyFont="1" applyFill="1" applyBorder="1" applyAlignment="1">
      <alignment horizontal="center" vertical="center"/>
    </xf>
    <xf numFmtId="0" fontId="31" fillId="3" borderId="15" xfId="3" applyFont="1" applyFill="1" applyBorder="1" applyAlignment="1">
      <alignment horizontal="center" vertical="center"/>
    </xf>
    <xf numFmtId="0" fontId="31" fillId="3" borderId="35" xfId="3" applyFont="1" applyFill="1" applyBorder="1" applyAlignment="1">
      <alignment horizontal="center" vertical="center"/>
    </xf>
    <xf numFmtId="0" fontId="31" fillId="3" borderId="33" xfId="3" applyFont="1" applyFill="1" applyBorder="1" applyAlignment="1">
      <alignment horizontal="center" vertical="center"/>
    </xf>
    <xf numFmtId="0" fontId="33" fillId="3" borderId="18" xfId="3" applyFont="1" applyFill="1" applyBorder="1" applyAlignment="1">
      <alignment horizontal="center" vertical="center"/>
    </xf>
    <xf numFmtId="0" fontId="31" fillId="0" borderId="18" xfId="3" applyFont="1" applyBorder="1" applyAlignment="1">
      <alignment horizontal="center" vertical="center"/>
    </xf>
    <xf numFmtId="0" fontId="31" fillId="0" borderId="19" xfId="3" applyFont="1" applyBorder="1" applyAlignment="1">
      <alignment horizontal="right" vertical="center" indent="1"/>
    </xf>
    <xf numFmtId="0" fontId="31" fillId="0" borderId="17" xfId="3" applyFont="1" applyBorder="1" applyAlignment="1">
      <alignment horizontal="center" vertical="center"/>
    </xf>
    <xf numFmtId="0" fontId="33" fillId="3" borderId="18" xfId="3" applyFont="1" applyFill="1" applyBorder="1" applyAlignment="1">
      <alignment horizontal="center" vertical="center" wrapText="1"/>
    </xf>
    <xf numFmtId="0" fontId="31" fillId="0" borderId="15" xfId="3" applyFont="1" applyBorder="1" applyAlignment="1">
      <alignment horizontal="right" vertical="center" indent="1"/>
    </xf>
    <xf numFmtId="0" fontId="31" fillId="0" borderId="74" xfId="3" applyFont="1" applyBorder="1" applyAlignment="1">
      <alignment horizontal="right" vertical="center" indent="1"/>
    </xf>
    <xf numFmtId="0" fontId="31" fillId="0" borderId="53" xfId="3" applyFont="1" applyBorder="1" applyAlignment="1">
      <alignment horizontal="right" vertical="center" indent="1"/>
    </xf>
    <xf numFmtId="0" fontId="31" fillId="0" borderId="0" xfId="3" applyFont="1" applyAlignment="1">
      <alignment horizontal="right" vertical="center" indent="1"/>
    </xf>
    <xf numFmtId="0" fontId="31" fillId="3" borderId="35" xfId="3" applyFont="1" applyFill="1" applyBorder="1">
      <alignment vertical="center"/>
    </xf>
    <xf numFmtId="0" fontId="31" fillId="3" borderId="34" xfId="3" applyFont="1" applyFill="1" applyBorder="1" applyAlignment="1">
      <alignment horizontal="center" vertical="center"/>
    </xf>
    <xf numFmtId="0" fontId="31" fillId="3" borderId="33" xfId="3" applyFont="1" applyFill="1" applyBorder="1">
      <alignment vertical="center"/>
    </xf>
    <xf numFmtId="0" fontId="31" fillId="0" borderId="0" xfId="3" applyFont="1" applyAlignment="1">
      <alignment horizontal="center" vertical="center"/>
    </xf>
    <xf numFmtId="0" fontId="33" fillId="3" borderId="19" xfId="3" applyFont="1" applyFill="1" applyBorder="1" applyAlignment="1">
      <alignment horizontal="center" vertical="center"/>
    </xf>
    <xf numFmtId="0" fontId="31" fillId="4" borderId="18" xfId="3" applyFont="1" applyFill="1" applyBorder="1" applyAlignment="1">
      <alignment horizontal="center" vertical="center"/>
    </xf>
    <xf numFmtId="0" fontId="33" fillId="3" borderId="74" xfId="3" applyFont="1" applyFill="1" applyBorder="1" applyAlignment="1">
      <alignment horizontal="center" vertical="center" wrapText="1"/>
    </xf>
    <xf numFmtId="0" fontId="31" fillId="4" borderId="46" xfId="3" applyFont="1" applyFill="1" applyBorder="1" applyAlignment="1">
      <alignment horizontal="center" vertical="center"/>
    </xf>
    <xf numFmtId="0" fontId="33" fillId="0" borderId="0" xfId="3" applyFont="1" applyAlignment="1">
      <alignment horizontal="center" vertical="center" wrapText="1"/>
    </xf>
    <xf numFmtId="0" fontId="31" fillId="0" borderId="46" xfId="3" applyFont="1" applyBorder="1" applyAlignment="1">
      <alignment horizontal="center" vertical="center"/>
    </xf>
    <xf numFmtId="0" fontId="31" fillId="0" borderId="60" xfId="3" applyFont="1" applyBorder="1">
      <alignment vertical="center"/>
    </xf>
    <xf numFmtId="0" fontId="34" fillId="0" borderId="61" xfId="3" applyFont="1" applyBorder="1">
      <alignment vertical="center"/>
    </xf>
    <xf numFmtId="0" fontId="31" fillId="0" borderId="61" xfId="3" applyFont="1" applyBorder="1" applyAlignment="1">
      <alignment horizontal="right" vertical="center" indent="1"/>
    </xf>
    <xf numFmtId="0" fontId="31" fillId="0" borderId="62" xfId="3" applyFont="1" applyBorder="1">
      <alignment vertical="center"/>
    </xf>
    <xf numFmtId="0" fontId="31" fillId="0" borderId="0" xfId="3" applyFont="1" applyFill="1" applyBorder="1">
      <alignment vertical="center"/>
    </xf>
    <xf numFmtId="0" fontId="31" fillId="3" borderId="88" xfId="3" applyFont="1" applyFill="1" applyBorder="1">
      <alignment vertical="center"/>
    </xf>
    <xf numFmtId="0" fontId="33" fillId="0" borderId="0" xfId="3" applyFont="1" applyFill="1" applyBorder="1" applyAlignment="1">
      <alignment horizontal="center" vertical="center"/>
    </xf>
    <xf numFmtId="0" fontId="33" fillId="3" borderId="80" xfId="3" applyFont="1" applyFill="1" applyBorder="1" applyAlignment="1">
      <alignment horizontal="center" vertical="center"/>
    </xf>
    <xf numFmtId="0" fontId="31" fillId="4" borderId="16" xfId="3" applyFont="1" applyFill="1" applyBorder="1" applyAlignment="1">
      <alignment horizontal="right" vertical="center" indent="1"/>
    </xf>
    <xf numFmtId="0" fontId="33" fillId="0" borderId="0" xfId="3" applyFont="1" applyFill="1" applyBorder="1" applyAlignment="1">
      <alignment horizontal="center" vertical="center" wrapText="1"/>
    </xf>
    <xf numFmtId="0" fontId="33" fillId="3" borderId="89" xfId="3" applyFont="1" applyFill="1" applyBorder="1" applyAlignment="1">
      <alignment horizontal="center" vertical="center" wrapText="1"/>
    </xf>
    <xf numFmtId="0" fontId="31" fillId="4" borderId="23" xfId="3" applyFont="1" applyFill="1" applyBorder="1" applyAlignment="1">
      <alignment horizontal="right" vertical="center" indent="1"/>
    </xf>
    <xf numFmtId="0" fontId="31" fillId="0" borderId="22" xfId="3" applyFont="1" applyBorder="1" applyAlignment="1">
      <alignment horizontal="right" vertical="center" indent="1"/>
    </xf>
    <xf numFmtId="0" fontId="31" fillId="0" borderId="15" xfId="3" applyFont="1" applyBorder="1" applyAlignment="1">
      <alignment horizontal="left" vertical="center"/>
    </xf>
    <xf numFmtId="0" fontId="31" fillId="0" borderId="43" xfId="3" applyFont="1" applyBorder="1" applyAlignment="1">
      <alignment vertical="center"/>
    </xf>
    <xf numFmtId="0" fontId="31" fillId="0" borderId="43" xfId="3" applyFont="1" applyBorder="1" applyAlignment="1">
      <alignment horizontal="left" vertical="center"/>
    </xf>
    <xf numFmtId="0" fontId="31" fillId="0" borderId="15" xfId="3" applyFont="1" applyBorder="1" applyAlignment="1">
      <alignment vertical="center"/>
    </xf>
    <xf numFmtId="0" fontId="31" fillId="0" borderId="18" xfId="3" applyFont="1" applyBorder="1" applyAlignment="1">
      <alignment vertical="center"/>
    </xf>
    <xf numFmtId="0" fontId="31" fillId="0" borderId="0" xfId="3" applyFont="1" applyBorder="1" applyAlignment="1">
      <alignment vertical="top" wrapText="1"/>
    </xf>
    <xf numFmtId="0" fontId="2" fillId="0" borderId="0" xfId="2"/>
    <xf numFmtId="0" fontId="36" fillId="0" borderId="0" xfId="2" applyFont="1"/>
    <xf numFmtId="0" fontId="3" fillId="0" borderId="0" xfId="1" applyFont="1" applyAlignment="1">
      <alignment vertical="center"/>
    </xf>
    <xf numFmtId="0" fontId="2" fillId="9" borderId="18" xfId="2" applyFill="1" applyBorder="1" applyProtection="1">
      <protection locked="0"/>
    </xf>
    <xf numFmtId="0" fontId="2" fillId="9" borderId="18" xfId="2" applyFill="1" applyBorder="1" applyAlignment="1" applyProtection="1">
      <alignment horizontal="center"/>
      <protection locked="0"/>
    </xf>
    <xf numFmtId="0" fontId="2" fillId="0" borderId="0" xfId="2" applyProtection="1">
      <protection locked="0"/>
    </xf>
    <xf numFmtId="0" fontId="2" fillId="0" borderId="18" xfId="2" applyBorder="1" applyAlignment="1" applyProtection="1">
      <alignment horizontal="center"/>
      <protection locked="0"/>
    </xf>
    <xf numFmtId="189" fontId="2" fillId="2" borderId="18" xfId="2" applyNumberFormat="1" applyFill="1" applyBorder="1" applyProtection="1">
      <protection locked="0"/>
    </xf>
    <xf numFmtId="0" fontId="2" fillId="0" borderId="18" xfId="2" applyNumberFormat="1" applyBorder="1" applyProtection="1"/>
    <xf numFmtId="0" fontId="2" fillId="0" borderId="0" xfId="2" applyAlignment="1"/>
    <xf numFmtId="0" fontId="37" fillId="0" borderId="0" xfId="2" applyFont="1" applyProtection="1"/>
    <xf numFmtId="0" fontId="2" fillId="0" borderId="0" xfId="2" applyProtection="1"/>
    <xf numFmtId="0" fontId="5" fillId="0" borderId="40" xfId="2" applyFont="1" applyBorder="1" applyAlignment="1" applyProtection="1"/>
    <xf numFmtId="0" fontId="5" fillId="0" borderId="37" xfId="2" applyFont="1" applyBorder="1" applyAlignment="1" applyProtection="1"/>
    <xf numFmtId="0" fontId="2" fillId="0" borderId="37" xfId="2" applyBorder="1" applyProtection="1"/>
    <xf numFmtId="0" fontId="2" fillId="0" borderId="36" xfId="2" applyBorder="1" applyProtection="1"/>
    <xf numFmtId="0" fontId="2" fillId="0" borderId="75" xfId="2" applyBorder="1" applyProtection="1"/>
    <xf numFmtId="0" fontId="2" fillId="0" borderId="0" xfId="2" applyBorder="1" applyProtection="1"/>
    <xf numFmtId="0" fontId="2" fillId="0" borderId="66" xfId="2" applyBorder="1" applyProtection="1"/>
    <xf numFmtId="181" fontId="38" fillId="0" borderId="0" xfId="2" applyNumberFormat="1" applyFont="1" applyFill="1" applyBorder="1" applyAlignment="1" applyProtection="1">
      <alignment vertical="center"/>
      <protection locked="0"/>
    </xf>
    <xf numFmtId="181" fontId="38" fillId="0" borderId="0" xfId="2" applyNumberFormat="1" applyFont="1" applyFill="1" applyBorder="1" applyAlignment="1" applyProtection="1">
      <alignment horizontal="right" vertical="center"/>
      <protection locked="0"/>
    </xf>
    <xf numFmtId="0" fontId="2" fillId="0" borderId="0" xfId="2" applyBorder="1" applyProtection="1">
      <protection locked="0"/>
    </xf>
    <xf numFmtId="0" fontId="2" fillId="0" borderId="0" xfId="2" applyFill="1" applyBorder="1" applyAlignment="1" applyProtection="1">
      <protection locked="0"/>
    </xf>
    <xf numFmtId="0" fontId="2" fillId="0" borderId="0" xfId="2" applyFill="1" applyBorder="1" applyProtection="1">
      <protection locked="0"/>
    </xf>
    <xf numFmtId="0" fontId="2" fillId="0" borderId="29" xfId="2" applyFill="1" applyBorder="1" applyProtection="1">
      <protection locked="0"/>
    </xf>
    <xf numFmtId="0" fontId="2" fillId="10" borderId="18" xfId="2" quotePrefix="1" applyFill="1" applyBorder="1" applyProtection="1"/>
    <xf numFmtId="0" fontId="0" fillId="0" borderId="0" xfId="2" applyFont="1" applyFill="1"/>
    <xf numFmtId="0" fontId="2" fillId="0" borderId="29" xfId="2" applyBorder="1" applyProtection="1">
      <protection locked="0"/>
    </xf>
    <xf numFmtId="181" fontId="38" fillId="0" borderId="29" xfId="2" applyNumberFormat="1" applyFont="1" applyFill="1" applyBorder="1" applyAlignment="1" applyProtection="1">
      <alignment vertical="center"/>
      <protection locked="0"/>
    </xf>
    <xf numFmtId="0" fontId="2" fillId="0" borderId="29" xfId="2" applyBorder="1" applyAlignment="1" applyProtection="1">
      <protection locked="0"/>
    </xf>
    <xf numFmtId="20" fontId="2" fillId="9" borderId="18" xfId="2" quotePrefix="1" applyNumberFormat="1" applyFill="1" applyBorder="1" applyAlignment="1" applyProtection="1">
      <alignment horizontal="center"/>
      <protection locked="0"/>
    </xf>
    <xf numFmtId="0" fontId="2" fillId="9" borderId="43" xfId="2" applyFill="1" applyBorder="1" applyAlignment="1" applyProtection="1">
      <alignment horizontal="center"/>
      <protection locked="0"/>
    </xf>
    <xf numFmtId="0" fontId="2" fillId="0" borderId="18" xfId="2" applyBorder="1" applyAlignment="1" applyProtection="1">
      <alignment horizontal="center" shrinkToFit="1"/>
      <protection locked="0"/>
    </xf>
    <xf numFmtId="0" fontId="2" fillId="0" borderId="18" xfId="2" applyNumberFormat="1" applyFill="1" applyBorder="1" applyProtection="1"/>
    <xf numFmtId="177" fontId="2" fillId="0" borderId="101" xfId="2" applyNumberFormat="1" applyFill="1" applyBorder="1" applyProtection="1"/>
    <xf numFmtId="0" fontId="2" fillId="0" borderId="58" xfId="2" applyBorder="1" applyProtection="1"/>
    <xf numFmtId="0" fontId="2" fillId="0" borderId="5" xfId="2" applyBorder="1" applyProtection="1"/>
    <xf numFmtId="0" fontId="2" fillId="0" borderId="4" xfId="2" applyBorder="1" applyProtection="1"/>
    <xf numFmtId="0" fontId="2" fillId="0" borderId="102" xfId="2" applyBorder="1" applyProtection="1">
      <protection locked="0"/>
    </xf>
    <xf numFmtId="0" fontId="2" fillId="0" borderId="26" xfId="2" applyBorder="1" applyProtection="1">
      <protection locked="0"/>
    </xf>
    <xf numFmtId="177" fontId="2" fillId="0" borderId="103" xfId="2" applyNumberFormat="1" applyBorder="1" applyProtection="1"/>
    <xf numFmtId="0" fontId="39" fillId="0" borderId="0" xfId="2" applyFont="1" applyAlignment="1" applyProtection="1">
      <alignment vertical="center"/>
      <protection locked="0"/>
    </xf>
    <xf numFmtId="0" fontId="2" fillId="0" borderId="0" xfId="2" applyAlignment="1" applyProtection="1">
      <alignment horizontal="center"/>
      <protection locked="0"/>
    </xf>
    <xf numFmtId="0" fontId="2" fillId="0" borderId="0" xfId="2" applyFill="1" applyProtection="1">
      <protection locked="0"/>
    </xf>
    <xf numFmtId="0" fontId="40" fillId="0" borderId="0" xfId="2" applyFont="1" applyProtection="1">
      <protection locked="0"/>
    </xf>
    <xf numFmtId="0" fontId="36" fillId="0" borderId="0" xfId="2" applyFont="1" applyProtection="1">
      <protection locked="0"/>
    </xf>
    <xf numFmtId="0" fontId="2" fillId="2" borderId="16" xfId="2" applyFill="1" applyBorder="1" applyAlignment="1" applyProtection="1">
      <protection locked="0"/>
    </xf>
    <xf numFmtId="0" fontId="41" fillId="0" borderId="0" xfId="2" applyFont="1" applyFill="1" applyAlignment="1" applyProtection="1">
      <protection locked="0"/>
    </xf>
    <xf numFmtId="0" fontId="41" fillId="0" borderId="0" xfId="2" applyFont="1" applyFill="1" applyAlignment="1" applyProtection="1">
      <alignment horizontal="right"/>
      <protection locked="0"/>
    </xf>
    <xf numFmtId="0" fontId="40" fillId="0" borderId="0" xfId="2" applyFont="1" applyFill="1" applyBorder="1" applyAlignment="1" applyProtection="1">
      <alignment horizontal="center" vertical="center"/>
      <protection locked="0"/>
    </xf>
    <xf numFmtId="190" fontId="42" fillId="0" borderId="0" xfId="2" applyNumberFormat="1" applyFont="1" applyFill="1" applyBorder="1" applyAlignment="1" applyProtection="1">
      <alignment horizontal="center" vertical="center"/>
      <protection locked="0"/>
    </xf>
    <xf numFmtId="0" fontId="40" fillId="0" borderId="0" xfId="2" applyFont="1" applyFill="1" applyAlignment="1" applyProtection="1">
      <alignment vertical="center"/>
      <protection locked="0"/>
    </xf>
    <xf numFmtId="9" fontId="42" fillId="0" borderId="0" xfId="2" applyNumberFormat="1" applyFont="1" applyFill="1" applyBorder="1" applyAlignment="1" applyProtection="1">
      <alignment horizontal="center" vertical="center"/>
      <protection locked="0"/>
    </xf>
    <xf numFmtId="0" fontId="40" fillId="0" borderId="0" xfId="2" applyFont="1" applyFill="1" applyAlignment="1">
      <alignment vertical="center"/>
    </xf>
    <xf numFmtId="182" fontId="2" fillId="0" borderId="45" xfId="2" applyNumberFormat="1" applyBorder="1" applyProtection="1">
      <protection locked="0"/>
    </xf>
    <xf numFmtId="182" fontId="2" fillId="0" borderId="14" xfId="2" applyNumberFormat="1" applyBorder="1" applyAlignment="1" applyProtection="1">
      <alignment horizontal="center"/>
      <protection locked="0"/>
    </xf>
    <xf numFmtId="182" fontId="2" fillId="0" borderId="16" xfId="2" applyNumberFormat="1" applyBorder="1" applyAlignment="1" applyProtection="1">
      <alignment horizontal="center"/>
      <protection locked="0"/>
    </xf>
    <xf numFmtId="182" fontId="2" fillId="0" borderId="0" xfId="2" applyNumberFormat="1"/>
    <xf numFmtId="182" fontId="2" fillId="0" borderId="104" xfId="2" applyNumberFormat="1" applyBorder="1" applyAlignment="1" applyProtection="1">
      <alignment horizontal="center" vertical="center" wrapText="1"/>
      <protection locked="0"/>
    </xf>
    <xf numFmtId="182" fontId="43" fillId="0" borderId="18" xfId="2" applyNumberFormat="1" applyFont="1" applyBorder="1" applyAlignment="1" applyProtection="1">
      <alignment horizontal="center" vertical="center" wrapText="1"/>
      <protection locked="0"/>
    </xf>
    <xf numFmtId="191" fontId="43" fillId="0" borderId="18" xfId="2" applyNumberFormat="1" applyFont="1" applyBorder="1" applyAlignment="1" applyProtection="1">
      <alignment horizontal="right" vertical="center" wrapText="1"/>
      <protection locked="0"/>
    </xf>
    <xf numFmtId="0" fontId="43" fillId="0" borderId="18" xfId="2" applyNumberFormat="1" applyFont="1" applyBorder="1" applyAlignment="1" applyProtection="1">
      <alignment horizontal="right" vertical="center" wrapText="1"/>
      <protection locked="0"/>
    </xf>
    <xf numFmtId="182" fontId="2" fillId="0" borderId="18" xfId="2" applyNumberFormat="1" applyFill="1" applyBorder="1" applyAlignment="1" applyProtection="1">
      <alignment horizontal="center" vertical="center" wrapText="1"/>
      <protection locked="0"/>
    </xf>
    <xf numFmtId="182" fontId="2" fillId="0" borderId="0" xfId="2" applyNumberFormat="1" applyAlignment="1">
      <alignment horizontal="center" vertical="center" wrapText="1"/>
    </xf>
    <xf numFmtId="182" fontId="44" fillId="0" borderId="104" xfId="2" applyNumberFormat="1" applyFont="1" applyBorder="1" applyProtection="1">
      <protection locked="0"/>
    </xf>
    <xf numFmtId="182" fontId="2" fillId="0" borderId="18" xfId="2" applyNumberFormat="1" applyBorder="1" applyAlignment="1" applyProtection="1">
      <protection locked="0"/>
    </xf>
    <xf numFmtId="192" fontId="2" fillId="0" borderId="18" xfId="2" applyNumberFormat="1" applyBorder="1" applyAlignment="1" applyProtection="1">
      <protection locked="0"/>
    </xf>
    <xf numFmtId="182" fontId="2" fillId="12" borderId="18" xfId="2" applyNumberFormat="1" applyFill="1" applyBorder="1" applyProtection="1">
      <protection locked="0"/>
    </xf>
    <xf numFmtId="182" fontId="2" fillId="0" borderId="18" xfId="2" applyNumberFormat="1" applyFill="1" applyBorder="1" applyProtection="1"/>
    <xf numFmtId="182" fontId="2" fillId="0" borderId="104" xfId="2" applyNumberFormat="1" applyBorder="1" applyProtection="1">
      <protection locked="0"/>
    </xf>
    <xf numFmtId="182" fontId="2" fillId="0" borderId="24" xfId="2" applyNumberFormat="1" applyBorder="1" applyProtection="1">
      <protection locked="0"/>
    </xf>
    <xf numFmtId="182" fontId="40" fillId="13" borderId="18" xfId="2" applyNumberFormat="1" applyFont="1" applyFill="1" applyBorder="1" applyProtection="1"/>
    <xf numFmtId="193" fontId="40" fillId="14" borderId="18" xfId="2" applyNumberFormat="1" applyFont="1" applyFill="1" applyBorder="1" applyProtection="1"/>
    <xf numFmtId="182" fontId="44" fillId="0" borderId="43" xfId="2" applyNumberFormat="1" applyFont="1" applyBorder="1" applyProtection="1">
      <protection locked="0"/>
    </xf>
    <xf numFmtId="182" fontId="2" fillId="0" borderId="0" xfId="2" applyNumberFormat="1" applyProtection="1">
      <protection locked="0"/>
    </xf>
    <xf numFmtId="182" fontId="2" fillId="0" borderId="0" xfId="2" applyNumberFormat="1" applyAlignment="1" applyProtection="1">
      <alignment horizontal="center"/>
      <protection locked="0"/>
    </xf>
    <xf numFmtId="182" fontId="2" fillId="0" borderId="0" xfId="2" applyNumberFormat="1" applyFill="1" applyProtection="1">
      <protection locked="0"/>
    </xf>
    <xf numFmtId="182" fontId="44" fillId="0" borderId="0" xfId="2" applyNumberFormat="1" applyFont="1" applyFill="1" applyAlignment="1" applyProtection="1">
      <alignment horizontal="center"/>
      <protection locked="0"/>
    </xf>
    <xf numFmtId="182" fontId="44" fillId="0" borderId="0" xfId="2" applyNumberFormat="1" applyFont="1" applyAlignment="1" applyProtection="1">
      <alignment horizontal="center"/>
      <protection locked="0"/>
    </xf>
    <xf numFmtId="182" fontId="2" fillId="0" borderId="18" xfId="2" applyNumberFormat="1" applyBorder="1" applyProtection="1"/>
    <xf numFmtId="181" fontId="40" fillId="13" borderId="18" xfId="2" applyNumberFormat="1" applyFont="1" applyFill="1" applyBorder="1" applyProtection="1"/>
    <xf numFmtId="182" fontId="2" fillId="0" borderId="14" xfId="2" applyNumberFormat="1" applyBorder="1" applyProtection="1">
      <protection locked="0"/>
    </xf>
    <xf numFmtId="182" fontId="2" fillId="0" borderId="14" xfId="2" applyNumberFormat="1" applyFill="1" applyBorder="1" applyProtection="1">
      <protection locked="0"/>
    </xf>
    <xf numFmtId="182" fontId="40" fillId="0" borderId="14" xfId="2" applyNumberFormat="1" applyFont="1" applyFill="1" applyBorder="1" applyProtection="1">
      <protection locked="0"/>
    </xf>
    <xf numFmtId="182" fontId="2" fillId="0" borderId="102" xfId="2" applyNumberFormat="1" applyBorder="1" applyAlignment="1" applyProtection="1">
      <protection locked="0"/>
    </xf>
    <xf numFmtId="182" fontId="45" fillId="0" borderId="0" xfId="2" applyNumberFormat="1" applyFont="1" applyBorder="1" applyAlignment="1" applyProtection="1">
      <alignment horizontal="center"/>
      <protection locked="0"/>
    </xf>
    <xf numFmtId="182" fontId="2" fillId="0" borderId="0" xfId="2" applyNumberFormat="1" applyBorder="1" applyProtection="1">
      <protection locked="0"/>
    </xf>
    <xf numFmtId="182" fontId="2" fillId="0" borderId="0" xfId="2" applyNumberFormat="1" applyBorder="1" applyAlignment="1" applyProtection="1">
      <alignment horizontal="center"/>
      <protection locked="0"/>
    </xf>
    <xf numFmtId="182" fontId="0" fillId="0" borderId="0" xfId="2" applyNumberFormat="1" applyFont="1" applyBorder="1" applyAlignment="1" applyProtection="1">
      <alignment vertical="center"/>
      <protection locked="0"/>
    </xf>
    <xf numFmtId="0" fontId="0" fillId="0" borderId="0" xfId="2" applyFont="1" applyAlignment="1" applyProtection="1">
      <alignment vertical="center"/>
      <protection locked="0"/>
    </xf>
    <xf numFmtId="0" fontId="0" fillId="0" borderId="0" xfId="2" applyFont="1" applyAlignment="1" applyProtection="1">
      <alignment vertical="center" wrapText="1"/>
      <protection locked="0"/>
    </xf>
    <xf numFmtId="0" fontId="2" fillId="0" borderId="0" xfId="2" applyAlignment="1">
      <alignment horizontal="center"/>
    </xf>
    <xf numFmtId="0" fontId="2" fillId="0" borderId="0" xfId="2" applyFill="1"/>
    <xf numFmtId="0" fontId="0" fillId="0" borderId="75" xfId="2" applyFont="1" applyBorder="1" applyProtection="1"/>
    <xf numFmtId="0" fontId="46" fillId="0" borderId="0" xfId="3" applyFont="1">
      <alignment vertical="center"/>
    </xf>
    <xf numFmtId="0" fontId="33" fillId="0" borderId="0" xfId="3" applyFont="1" applyAlignment="1">
      <alignment horizontal="left" vertical="center"/>
    </xf>
    <xf numFmtId="0" fontId="31" fillId="0" borderId="0" xfId="3" applyFont="1" applyBorder="1" applyAlignment="1">
      <alignment horizontal="left" vertical="top" wrapText="1"/>
    </xf>
    <xf numFmtId="0" fontId="35" fillId="0" borderId="15" xfId="3" applyFont="1" applyBorder="1" applyAlignment="1">
      <alignment horizontal="center" vertical="center" wrapText="1"/>
    </xf>
    <xf numFmtId="0" fontId="35" fillId="0" borderId="14" xfId="3" applyFont="1" applyBorder="1" applyAlignment="1">
      <alignment horizontal="center" vertical="center" wrapText="1"/>
    </xf>
    <xf numFmtId="0" fontId="35" fillId="0" borderId="16" xfId="3" applyFont="1" applyBorder="1" applyAlignment="1">
      <alignment horizontal="center" vertical="center" wrapText="1"/>
    </xf>
    <xf numFmtId="0" fontId="35" fillId="4" borderId="15" xfId="3" applyFont="1" applyFill="1" applyBorder="1" applyAlignment="1">
      <alignment horizontal="center" vertical="center"/>
    </xf>
    <xf numFmtId="0" fontId="35" fillId="4" borderId="16" xfId="3" applyFont="1" applyFill="1" applyBorder="1" applyAlignment="1">
      <alignment horizontal="center" vertical="center"/>
    </xf>
    <xf numFmtId="0" fontId="31" fillId="0" borderId="0" xfId="3" applyFont="1" applyAlignment="1">
      <alignment horizontal="right" vertical="center"/>
    </xf>
    <xf numFmtId="0" fontId="32" fillId="0" borderId="0" xfId="3" applyFont="1" applyAlignment="1">
      <alignment horizontal="center" vertical="center"/>
    </xf>
    <xf numFmtId="0" fontId="31" fillId="0" borderId="41" xfId="3" applyFont="1" applyBorder="1" applyAlignment="1">
      <alignment horizontal="center" vertical="center"/>
    </xf>
    <xf numFmtId="0" fontId="31" fillId="0" borderId="44" xfId="3" applyFont="1" applyBorder="1" applyAlignment="1">
      <alignment horizontal="center" vertical="center"/>
    </xf>
    <xf numFmtId="0" fontId="31" fillId="0" borderId="65" xfId="3" applyFont="1" applyBorder="1" applyAlignment="1">
      <alignment vertical="center"/>
    </xf>
    <xf numFmtId="0" fontId="31" fillId="0" borderId="30" xfId="3" applyFont="1" applyBorder="1" applyAlignment="1">
      <alignment vertical="center"/>
    </xf>
    <xf numFmtId="0" fontId="31" fillId="0" borderId="0" xfId="3" applyFont="1" applyAlignment="1">
      <alignment horizontal="center" vertical="center" wrapText="1" justifyLastLine="1"/>
    </xf>
    <xf numFmtId="0" fontId="31" fillId="0" borderId="45" xfId="3" applyFont="1" applyBorder="1" applyAlignment="1">
      <alignment vertical="center" wrapText="1"/>
    </xf>
    <xf numFmtId="0" fontId="31" fillId="3" borderId="15" xfId="3" applyFont="1" applyFill="1" applyBorder="1" applyAlignment="1">
      <alignment horizontal="center" vertical="center"/>
    </xf>
    <xf numFmtId="0" fontId="31" fillId="3" borderId="16" xfId="3" applyFont="1" applyFill="1" applyBorder="1" applyAlignment="1">
      <alignment horizontal="center" vertical="center"/>
    </xf>
    <xf numFmtId="0" fontId="31" fillId="3" borderId="49" xfId="3" applyFont="1" applyFill="1" applyBorder="1" applyAlignment="1">
      <alignment horizontal="center" vertical="center"/>
    </xf>
    <xf numFmtId="0" fontId="31" fillId="3" borderId="50" xfId="3" applyFont="1" applyFill="1" applyBorder="1" applyAlignment="1">
      <alignment horizontal="center" vertical="center"/>
    </xf>
    <xf numFmtId="0" fontId="31" fillId="3" borderId="48" xfId="3" applyFont="1" applyFill="1" applyBorder="1" applyAlignment="1">
      <alignment horizontal="center" vertical="center"/>
    </xf>
    <xf numFmtId="0" fontId="31" fillId="0" borderId="15" xfId="3" applyFont="1" applyBorder="1" applyAlignment="1">
      <alignment horizontal="center" vertical="center"/>
    </xf>
    <xf numFmtId="0" fontId="31" fillId="0" borderId="14" xfId="3" applyFont="1" applyBorder="1" applyAlignment="1">
      <alignment horizontal="center" vertical="center"/>
    </xf>
    <xf numFmtId="0" fontId="31" fillId="0" borderId="16" xfId="3" applyFont="1" applyBorder="1" applyAlignment="1">
      <alignment horizontal="center" vertical="center"/>
    </xf>
    <xf numFmtId="182" fontId="2" fillId="0" borderId="43" xfId="2" applyNumberFormat="1" applyBorder="1" applyAlignment="1" applyProtection="1">
      <alignment horizontal="center" vertical="center" wrapText="1"/>
      <protection locked="0"/>
    </xf>
    <xf numFmtId="182" fontId="2" fillId="0" borderId="104" xfId="2" applyNumberFormat="1" applyBorder="1" applyAlignment="1" applyProtection="1">
      <alignment horizontal="center" vertical="center" wrapText="1"/>
      <protection locked="0"/>
    </xf>
    <xf numFmtId="182" fontId="2" fillId="0" borderId="24" xfId="2" applyNumberFormat="1" applyBorder="1" applyAlignment="1" applyProtection="1">
      <alignment horizontal="center" vertical="center" wrapText="1"/>
      <protection locked="0"/>
    </xf>
    <xf numFmtId="0" fontId="0" fillId="11" borderId="18" xfId="2" applyFont="1" applyFill="1" applyBorder="1" applyAlignment="1" applyProtection="1">
      <alignment horizontal="center" vertical="center"/>
      <protection locked="0"/>
    </xf>
    <xf numFmtId="0" fontId="2" fillId="2" borderId="18" xfId="2" applyFill="1" applyBorder="1" applyAlignment="1" applyProtection="1">
      <alignment horizontal="center"/>
      <protection locked="0"/>
    </xf>
    <xf numFmtId="0" fontId="0" fillId="11" borderId="18" xfId="2" applyFont="1" applyFill="1" applyBorder="1" applyAlignment="1" applyProtection="1">
      <alignment horizontal="center"/>
      <protection locked="0"/>
    </xf>
    <xf numFmtId="0" fontId="2" fillId="2" borderId="15" xfId="2" applyFill="1" applyBorder="1" applyAlignment="1" applyProtection="1">
      <alignment horizontal="center"/>
      <protection locked="0"/>
    </xf>
    <xf numFmtId="0" fontId="2" fillId="2" borderId="14" xfId="2" applyFill="1" applyBorder="1" applyAlignment="1" applyProtection="1">
      <alignment horizontal="center"/>
      <protection locked="0"/>
    </xf>
    <xf numFmtId="182" fontId="2" fillId="0" borderId="15" xfId="2" applyNumberFormat="1" applyBorder="1" applyAlignment="1" applyProtection="1">
      <alignment horizontal="center"/>
      <protection locked="0"/>
    </xf>
    <xf numFmtId="182" fontId="2" fillId="0" borderId="14" xfId="2" applyNumberFormat="1" applyBorder="1" applyAlignment="1" applyProtection="1">
      <alignment horizontal="center"/>
      <protection locked="0"/>
    </xf>
    <xf numFmtId="182" fontId="2" fillId="0" borderId="16" xfId="2" applyNumberFormat="1" applyBorder="1" applyAlignment="1" applyProtection="1">
      <alignment horizontal="center"/>
      <protection locked="0"/>
    </xf>
    <xf numFmtId="182" fontId="45" fillId="0" borderId="15" xfId="2" applyNumberFormat="1" applyFont="1" applyBorder="1" applyAlignment="1" applyProtection="1">
      <alignment horizontal="center"/>
      <protection locked="0"/>
    </xf>
    <xf numFmtId="182" fontId="45" fillId="0" borderId="14" xfId="2" applyNumberFormat="1" applyFont="1" applyBorder="1" applyAlignment="1" applyProtection="1">
      <alignment horizontal="center"/>
      <protection locked="0"/>
    </xf>
    <xf numFmtId="182" fontId="45" fillId="0" borderId="16" xfId="2" applyNumberFormat="1" applyFont="1" applyBorder="1" applyAlignment="1" applyProtection="1">
      <alignment horizontal="center"/>
      <protection locked="0"/>
    </xf>
    <xf numFmtId="0" fontId="3" fillId="0" borderId="0" xfId="1" applyFont="1" applyAlignment="1">
      <alignment horizontal="left" vertical="center"/>
    </xf>
    <xf numFmtId="181" fontId="38" fillId="0" borderId="0" xfId="2" applyNumberFormat="1" applyFont="1" applyFill="1" applyBorder="1" applyAlignment="1" applyProtection="1">
      <alignment horizontal="right" vertical="center"/>
      <protection locked="0"/>
    </xf>
    <xf numFmtId="0" fontId="2" fillId="2" borderId="15" xfId="2" applyFill="1" applyBorder="1" applyAlignment="1" applyProtection="1">
      <alignment horizontal="center" vertical="center"/>
      <protection locked="0"/>
    </xf>
    <xf numFmtId="0" fontId="2" fillId="2" borderId="16" xfId="2" applyFill="1" applyBorder="1" applyAlignment="1" applyProtection="1">
      <alignment horizontal="center" vertical="center"/>
      <protection locked="0"/>
    </xf>
    <xf numFmtId="0" fontId="2" fillId="0" borderId="65" xfId="2" applyBorder="1" applyAlignment="1" applyProtection="1">
      <alignment horizontal="left" vertical="center"/>
      <protection locked="0"/>
    </xf>
    <xf numFmtId="0" fontId="2" fillId="0" borderId="0" xfId="2" applyBorder="1" applyAlignment="1" applyProtection="1">
      <alignment horizontal="left" vertical="center"/>
      <protection locked="0"/>
    </xf>
    <xf numFmtId="0" fontId="0" fillId="2" borderId="15" xfId="2" applyFont="1" applyFill="1" applyBorder="1" applyAlignment="1" applyProtection="1">
      <alignment horizontal="center" vertical="center"/>
      <protection locked="0"/>
    </xf>
    <xf numFmtId="183" fontId="3" fillId="0" borderId="38" xfId="1" applyNumberFormat="1" applyFont="1" applyBorder="1" applyAlignment="1">
      <alignment horizontal="center" vertical="center"/>
    </xf>
    <xf numFmtId="183" fontId="3" fillId="0" borderId="37" xfId="1" applyNumberFormat="1" applyFont="1" applyBorder="1" applyAlignment="1">
      <alignment horizontal="center" vertical="center"/>
    </xf>
    <xf numFmtId="183" fontId="3" fillId="0" borderId="39"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3"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3" xfId="1" applyFont="1" applyBorder="1" applyAlignment="1">
      <alignment horizontal="center" vertical="center" shrinkToFit="1"/>
    </xf>
    <xf numFmtId="0" fontId="3" fillId="0" borderId="47"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1" xfId="1" applyFont="1" applyBorder="1" applyAlignment="1">
      <alignment horizontal="center" vertical="center"/>
    </xf>
    <xf numFmtId="0" fontId="6" fillId="0" borderId="82" xfId="1" applyFont="1" applyBorder="1" applyAlignment="1">
      <alignment horizontal="center" vertical="center"/>
    </xf>
    <xf numFmtId="176" fontId="6" fillId="0" borderId="82" xfId="1" applyNumberFormat="1" applyFont="1" applyBorder="1" applyAlignment="1">
      <alignment horizontal="center" vertical="center" shrinkToFit="1"/>
    </xf>
    <xf numFmtId="176" fontId="6" fillId="0" borderId="38" xfId="1" applyNumberFormat="1" applyFont="1" applyBorder="1" applyAlignment="1">
      <alignment horizontal="center" vertical="center" shrinkToFit="1"/>
    </xf>
    <xf numFmtId="0" fontId="3" fillId="0" borderId="99" xfId="1" applyFont="1" applyBorder="1" applyAlignment="1">
      <alignment horizontal="center" vertical="center"/>
    </xf>
    <xf numFmtId="0" fontId="3" fillId="0" borderId="100" xfId="1" applyFont="1" applyBorder="1" applyAlignment="1">
      <alignment horizontal="center" vertical="center"/>
    </xf>
    <xf numFmtId="0" fontId="6" fillId="4" borderId="74"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7" xfId="1" applyFont="1" applyBorder="1" applyAlignment="1">
      <alignment horizontal="center" vertical="center"/>
    </xf>
    <xf numFmtId="0" fontId="6" fillId="0" borderId="43" xfId="1" applyFont="1" applyBorder="1" applyAlignment="1">
      <alignment horizontal="center" vertical="center"/>
    </xf>
    <xf numFmtId="176" fontId="6" fillId="0" borderId="43" xfId="1" applyNumberFormat="1" applyFont="1" applyBorder="1" applyAlignment="1">
      <alignment horizontal="center" vertical="center"/>
    </xf>
    <xf numFmtId="176" fontId="6" fillId="0" borderId="45"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4"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34" xfId="1" applyFont="1" applyBorder="1" applyAlignment="1">
      <alignment horizontal="center" vertical="center"/>
    </xf>
    <xf numFmtId="0" fontId="3" fillId="0" borderId="33" xfId="1" applyFont="1" applyBorder="1" applyAlignment="1">
      <alignment horizontal="center" vertical="center"/>
    </xf>
    <xf numFmtId="0" fontId="3" fillId="0" borderId="46" xfId="1" applyFont="1" applyBorder="1" applyAlignment="1">
      <alignment horizontal="center" vertical="center"/>
    </xf>
    <xf numFmtId="0" fontId="3" fillId="0" borderId="53" xfId="1" applyFont="1" applyBorder="1" applyAlignment="1">
      <alignment horizontal="center" vertical="center"/>
    </xf>
    <xf numFmtId="0" fontId="7" fillId="0" borderId="75" xfId="1" applyFont="1" applyBorder="1" applyAlignment="1">
      <alignment horizontal="center" vertical="center" textRotation="255"/>
    </xf>
    <xf numFmtId="0" fontId="7" fillId="0" borderId="40" xfId="1" applyFont="1" applyBorder="1" applyAlignment="1">
      <alignment horizontal="center" vertical="center" textRotation="255"/>
    </xf>
    <xf numFmtId="0" fontId="6" fillId="4" borderId="35" xfId="1" applyFont="1" applyFill="1" applyBorder="1" applyAlignment="1">
      <alignment horizontal="center" vertical="center" shrinkToFit="1"/>
    </xf>
    <xf numFmtId="0" fontId="6" fillId="4" borderId="34" xfId="1" applyFont="1" applyFill="1" applyBorder="1" applyAlignment="1">
      <alignment horizontal="center" vertical="center" shrinkToFit="1"/>
    </xf>
    <xf numFmtId="0" fontId="6" fillId="4" borderId="34" xfId="1" applyFont="1" applyFill="1" applyBorder="1" applyAlignment="1">
      <alignment horizontal="center" vertical="center"/>
    </xf>
    <xf numFmtId="0" fontId="6" fillId="4" borderId="33"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0" xfId="1" applyFont="1" applyBorder="1" applyAlignment="1">
      <alignment horizontal="center" vertical="center"/>
    </xf>
    <xf numFmtId="0" fontId="3" fillId="0" borderId="32" xfId="1" applyFont="1" applyBorder="1" applyAlignment="1">
      <alignment horizontal="center" vertical="center"/>
    </xf>
    <xf numFmtId="0" fontId="3" fillId="0" borderId="37" xfId="1" applyFont="1" applyBorder="1" applyAlignment="1">
      <alignment horizontal="center" vertical="center"/>
    </xf>
    <xf numFmtId="0" fontId="3" fillId="0" borderId="39" xfId="1" applyFont="1" applyBorder="1" applyAlignment="1">
      <alignment horizontal="center" vertical="center"/>
    </xf>
    <xf numFmtId="0" fontId="3" fillId="0" borderId="0" xfId="1" applyFont="1" applyAlignment="1">
      <alignment horizontal="center" vertical="center"/>
    </xf>
    <xf numFmtId="0" fontId="3" fillId="0" borderId="42" xfId="1" applyFont="1" applyBorder="1" applyAlignment="1">
      <alignment horizontal="center" vertical="center"/>
    </xf>
    <xf numFmtId="0" fontId="3" fillId="0" borderId="38"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0" xfId="1" applyFont="1" applyAlignment="1">
      <alignment horizontal="center" vertical="center" wrapText="1"/>
    </xf>
    <xf numFmtId="0" fontId="3" fillId="0" borderId="42" xfId="1" applyFont="1" applyBorder="1" applyAlignment="1">
      <alignment horizontal="center" vertical="center" wrapText="1"/>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3" fillId="0" borderId="65" xfId="1" applyFont="1" applyBorder="1" applyAlignment="1">
      <alignment horizontal="center" vertical="center"/>
    </xf>
    <xf numFmtId="0" fontId="3" fillId="0" borderId="66" xfId="1" applyFont="1" applyBorder="1" applyAlignment="1">
      <alignment horizontal="center" vertical="center"/>
    </xf>
    <xf numFmtId="0" fontId="3" fillId="0" borderId="35" xfId="1" applyFont="1" applyBorder="1" applyAlignment="1">
      <alignment horizontal="center" vertical="center"/>
    </xf>
    <xf numFmtId="0" fontId="3" fillId="0" borderId="35" xfId="1" applyFont="1" applyBorder="1" applyAlignment="1">
      <alignment horizontal="center" vertical="center" wrapText="1"/>
    </xf>
    <xf numFmtId="0" fontId="3" fillId="0" borderId="74" xfId="1" applyFont="1" applyBorder="1" applyAlignment="1">
      <alignment horizontal="center" vertical="center" wrapText="1"/>
    </xf>
    <xf numFmtId="0" fontId="6" fillId="0" borderId="77"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0"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8"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4" xfId="1" applyNumberFormat="1" applyFont="1" applyBorder="1" applyAlignment="1">
      <alignment horizontal="center" vertical="center"/>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7" fontId="3" fillId="0" borderId="84" xfId="1" applyNumberFormat="1" applyFont="1" applyBorder="1" applyAlignment="1">
      <alignment horizontal="center" vertical="center"/>
    </xf>
    <xf numFmtId="177" fontId="3" fillId="0" borderId="85" xfId="1" applyNumberFormat="1" applyFont="1" applyBorder="1" applyAlignment="1">
      <alignment horizontal="center" vertical="center"/>
    </xf>
    <xf numFmtId="0" fontId="3" fillId="0" borderId="52" xfId="1" applyFont="1" applyBorder="1" applyAlignment="1">
      <alignment horizontal="center" vertical="center"/>
    </xf>
    <xf numFmtId="0" fontId="3" fillId="0" borderId="51"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6" xfId="1" applyFont="1" applyFill="1" applyBorder="1" applyAlignment="1">
      <alignment horizontal="center" vertical="center" shrinkToFit="1"/>
    </xf>
    <xf numFmtId="0" fontId="6" fillId="0" borderId="44" xfId="1" applyFont="1" applyBorder="1" applyAlignment="1">
      <alignment horizontal="center" vertical="center"/>
    </xf>
    <xf numFmtId="0" fontId="7" fillId="0" borderId="88" xfId="1" applyFont="1" applyBorder="1" applyAlignment="1">
      <alignment horizontal="center" vertical="center" textRotation="255"/>
    </xf>
    <xf numFmtId="0" fontId="7" fillId="0" borderId="80" xfId="1" applyFont="1" applyBorder="1" applyAlignment="1">
      <alignment horizontal="center" vertical="center" textRotation="255"/>
    </xf>
    <xf numFmtId="0" fontId="7" fillId="0" borderId="8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8"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6" xfId="1" applyFont="1" applyFill="1" applyBorder="1" applyAlignment="1">
      <alignment horizontal="center" vertical="center"/>
    </xf>
    <xf numFmtId="0" fontId="6" fillId="4" borderId="49" xfId="1" applyFont="1" applyFill="1" applyBorder="1" applyAlignment="1">
      <alignment horizontal="center" vertical="center"/>
    </xf>
    <xf numFmtId="0" fontId="6" fillId="4" borderId="50" xfId="1" applyFont="1" applyFill="1" applyBorder="1" applyAlignment="1">
      <alignment horizontal="center" vertical="center"/>
    </xf>
    <xf numFmtId="0" fontId="6" fillId="0" borderId="31" xfId="1" applyFont="1" applyBorder="1" applyAlignment="1">
      <alignment horizontal="center" vertical="center"/>
    </xf>
    <xf numFmtId="179" fontId="6" fillId="0" borderId="65"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2" xfId="1" applyNumberFormat="1" applyFont="1" applyBorder="1" applyAlignment="1">
      <alignment horizontal="center" vertical="center" shrinkToFit="1"/>
    </xf>
    <xf numFmtId="177" fontId="3" fillId="0" borderId="65"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2" xfId="1" applyNumberFormat="1" applyFont="1" applyBorder="1" applyAlignment="1">
      <alignment horizontal="center" vertical="center" shrinkToFit="1"/>
    </xf>
    <xf numFmtId="0" fontId="6" fillId="4" borderId="67" xfId="1" applyFont="1" applyFill="1" applyBorder="1" applyAlignment="1">
      <alignment horizontal="center" vertical="center" shrinkToFit="1"/>
    </xf>
    <xf numFmtId="0" fontId="6" fillId="4" borderId="43" xfId="1" applyFont="1" applyFill="1" applyBorder="1" applyAlignment="1">
      <alignment horizontal="center" vertical="center" shrinkToFit="1"/>
    </xf>
    <xf numFmtId="0" fontId="6" fillId="4" borderId="45" xfId="1" applyFont="1" applyFill="1" applyBorder="1" applyAlignment="1">
      <alignment horizontal="center" vertical="center"/>
    </xf>
    <xf numFmtId="0" fontId="6" fillId="4" borderId="41" xfId="1" applyFont="1" applyFill="1" applyBorder="1" applyAlignment="1">
      <alignment horizontal="center" vertical="center"/>
    </xf>
    <xf numFmtId="0" fontId="6" fillId="4" borderId="55" xfId="1" applyFont="1" applyFill="1" applyBorder="1" applyAlignment="1">
      <alignment horizontal="center" vertical="center"/>
    </xf>
    <xf numFmtId="0" fontId="6" fillId="0" borderId="23" xfId="1" applyFont="1" applyBorder="1" applyAlignment="1">
      <alignment horizontal="center" vertical="center"/>
    </xf>
    <xf numFmtId="0" fontId="6" fillId="0" borderId="46" xfId="1" applyFont="1" applyBorder="1" applyAlignment="1">
      <alignment horizontal="center" vertical="center"/>
    </xf>
    <xf numFmtId="176" fontId="6" fillId="0" borderId="46"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5" xfId="1" applyFont="1" applyBorder="1" applyAlignment="1">
      <alignment horizontal="center" vertical="center" shrinkToFit="1"/>
    </xf>
    <xf numFmtId="0" fontId="3" fillId="0" borderId="41" xfId="1" applyFont="1" applyBorder="1" applyAlignment="1">
      <alignment horizontal="center" vertical="center" shrinkToFit="1"/>
    </xf>
    <xf numFmtId="0" fontId="3" fillId="0" borderId="55"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7" xfId="1" applyFont="1" applyBorder="1" applyAlignment="1">
      <alignment horizontal="center" vertical="center"/>
    </xf>
    <xf numFmtId="0" fontId="6" fillId="0" borderId="34" xfId="1" applyFont="1" applyBorder="1" applyAlignment="1">
      <alignment horizontal="center" vertical="center"/>
    </xf>
    <xf numFmtId="176" fontId="6" fillId="0" borderId="34" xfId="1" applyNumberFormat="1" applyFont="1" applyBorder="1" applyAlignment="1">
      <alignment horizontal="center" vertical="center"/>
    </xf>
    <xf numFmtId="179" fontId="6" fillId="0" borderId="38" xfId="1" applyNumberFormat="1" applyFont="1" applyBorder="1" applyAlignment="1">
      <alignment horizontal="center" vertical="center" shrinkToFit="1"/>
    </xf>
    <xf numFmtId="179" fontId="6" fillId="0" borderId="37" xfId="1" applyNumberFormat="1" applyFont="1" applyBorder="1" applyAlignment="1">
      <alignment horizontal="center" vertical="center" shrinkToFit="1"/>
    </xf>
    <xf numFmtId="179" fontId="6" fillId="0" borderId="39" xfId="1" applyNumberFormat="1" applyFont="1" applyBorder="1" applyAlignment="1">
      <alignment horizontal="center" vertical="center" shrinkToFit="1"/>
    </xf>
    <xf numFmtId="179" fontId="6" fillId="0" borderId="76"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5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37"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65"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2" xfId="1" applyNumberFormat="1" applyFont="1" applyBorder="1" applyAlignment="1">
      <alignment horizontal="center" vertical="center" shrinkToFit="1"/>
    </xf>
    <xf numFmtId="183" fontId="3" fillId="0" borderId="76"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59" xfId="1" applyNumberFormat="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50"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6" xfId="1" applyNumberFormat="1" applyFont="1" applyBorder="1" applyAlignment="1">
      <alignment horizontal="center" vertical="center" shrinkToFit="1"/>
    </xf>
    <xf numFmtId="176" fontId="6" fillId="0" borderId="25" xfId="1" applyNumberFormat="1" applyFont="1" applyBorder="1" applyAlignment="1">
      <alignment horizontal="center" vertical="center" shrinkToFit="1"/>
    </xf>
    <xf numFmtId="176" fontId="6" fillId="0" borderId="27"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3" xfId="1" applyFont="1" applyBorder="1" applyAlignment="1">
      <alignment horizontal="center" vertical="center" textRotation="255" wrapText="1"/>
    </xf>
    <xf numFmtId="0" fontId="11" fillId="0" borderId="64" xfId="1" applyFont="1" applyBorder="1" applyAlignment="1">
      <alignment horizontal="center" vertical="center" textRotation="255"/>
    </xf>
    <xf numFmtId="0" fontId="6" fillId="4" borderId="49" xfId="1" applyFont="1" applyFill="1" applyBorder="1" applyAlignment="1">
      <alignment horizontal="center" vertical="center" shrinkToFit="1"/>
    </xf>
    <xf numFmtId="0" fontId="6" fillId="4" borderId="56" xfId="1" applyFont="1" applyFill="1" applyBorder="1" applyAlignment="1">
      <alignment horizontal="center" vertical="center" shrinkToFit="1"/>
    </xf>
    <xf numFmtId="0" fontId="6" fillId="0" borderId="49" xfId="1" applyFont="1" applyBorder="1" applyAlignment="1">
      <alignment horizontal="center" vertical="center"/>
    </xf>
    <xf numFmtId="176" fontId="6" fillId="0" borderId="56"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7" xfId="1" applyNumberFormat="1" applyFont="1" applyBorder="1" applyAlignment="1">
      <alignment horizontal="center" vertical="center"/>
    </xf>
    <xf numFmtId="176" fontId="6" fillId="0" borderId="73" xfId="1" applyNumberFormat="1" applyFont="1" applyBorder="1" applyAlignment="1">
      <alignment horizontal="center" vertical="center" shrinkToFit="1"/>
    </xf>
    <xf numFmtId="176" fontId="6" fillId="0" borderId="71"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0" fontId="7" fillId="0" borderId="54" xfId="1" applyFont="1" applyBorder="1" applyAlignment="1">
      <alignment horizontal="center" vertical="center" textRotation="255"/>
    </xf>
    <xf numFmtId="0" fontId="7" fillId="0" borderId="58"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1"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0" borderId="41" xfId="1" applyFont="1" applyBorder="1" applyAlignment="1">
      <alignment horizontal="center" vertical="center"/>
    </xf>
    <xf numFmtId="176" fontId="6" fillId="0" borderId="41" xfId="1" applyNumberFormat="1" applyFont="1" applyBorder="1" applyAlignment="1">
      <alignment horizontal="center" vertical="center"/>
    </xf>
    <xf numFmtId="176" fontId="6" fillId="0" borderId="44" xfId="1" applyNumberFormat="1" applyFont="1" applyBorder="1" applyAlignment="1">
      <alignment horizontal="center" vertical="center"/>
    </xf>
    <xf numFmtId="176" fontId="6" fillId="0" borderId="70" xfId="1" applyNumberFormat="1" applyFont="1" applyBorder="1" applyAlignment="1">
      <alignment horizontal="center" vertical="center" shrinkToFit="1"/>
    </xf>
    <xf numFmtId="176" fontId="6" fillId="0" borderId="68"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49" fontId="27" fillId="0" borderId="15" xfId="1" applyNumberFormat="1" applyFont="1" applyBorder="1" applyAlignment="1">
      <alignment horizontal="center" vertical="center"/>
    </xf>
    <xf numFmtId="49" fontId="27" fillId="0" borderId="14" xfId="1" applyNumberFormat="1" applyFont="1" applyBorder="1" applyAlignment="1">
      <alignment horizontal="center" vertical="center"/>
    </xf>
    <xf numFmtId="49" fontId="27" fillId="0" borderId="16" xfId="1" applyNumberFormat="1" applyFont="1" applyBorder="1" applyAlignment="1">
      <alignment horizontal="center" vertical="center"/>
    </xf>
    <xf numFmtId="0" fontId="28" fillId="0" borderId="15" xfId="4" applyFont="1" applyBorder="1" applyAlignment="1">
      <alignment horizontal="center" vertical="center" shrinkToFit="1"/>
    </xf>
    <xf numFmtId="0" fontId="28" fillId="0" borderId="14" xfId="4" applyFont="1" applyBorder="1" applyAlignment="1">
      <alignment horizontal="center" vertical="center" shrinkToFit="1"/>
    </xf>
    <xf numFmtId="0" fontId="28" fillId="0" borderId="16" xfId="4" applyFont="1" applyBorder="1" applyAlignment="1">
      <alignment horizontal="center" vertical="center" shrinkToFit="1"/>
    </xf>
    <xf numFmtId="0" fontId="3" fillId="0" borderId="7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79" fontId="7" fillId="0" borderId="24" xfId="1" applyNumberFormat="1" applyFont="1" applyBorder="1" applyAlignment="1">
      <alignment horizontal="center" vertical="center"/>
    </xf>
    <xf numFmtId="184" fontId="7" fillId="0" borderId="87" xfId="1" applyNumberFormat="1" applyFont="1" applyBorder="1" applyAlignment="1">
      <alignment horizontal="center" vertical="center"/>
    </xf>
    <xf numFmtId="179" fontId="7" fillId="0" borderId="87" xfId="1" applyNumberFormat="1" applyFont="1" applyBorder="1" applyAlignment="1">
      <alignment horizontal="center" vertical="center"/>
    </xf>
    <xf numFmtId="185" fontId="7" fillId="0" borderId="96" xfId="1" applyNumberFormat="1" applyFont="1" applyBorder="1" applyAlignment="1">
      <alignment horizontal="center" vertical="center"/>
    </xf>
    <xf numFmtId="185" fontId="7" fillId="0" borderId="97" xfId="1" applyNumberFormat="1" applyFont="1" applyBorder="1" applyAlignment="1">
      <alignment horizontal="center" vertical="center"/>
    </xf>
    <xf numFmtId="185" fontId="7" fillId="0" borderId="98" xfId="1" applyNumberFormat="1" applyFont="1" applyBorder="1" applyAlignment="1">
      <alignment horizontal="center" vertical="center"/>
    </xf>
    <xf numFmtId="187" fontId="7" fillId="0" borderId="87"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1" xfId="1" applyFont="1" applyBorder="1" applyAlignment="1">
      <alignment horizontal="left" vertical="center" wrapText="1"/>
    </xf>
    <xf numFmtId="0" fontId="3" fillId="0" borderId="44" xfId="1" applyFont="1" applyBorder="1" applyAlignment="1">
      <alignment horizontal="left" vertical="center" wrapText="1"/>
    </xf>
    <xf numFmtId="0" fontId="3" fillId="0" borderId="0" xfId="1" applyFont="1" applyAlignment="1">
      <alignment horizontal="left" vertical="center" wrapText="1"/>
    </xf>
    <xf numFmtId="0" fontId="3" fillId="0" borderId="42" xfId="1" applyFont="1" applyBorder="1" applyAlignment="1">
      <alignment horizontal="left" vertical="center" wrapText="1"/>
    </xf>
    <xf numFmtId="0" fontId="3" fillId="0" borderId="29" xfId="1" applyFont="1" applyBorder="1" applyAlignment="1">
      <alignment horizontal="left" vertical="center" wrapText="1"/>
    </xf>
    <xf numFmtId="0" fontId="3" fillId="0" borderId="31" xfId="1" applyFont="1" applyBorder="1" applyAlignment="1">
      <alignment horizontal="left" vertical="center" wrapText="1"/>
    </xf>
    <xf numFmtId="0" fontId="3" fillId="7" borderId="41" xfId="1" applyFont="1" applyFill="1" applyBorder="1" applyAlignment="1">
      <alignment horizontal="center" vertical="center" shrinkToFit="1"/>
    </xf>
    <xf numFmtId="0" fontId="3" fillId="8" borderId="41" xfId="1" applyFont="1" applyFill="1" applyBorder="1" applyAlignment="1">
      <alignment horizontal="center" vertical="center"/>
    </xf>
    <xf numFmtId="0" fontId="18" fillId="6" borderId="15" xfId="1" applyFont="1" applyFill="1" applyBorder="1" applyAlignment="1">
      <alignment horizontal="center" vertical="center"/>
    </xf>
    <xf numFmtId="0" fontId="18" fillId="6" borderId="14" xfId="1" applyFont="1" applyFill="1" applyBorder="1" applyAlignment="1">
      <alignment horizontal="center" vertical="center"/>
    </xf>
    <xf numFmtId="0" fontId="18" fillId="6" borderId="16" xfId="1" applyFont="1" applyFill="1" applyBorder="1" applyAlignment="1">
      <alignment horizontal="center" vertical="center"/>
    </xf>
    <xf numFmtId="178" fontId="18" fillId="6" borderId="15" xfId="1" applyNumberFormat="1" applyFont="1" applyFill="1" applyBorder="1" applyAlignment="1">
      <alignment horizontal="center" vertical="center"/>
    </xf>
    <xf numFmtId="178" fontId="18" fillId="6" borderId="14" xfId="1" applyNumberFormat="1" applyFont="1" applyFill="1" applyBorder="1" applyAlignment="1">
      <alignment horizontal="center" vertical="center"/>
    </xf>
    <xf numFmtId="178" fontId="18" fillId="6" borderId="16" xfId="1" applyNumberFormat="1" applyFont="1" applyFill="1" applyBorder="1" applyAlignment="1">
      <alignment horizontal="center" vertical="center"/>
    </xf>
    <xf numFmtId="0" fontId="18"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18"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0" fillId="0" borderId="15" xfId="1" applyNumberFormat="1" applyFont="1" applyBorder="1" applyAlignment="1">
      <alignment horizontal="center" vertical="center"/>
    </xf>
    <xf numFmtId="178" fontId="20" fillId="0" borderId="14" xfId="1" applyNumberFormat="1" applyFont="1" applyBorder="1" applyAlignment="1">
      <alignment horizontal="center" vertical="center"/>
    </xf>
    <xf numFmtId="178" fontId="20" fillId="0" borderId="16" xfId="1" applyNumberFormat="1" applyFont="1" applyBorder="1" applyAlignment="1">
      <alignment horizontal="center" vertical="center"/>
    </xf>
    <xf numFmtId="178" fontId="18"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5"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1" xfId="1" applyFont="1" applyBorder="1" applyAlignment="1">
      <alignment horizontal="center" vertical="center" wrapText="1"/>
    </xf>
    <xf numFmtId="0" fontId="18" fillId="0" borderId="0" xfId="1" applyFont="1" applyAlignment="1">
      <alignment horizontal="center" vertical="center"/>
    </xf>
    <xf numFmtId="1" fontId="18" fillId="0" borderId="0" xfId="1" applyNumberFormat="1" applyFont="1" applyAlignment="1">
      <alignment horizontal="center" vertical="center"/>
    </xf>
    <xf numFmtId="178" fontId="3" fillId="0" borderId="0" xfId="1" applyNumberFormat="1" applyFont="1" applyAlignment="1">
      <alignment horizontal="right" vertical="center" shrinkToFit="1"/>
    </xf>
    <xf numFmtId="176" fontId="3" fillId="0" borderId="15" xfId="1" applyNumberFormat="1" applyFont="1" applyBorder="1" applyAlignment="1">
      <alignment horizontal="right" vertical="center" shrinkToFit="1"/>
    </xf>
    <xf numFmtId="176" fontId="3" fillId="0" borderId="14" xfId="1" applyNumberFormat="1" applyFont="1" applyBorder="1" applyAlignment="1">
      <alignment horizontal="right" vertical="center" shrinkToFit="1"/>
    </xf>
    <xf numFmtId="176" fontId="3" fillId="0" borderId="16" xfId="1" applyNumberFormat="1" applyFont="1" applyBorder="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6" fontId="3" fillId="4" borderId="15" xfId="1" applyNumberFormat="1" applyFont="1" applyFill="1" applyBorder="1" applyAlignment="1">
      <alignment horizontal="right" vertical="center" shrinkToFit="1"/>
    </xf>
    <xf numFmtId="176" fontId="3" fillId="4" borderId="14" xfId="1" applyNumberFormat="1" applyFont="1" applyFill="1" applyBorder="1" applyAlignment="1">
      <alignment horizontal="right" vertical="center" shrinkToFit="1"/>
    </xf>
    <xf numFmtId="176" fontId="3" fillId="4" borderId="16" xfId="1" applyNumberFormat="1" applyFont="1" applyFill="1" applyBorder="1" applyAlignment="1">
      <alignment horizontal="right" vertical="center" shrinkToFit="1"/>
    </xf>
    <xf numFmtId="176" fontId="3" fillId="0" borderId="26" xfId="1" applyNumberFormat="1" applyFont="1" applyBorder="1" applyAlignment="1">
      <alignment horizontal="right" vertical="center" shrinkToFit="1"/>
    </xf>
    <xf numFmtId="176" fontId="3" fillId="0" borderId="25" xfId="1" applyNumberFormat="1" applyFont="1" applyBorder="1" applyAlignment="1">
      <alignment horizontal="right" vertical="center" shrinkToFit="1"/>
    </xf>
    <xf numFmtId="176" fontId="3" fillId="0" borderId="27" xfId="1" applyNumberFormat="1" applyFont="1" applyBorder="1" applyAlignment="1">
      <alignment horizontal="right" vertical="center" shrinkToFit="1"/>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4" xfId="1" applyFont="1" applyBorder="1" applyAlignment="1">
      <alignment horizontal="center" vertical="center" shrinkToFit="1"/>
    </xf>
    <xf numFmtId="0" fontId="3" fillId="0" borderId="0" xfId="1" applyFont="1" applyAlignment="1">
      <alignment horizontal="center" vertical="center" shrinkToFit="1"/>
    </xf>
    <xf numFmtId="0" fontId="29" fillId="0" borderId="18" xfId="4" applyFont="1" applyBorder="1" applyAlignment="1">
      <alignment horizontal="center" vertical="center"/>
    </xf>
    <xf numFmtId="0" fontId="29" fillId="4" borderId="15" xfId="4" applyFont="1" applyFill="1" applyBorder="1" applyAlignment="1" applyProtection="1">
      <alignment horizontal="center" vertical="center" shrinkToFit="1"/>
      <protection locked="0"/>
    </xf>
    <xf numFmtId="0" fontId="29" fillId="4" borderId="14" xfId="4" applyFont="1" applyFill="1" applyBorder="1" applyAlignment="1" applyProtection="1">
      <alignment horizontal="center" vertical="center" shrinkToFit="1"/>
      <protection locked="0"/>
    </xf>
    <xf numFmtId="0" fontId="29" fillId="4" borderId="16" xfId="4" applyFont="1" applyFill="1" applyBorder="1" applyAlignment="1" applyProtection="1">
      <alignment horizontal="center" vertical="center" shrinkToFit="1"/>
      <protection locked="0"/>
    </xf>
    <xf numFmtId="0" fontId="29" fillId="4" borderId="18" xfId="4" applyFont="1" applyFill="1" applyBorder="1" applyAlignment="1" applyProtection="1">
      <alignment horizontal="center" vertical="center" shrinkToFit="1"/>
      <protection locked="0"/>
    </xf>
    <xf numFmtId="0" fontId="29" fillId="0" borderId="15" xfId="4" applyFont="1" applyBorder="1" applyAlignment="1">
      <alignment horizontal="center" vertical="center"/>
    </xf>
    <xf numFmtId="0" fontId="29" fillId="0" borderId="14" xfId="4" applyFont="1" applyBorder="1" applyAlignment="1">
      <alignment horizontal="center" vertical="center"/>
    </xf>
    <xf numFmtId="0" fontId="29" fillId="0" borderId="16" xfId="4" applyFont="1" applyBorder="1" applyAlignment="1">
      <alignment horizontal="center" vertical="center"/>
    </xf>
    <xf numFmtId="0" fontId="29" fillId="4" borderId="15" xfId="4" applyFont="1" applyFill="1" applyBorder="1" applyAlignment="1">
      <alignment horizontal="center" vertical="center"/>
    </xf>
    <xf numFmtId="0" fontId="29" fillId="4" borderId="14" xfId="4" applyFont="1" applyFill="1" applyBorder="1" applyAlignment="1">
      <alignment horizontal="center" vertical="center"/>
    </xf>
    <xf numFmtId="0" fontId="29" fillId="4" borderId="16" xfId="4" applyFont="1" applyFill="1" applyBorder="1" applyAlignment="1">
      <alignment horizontal="center" vertical="center"/>
    </xf>
    <xf numFmtId="0" fontId="18" fillId="5" borderId="90" xfId="1" applyFont="1" applyFill="1" applyBorder="1" applyAlignment="1">
      <alignment horizontal="left" vertical="center" shrinkToFit="1"/>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cellXfs>
  <cellStyles count="5">
    <cellStyle name="標準" xfId="0" builtinId="0"/>
    <cellStyle name="標準 2" xfId="2"/>
    <cellStyle name="標準 3" xfId="3"/>
    <cellStyle name="標準 4" xfId="4"/>
    <cellStyle name="標準_③-２加算様式（就労）" xfId="1"/>
  </cellStyles>
  <dxfs count="8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1"/>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87200</xdr:colOff>
      <xdr:row>24</xdr:row>
      <xdr:rowOff>33538</xdr:rowOff>
    </xdr:from>
    <xdr:to>
      <xdr:col>6</xdr:col>
      <xdr:colOff>999454</xdr:colOff>
      <xdr:row>26</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24</xdr:row>
      <xdr:rowOff>187816</xdr:rowOff>
    </xdr:from>
    <xdr:to>
      <xdr:col>6</xdr:col>
      <xdr:colOff>858592</xdr:colOff>
      <xdr:row>25</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2"/>
  <sheetViews>
    <sheetView tabSelected="1" view="pageBreakPreview" zoomScale="55" zoomScaleNormal="100" zoomScaleSheetLayoutView="55" workbookViewId="0">
      <selection activeCell="R16" sqref="R16"/>
    </sheetView>
  </sheetViews>
  <sheetFormatPr defaultRowHeight="13"/>
  <cols>
    <col min="1" max="1" width="1.7265625" style="52" customWidth="1"/>
    <col min="2" max="2" width="22" style="52" customWidth="1"/>
    <col min="3" max="3" width="4" style="52" customWidth="1"/>
    <col min="4" max="4" width="8.26953125" style="52" customWidth="1"/>
    <col min="5" max="5" width="14.7265625" style="52" customWidth="1"/>
    <col min="6" max="6" width="7.6328125" style="52" customWidth="1"/>
    <col min="7" max="7" width="14.453125" style="52" customWidth="1"/>
    <col min="8" max="8" width="7.453125" style="52" customWidth="1"/>
    <col min="9" max="9" width="14.6328125" style="52" customWidth="1"/>
    <col min="10" max="10" width="7.6328125" style="52" customWidth="1"/>
    <col min="11" max="11" width="8.6328125" style="52" customWidth="1"/>
    <col min="12" max="12" width="1.7265625" style="52" customWidth="1"/>
    <col min="13" max="259" width="9" style="52"/>
    <col min="260" max="260" width="2.26953125" style="52" customWidth="1"/>
    <col min="261" max="261" width="24.26953125" style="52" customWidth="1"/>
    <col min="262" max="262" width="4" style="52" customWidth="1"/>
    <col min="263" max="265" width="20.08984375" style="52" customWidth="1"/>
    <col min="266" max="266" width="3.08984375" style="52" customWidth="1"/>
    <col min="267" max="267" width="4.36328125" style="52" customWidth="1"/>
    <col min="268" max="268" width="2.453125" style="52" customWidth="1"/>
    <col min="269" max="515" width="9" style="52"/>
    <col min="516" max="516" width="2.26953125" style="52" customWidth="1"/>
    <col min="517" max="517" width="24.26953125" style="52" customWidth="1"/>
    <col min="518" max="518" width="4" style="52" customWidth="1"/>
    <col min="519" max="521" width="20.08984375" style="52" customWidth="1"/>
    <col min="522" max="522" width="3.08984375" style="52" customWidth="1"/>
    <col min="523" max="523" width="4.36328125" style="52" customWidth="1"/>
    <col min="524" max="524" width="2.453125" style="52" customWidth="1"/>
    <col min="525" max="771" width="9" style="52"/>
    <col min="772" max="772" width="2.26953125" style="52" customWidth="1"/>
    <col min="773" max="773" width="24.26953125" style="52" customWidth="1"/>
    <col min="774" max="774" width="4" style="52" customWidth="1"/>
    <col min="775" max="777" width="20.08984375" style="52" customWidth="1"/>
    <col min="778" max="778" width="3.08984375" style="52" customWidth="1"/>
    <col min="779" max="779" width="4.36328125" style="52" customWidth="1"/>
    <col min="780" max="780" width="2.453125" style="52" customWidth="1"/>
    <col min="781" max="1027" width="9" style="52"/>
    <col min="1028" max="1028" width="2.26953125" style="52" customWidth="1"/>
    <col min="1029" max="1029" width="24.26953125" style="52" customWidth="1"/>
    <col min="1030" max="1030" width="4" style="52" customWidth="1"/>
    <col min="1031" max="1033" width="20.08984375" style="52" customWidth="1"/>
    <col min="1034" max="1034" width="3.08984375" style="52" customWidth="1"/>
    <col min="1035" max="1035" width="4.36328125" style="52" customWidth="1"/>
    <col min="1036" max="1036" width="2.453125" style="52" customWidth="1"/>
    <col min="1037" max="1283" width="9" style="52"/>
    <col min="1284" max="1284" width="2.26953125" style="52" customWidth="1"/>
    <col min="1285" max="1285" width="24.26953125" style="52" customWidth="1"/>
    <col min="1286" max="1286" width="4" style="52" customWidth="1"/>
    <col min="1287" max="1289" width="20.08984375" style="52" customWidth="1"/>
    <col min="1290" max="1290" width="3.08984375" style="52" customWidth="1"/>
    <col min="1291" max="1291" width="4.36328125" style="52" customWidth="1"/>
    <col min="1292" max="1292" width="2.453125" style="52" customWidth="1"/>
    <col min="1293" max="1539" width="9" style="52"/>
    <col min="1540" max="1540" width="2.26953125" style="52" customWidth="1"/>
    <col min="1541" max="1541" width="24.26953125" style="52" customWidth="1"/>
    <col min="1542" max="1542" width="4" style="52" customWidth="1"/>
    <col min="1543" max="1545" width="20.08984375" style="52" customWidth="1"/>
    <col min="1546" max="1546" width="3.08984375" style="52" customWidth="1"/>
    <col min="1547" max="1547" width="4.36328125" style="52" customWidth="1"/>
    <col min="1548" max="1548" width="2.453125" style="52" customWidth="1"/>
    <col min="1549" max="1795" width="9" style="52"/>
    <col min="1796" max="1796" width="2.26953125" style="52" customWidth="1"/>
    <col min="1797" max="1797" width="24.26953125" style="52" customWidth="1"/>
    <col min="1798" max="1798" width="4" style="52" customWidth="1"/>
    <col min="1799" max="1801" width="20.08984375" style="52" customWidth="1"/>
    <col min="1802" max="1802" width="3.08984375" style="52" customWidth="1"/>
    <col min="1803" max="1803" width="4.36328125" style="52" customWidth="1"/>
    <col min="1804" max="1804" width="2.453125" style="52" customWidth="1"/>
    <col min="1805" max="2051" width="9" style="52"/>
    <col min="2052" max="2052" width="2.26953125" style="52" customWidth="1"/>
    <col min="2053" max="2053" width="24.26953125" style="52" customWidth="1"/>
    <col min="2054" max="2054" width="4" style="52" customWidth="1"/>
    <col min="2055" max="2057" width="20.08984375" style="52" customWidth="1"/>
    <col min="2058" max="2058" width="3.08984375" style="52" customWidth="1"/>
    <col min="2059" max="2059" width="4.36328125" style="52" customWidth="1"/>
    <col min="2060" max="2060" width="2.453125" style="52" customWidth="1"/>
    <col min="2061" max="2307" width="9" style="52"/>
    <col min="2308" max="2308" width="2.26953125" style="52" customWidth="1"/>
    <col min="2309" max="2309" width="24.26953125" style="52" customWidth="1"/>
    <col min="2310" max="2310" width="4" style="52" customWidth="1"/>
    <col min="2311" max="2313" width="20.08984375" style="52" customWidth="1"/>
    <col min="2314" max="2314" width="3.08984375" style="52" customWidth="1"/>
    <col min="2315" max="2315" width="4.36328125" style="52" customWidth="1"/>
    <col min="2316" max="2316" width="2.453125" style="52" customWidth="1"/>
    <col min="2317" max="2563" width="9" style="52"/>
    <col min="2564" max="2564" width="2.26953125" style="52" customWidth="1"/>
    <col min="2565" max="2565" width="24.26953125" style="52" customWidth="1"/>
    <col min="2566" max="2566" width="4" style="52" customWidth="1"/>
    <col min="2567" max="2569" width="20.08984375" style="52" customWidth="1"/>
    <col min="2570" max="2570" width="3.08984375" style="52" customWidth="1"/>
    <col min="2571" max="2571" width="4.36328125" style="52" customWidth="1"/>
    <col min="2572" max="2572" width="2.453125" style="52" customWidth="1"/>
    <col min="2573" max="2819" width="9" style="52"/>
    <col min="2820" max="2820" width="2.26953125" style="52" customWidth="1"/>
    <col min="2821" max="2821" width="24.26953125" style="52" customWidth="1"/>
    <col min="2822" max="2822" width="4" style="52" customWidth="1"/>
    <col min="2823" max="2825" width="20.08984375" style="52" customWidth="1"/>
    <col min="2826" max="2826" width="3.08984375" style="52" customWidth="1"/>
    <col min="2827" max="2827" width="4.36328125" style="52" customWidth="1"/>
    <col min="2828" max="2828" width="2.453125" style="52" customWidth="1"/>
    <col min="2829" max="3075" width="9" style="52"/>
    <col min="3076" max="3076" width="2.26953125" style="52" customWidth="1"/>
    <col min="3077" max="3077" width="24.26953125" style="52" customWidth="1"/>
    <col min="3078" max="3078" width="4" style="52" customWidth="1"/>
    <col min="3079" max="3081" width="20.08984375" style="52" customWidth="1"/>
    <col min="3082" max="3082" width="3.08984375" style="52" customWidth="1"/>
    <col min="3083" max="3083" width="4.36328125" style="52" customWidth="1"/>
    <col min="3084" max="3084" width="2.453125" style="52" customWidth="1"/>
    <col min="3085" max="3331" width="9" style="52"/>
    <col min="3332" max="3332" width="2.26953125" style="52" customWidth="1"/>
    <col min="3333" max="3333" width="24.26953125" style="52" customWidth="1"/>
    <col min="3334" max="3334" width="4" style="52" customWidth="1"/>
    <col min="3335" max="3337" width="20.08984375" style="52" customWidth="1"/>
    <col min="3338" max="3338" width="3.08984375" style="52" customWidth="1"/>
    <col min="3339" max="3339" width="4.36328125" style="52" customWidth="1"/>
    <col min="3340" max="3340" width="2.453125" style="52" customWidth="1"/>
    <col min="3341" max="3587" width="9" style="52"/>
    <col min="3588" max="3588" width="2.26953125" style="52" customWidth="1"/>
    <col min="3589" max="3589" width="24.26953125" style="52" customWidth="1"/>
    <col min="3590" max="3590" width="4" style="52" customWidth="1"/>
    <col min="3591" max="3593" width="20.08984375" style="52" customWidth="1"/>
    <col min="3594" max="3594" width="3.08984375" style="52" customWidth="1"/>
    <col min="3595" max="3595" width="4.36328125" style="52" customWidth="1"/>
    <col min="3596" max="3596" width="2.453125" style="52" customWidth="1"/>
    <col min="3597" max="3843" width="9" style="52"/>
    <col min="3844" max="3844" width="2.26953125" style="52" customWidth="1"/>
    <col min="3845" max="3845" width="24.26953125" style="52" customWidth="1"/>
    <col min="3846" max="3846" width="4" style="52" customWidth="1"/>
    <col min="3847" max="3849" width="20.08984375" style="52" customWidth="1"/>
    <col min="3850" max="3850" width="3.08984375" style="52" customWidth="1"/>
    <col min="3851" max="3851" width="4.36328125" style="52" customWidth="1"/>
    <col min="3852" max="3852" width="2.453125" style="52" customWidth="1"/>
    <col min="3853" max="4099" width="9" style="52"/>
    <col min="4100" max="4100" width="2.26953125" style="52" customWidth="1"/>
    <col min="4101" max="4101" width="24.26953125" style="52" customWidth="1"/>
    <col min="4102" max="4102" width="4" style="52" customWidth="1"/>
    <col min="4103" max="4105" width="20.08984375" style="52" customWidth="1"/>
    <col min="4106" max="4106" width="3.08984375" style="52" customWidth="1"/>
    <col min="4107" max="4107" width="4.36328125" style="52" customWidth="1"/>
    <col min="4108" max="4108" width="2.453125" style="52" customWidth="1"/>
    <col min="4109" max="4355" width="9" style="52"/>
    <col min="4356" max="4356" width="2.26953125" style="52" customWidth="1"/>
    <col min="4357" max="4357" width="24.26953125" style="52" customWidth="1"/>
    <col min="4358" max="4358" width="4" style="52" customWidth="1"/>
    <col min="4359" max="4361" width="20.08984375" style="52" customWidth="1"/>
    <col min="4362" max="4362" width="3.08984375" style="52" customWidth="1"/>
    <col min="4363" max="4363" width="4.36328125" style="52" customWidth="1"/>
    <col min="4364" max="4364" width="2.453125" style="52" customWidth="1"/>
    <col min="4365" max="4611" width="9" style="52"/>
    <col min="4612" max="4612" width="2.26953125" style="52" customWidth="1"/>
    <col min="4613" max="4613" width="24.26953125" style="52" customWidth="1"/>
    <col min="4614" max="4614" width="4" style="52" customWidth="1"/>
    <col min="4615" max="4617" width="20.08984375" style="52" customWidth="1"/>
    <col min="4618" max="4618" width="3.08984375" style="52" customWidth="1"/>
    <col min="4619" max="4619" width="4.36328125" style="52" customWidth="1"/>
    <col min="4620" max="4620" width="2.453125" style="52" customWidth="1"/>
    <col min="4621" max="4867" width="9" style="52"/>
    <col min="4868" max="4868" width="2.26953125" style="52" customWidth="1"/>
    <col min="4869" max="4869" width="24.26953125" style="52" customWidth="1"/>
    <col min="4870" max="4870" width="4" style="52" customWidth="1"/>
    <col min="4871" max="4873" width="20.08984375" style="52" customWidth="1"/>
    <col min="4874" max="4874" width="3.08984375" style="52" customWidth="1"/>
    <col min="4875" max="4875" width="4.36328125" style="52" customWidth="1"/>
    <col min="4876" max="4876" width="2.453125" style="52" customWidth="1"/>
    <col min="4877" max="5123" width="9" style="52"/>
    <col min="5124" max="5124" width="2.26953125" style="52" customWidth="1"/>
    <col min="5125" max="5125" width="24.26953125" style="52" customWidth="1"/>
    <col min="5126" max="5126" width="4" style="52" customWidth="1"/>
    <col min="5127" max="5129" width="20.08984375" style="52" customWidth="1"/>
    <col min="5130" max="5130" width="3.08984375" style="52" customWidth="1"/>
    <col min="5131" max="5131" width="4.36328125" style="52" customWidth="1"/>
    <col min="5132" max="5132" width="2.453125" style="52" customWidth="1"/>
    <col min="5133" max="5379" width="9" style="52"/>
    <col min="5380" max="5380" width="2.26953125" style="52" customWidth="1"/>
    <col min="5381" max="5381" width="24.26953125" style="52" customWidth="1"/>
    <col min="5382" max="5382" width="4" style="52" customWidth="1"/>
    <col min="5383" max="5385" width="20.08984375" style="52" customWidth="1"/>
    <col min="5386" max="5386" width="3.08984375" style="52" customWidth="1"/>
    <col min="5387" max="5387" width="4.36328125" style="52" customWidth="1"/>
    <col min="5388" max="5388" width="2.453125" style="52" customWidth="1"/>
    <col min="5389" max="5635" width="9" style="52"/>
    <col min="5636" max="5636" width="2.26953125" style="52" customWidth="1"/>
    <col min="5637" max="5637" width="24.26953125" style="52" customWidth="1"/>
    <col min="5638" max="5638" width="4" style="52" customWidth="1"/>
    <col min="5639" max="5641" width="20.08984375" style="52" customWidth="1"/>
    <col min="5642" max="5642" width="3.08984375" style="52" customWidth="1"/>
    <col min="5643" max="5643" width="4.36328125" style="52" customWidth="1"/>
    <col min="5644" max="5644" width="2.453125" style="52" customWidth="1"/>
    <col min="5645" max="5891" width="9" style="52"/>
    <col min="5892" max="5892" width="2.26953125" style="52" customWidth="1"/>
    <col min="5893" max="5893" width="24.26953125" style="52" customWidth="1"/>
    <col min="5894" max="5894" width="4" style="52" customWidth="1"/>
    <col min="5895" max="5897" width="20.08984375" style="52" customWidth="1"/>
    <col min="5898" max="5898" width="3.08984375" style="52" customWidth="1"/>
    <col min="5899" max="5899" width="4.36328125" style="52" customWidth="1"/>
    <col min="5900" max="5900" width="2.453125" style="52" customWidth="1"/>
    <col min="5901" max="6147" width="9" style="52"/>
    <col min="6148" max="6148" width="2.26953125" style="52" customWidth="1"/>
    <col min="6149" max="6149" width="24.26953125" style="52" customWidth="1"/>
    <col min="6150" max="6150" width="4" style="52" customWidth="1"/>
    <col min="6151" max="6153" width="20.08984375" style="52" customWidth="1"/>
    <col min="6154" max="6154" width="3.08984375" style="52" customWidth="1"/>
    <col min="6155" max="6155" width="4.36328125" style="52" customWidth="1"/>
    <col min="6156" max="6156" width="2.453125" style="52" customWidth="1"/>
    <col min="6157" max="6403" width="9" style="52"/>
    <col min="6404" max="6404" width="2.26953125" style="52" customWidth="1"/>
    <col min="6405" max="6405" width="24.26953125" style="52" customWidth="1"/>
    <col min="6406" max="6406" width="4" style="52" customWidth="1"/>
    <col min="6407" max="6409" width="20.08984375" style="52" customWidth="1"/>
    <col min="6410" max="6410" width="3.08984375" style="52" customWidth="1"/>
    <col min="6411" max="6411" width="4.36328125" style="52" customWidth="1"/>
    <col min="6412" max="6412" width="2.453125" style="52" customWidth="1"/>
    <col min="6413" max="6659" width="9" style="52"/>
    <col min="6660" max="6660" width="2.26953125" style="52" customWidth="1"/>
    <col min="6661" max="6661" width="24.26953125" style="52" customWidth="1"/>
    <col min="6662" max="6662" width="4" style="52" customWidth="1"/>
    <col min="6663" max="6665" width="20.08984375" style="52" customWidth="1"/>
    <col min="6666" max="6666" width="3.08984375" style="52" customWidth="1"/>
    <col min="6667" max="6667" width="4.36328125" style="52" customWidth="1"/>
    <col min="6668" max="6668" width="2.453125" style="52" customWidth="1"/>
    <col min="6669" max="6915" width="9" style="52"/>
    <col min="6916" max="6916" width="2.26953125" style="52" customWidth="1"/>
    <col min="6917" max="6917" width="24.26953125" style="52" customWidth="1"/>
    <col min="6918" max="6918" width="4" style="52" customWidth="1"/>
    <col min="6919" max="6921" width="20.08984375" style="52" customWidth="1"/>
    <col min="6922" max="6922" width="3.08984375" style="52" customWidth="1"/>
    <col min="6923" max="6923" width="4.36328125" style="52" customWidth="1"/>
    <col min="6924" max="6924" width="2.453125" style="52" customWidth="1"/>
    <col min="6925" max="7171" width="9" style="52"/>
    <col min="7172" max="7172" width="2.26953125" style="52" customWidth="1"/>
    <col min="7173" max="7173" width="24.26953125" style="52" customWidth="1"/>
    <col min="7174" max="7174" width="4" style="52" customWidth="1"/>
    <col min="7175" max="7177" width="20.08984375" style="52" customWidth="1"/>
    <col min="7178" max="7178" width="3.08984375" style="52" customWidth="1"/>
    <col min="7179" max="7179" width="4.36328125" style="52" customWidth="1"/>
    <col min="7180" max="7180" width="2.453125" style="52" customWidth="1"/>
    <col min="7181" max="7427" width="9" style="52"/>
    <col min="7428" max="7428" width="2.26953125" style="52" customWidth="1"/>
    <col min="7429" max="7429" width="24.26953125" style="52" customWidth="1"/>
    <col min="7430" max="7430" width="4" style="52" customWidth="1"/>
    <col min="7431" max="7433" width="20.08984375" style="52" customWidth="1"/>
    <col min="7434" max="7434" width="3.08984375" style="52" customWidth="1"/>
    <col min="7435" max="7435" width="4.36328125" style="52" customWidth="1"/>
    <col min="7436" max="7436" width="2.453125" style="52" customWidth="1"/>
    <col min="7437" max="7683" width="9" style="52"/>
    <col min="7684" max="7684" width="2.26953125" style="52" customWidth="1"/>
    <col min="7685" max="7685" width="24.26953125" style="52" customWidth="1"/>
    <col min="7686" max="7686" width="4" style="52" customWidth="1"/>
    <col min="7687" max="7689" width="20.08984375" style="52" customWidth="1"/>
    <col min="7690" max="7690" width="3.08984375" style="52" customWidth="1"/>
    <col min="7691" max="7691" width="4.36328125" style="52" customWidth="1"/>
    <col min="7692" max="7692" width="2.453125" style="52" customWidth="1"/>
    <col min="7693" max="7939" width="9" style="52"/>
    <col min="7940" max="7940" width="2.26953125" style="52" customWidth="1"/>
    <col min="7941" max="7941" width="24.26953125" style="52" customWidth="1"/>
    <col min="7942" max="7942" width="4" style="52" customWidth="1"/>
    <col min="7943" max="7945" width="20.08984375" style="52" customWidth="1"/>
    <col min="7946" max="7946" width="3.08984375" style="52" customWidth="1"/>
    <col min="7947" max="7947" width="4.36328125" style="52" customWidth="1"/>
    <col min="7948" max="7948" width="2.453125" style="52" customWidth="1"/>
    <col min="7949" max="8195" width="9" style="52"/>
    <col min="8196" max="8196" width="2.26953125" style="52" customWidth="1"/>
    <col min="8197" max="8197" width="24.26953125" style="52" customWidth="1"/>
    <col min="8198" max="8198" width="4" style="52" customWidth="1"/>
    <col min="8199" max="8201" width="20.08984375" style="52" customWidth="1"/>
    <col min="8202" max="8202" width="3.08984375" style="52" customWidth="1"/>
    <col min="8203" max="8203" width="4.36328125" style="52" customWidth="1"/>
    <col min="8204" max="8204" width="2.453125" style="52" customWidth="1"/>
    <col min="8205" max="8451" width="9" style="52"/>
    <col min="8452" max="8452" width="2.26953125" style="52" customWidth="1"/>
    <col min="8453" max="8453" width="24.26953125" style="52" customWidth="1"/>
    <col min="8454" max="8454" width="4" style="52" customWidth="1"/>
    <col min="8455" max="8457" width="20.08984375" style="52" customWidth="1"/>
    <col min="8458" max="8458" width="3.08984375" style="52" customWidth="1"/>
    <col min="8459" max="8459" width="4.36328125" style="52" customWidth="1"/>
    <col min="8460" max="8460" width="2.453125" style="52" customWidth="1"/>
    <col min="8461" max="8707" width="9" style="52"/>
    <col min="8708" max="8708" width="2.26953125" style="52" customWidth="1"/>
    <col min="8709" max="8709" width="24.26953125" style="52" customWidth="1"/>
    <col min="8710" max="8710" width="4" style="52" customWidth="1"/>
    <col min="8711" max="8713" width="20.08984375" style="52" customWidth="1"/>
    <col min="8714" max="8714" width="3.08984375" style="52" customWidth="1"/>
    <col min="8715" max="8715" width="4.36328125" style="52" customWidth="1"/>
    <col min="8716" max="8716" width="2.453125" style="52" customWidth="1"/>
    <col min="8717" max="8963" width="9" style="52"/>
    <col min="8964" max="8964" width="2.26953125" style="52" customWidth="1"/>
    <col min="8965" max="8965" width="24.26953125" style="52" customWidth="1"/>
    <col min="8966" max="8966" width="4" style="52" customWidth="1"/>
    <col min="8967" max="8969" width="20.08984375" style="52" customWidth="1"/>
    <col min="8970" max="8970" width="3.08984375" style="52" customWidth="1"/>
    <col min="8971" max="8971" width="4.36328125" style="52" customWidth="1"/>
    <col min="8972" max="8972" width="2.453125" style="52" customWidth="1"/>
    <col min="8973" max="9219" width="9" style="52"/>
    <col min="9220" max="9220" width="2.26953125" style="52" customWidth="1"/>
    <col min="9221" max="9221" width="24.26953125" style="52" customWidth="1"/>
    <col min="9222" max="9222" width="4" style="52" customWidth="1"/>
    <col min="9223" max="9225" width="20.08984375" style="52" customWidth="1"/>
    <col min="9226" max="9226" width="3.08984375" style="52" customWidth="1"/>
    <col min="9227" max="9227" width="4.36328125" style="52" customWidth="1"/>
    <col min="9228" max="9228" width="2.453125" style="52" customWidth="1"/>
    <col min="9229" max="9475" width="9" style="52"/>
    <col min="9476" max="9476" width="2.26953125" style="52" customWidth="1"/>
    <col min="9477" max="9477" width="24.26953125" style="52" customWidth="1"/>
    <col min="9478" max="9478" width="4" style="52" customWidth="1"/>
    <col min="9479" max="9481" width="20.08984375" style="52" customWidth="1"/>
    <col min="9482" max="9482" width="3.08984375" style="52" customWidth="1"/>
    <col min="9483" max="9483" width="4.36328125" style="52" customWidth="1"/>
    <col min="9484" max="9484" width="2.453125" style="52" customWidth="1"/>
    <col min="9485" max="9731" width="9" style="52"/>
    <col min="9732" max="9732" width="2.26953125" style="52" customWidth="1"/>
    <col min="9733" max="9733" width="24.26953125" style="52" customWidth="1"/>
    <col min="9734" max="9734" width="4" style="52" customWidth="1"/>
    <col min="9735" max="9737" width="20.08984375" style="52" customWidth="1"/>
    <col min="9738" max="9738" width="3.08984375" style="52" customWidth="1"/>
    <col min="9739" max="9739" width="4.36328125" style="52" customWidth="1"/>
    <col min="9740" max="9740" width="2.453125" style="52" customWidth="1"/>
    <col min="9741" max="9987" width="9" style="52"/>
    <col min="9988" max="9988" width="2.26953125" style="52" customWidth="1"/>
    <col min="9989" max="9989" width="24.26953125" style="52" customWidth="1"/>
    <col min="9990" max="9990" width="4" style="52" customWidth="1"/>
    <col min="9991" max="9993" width="20.08984375" style="52" customWidth="1"/>
    <col min="9994" max="9994" width="3.08984375" style="52" customWidth="1"/>
    <col min="9995" max="9995" width="4.36328125" style="52" customWidth="1"/>
    <col min="9996" max="9996" width="2.453125" style="52" customWidth="1"/>
    <col min="9997" max="10243" width="9" style="52"/>
    <col min="10244" max="10244" width="2.26953125" style="52" customWidth="1"/>
    <col min="10245" max="10245" width="24.26953125" style="52" customWidth="1"/>
    <col min="10246" max="10246" width="4" style="52" customWidth="1"/>
    <col min="10247" max="10249" width="20.08984375" style="52" customWidth="1"/>
    <col min="10250" max="10250" width="3.08984375" style="52" customWidth="1"/>
    <col min="10251" max="10251" width="4.36328125" style="52" customWidth="1"/>
    <col min="10252" max="10252" width="2.453125" style="52" customWidth="1"/>
    <col min="10253" max="10499" width="9" style="52"/>
    <col min="10500" max="10500" width="2.26953125" style="52" customWidth="1"/>
    <col min="10501" max="10501" width="24.26953125" style="52" customWidth="1"/>
    <col min="10502" max="10502" width="4" style="52" customWidth="1"/>
    <col min="10503" max="10505" width="20.08984375" style="52" customWidth="1"/>
    <col min="10506" max="10506" width="3.08984375" style="52" customWidth="1"/>
    <col min="10507" max="10507" width="4.36328125" style="52" customWidth="1"/>
    <col min="10508" max="10508" width="2.453125" style="52" customWidth="1"/>
    <col min="10509" max="10755" width="9" style="52"/>
    <col min="10756" max="10756" width="2.26953125" style="52" customWidth="1"/>
    <col min="10757" max="10757" width="24.26953125" style="52" customWidth="1"/>
    <col min="10758" max="10758" width="4" style="52" customWidth="1"/>
    <col min="10759" max="10761" width="20.08984375" style="52" customWidth="1"/>
    <col min="10762" max="10762" width="3.08984375" style="52" customWidth="1"/>
    <col min="10763" max="10763" width="4.36328125" style="52" customWidth="1"/>
    <col min="10764" max="10764" width="2.453125" style="52" customWidth="1"/>
    <col min="10765" max="11011" width="9" style="52"/>
    <col min="11012" max="11012" width="2.26953125" style="52" customWidth="1"/>
    <col min="11013" max="11013" width="24.26953125" style="52" customWidth="1"/>
    <col min="11014" max="11014" width="4" style="52" customWidth="1"/>
    <col min="11015" max="11017" width="20.08984375" style="52" customWidth="1"/>
    <col min="11018" max="11018" width="3.08984375" style="52" customWidth="1"/>
    <col min="11019" max="11019" width="4.36328125" style="52" customWidth="1"/>
    <col min="11020" max="11020" width="2.453125" style="52" customWidth="1"/>
    <col min="11021" max="11267" width="9" style="52"/>
    <col min="11268" max="11268" width="2.26953125" style="52" customWidth="1"/>
    <col min="11269" max="11269" width="24.26953125" style="52" customWidth="1"/>
    <col min="11270" max="11270" width="4" style="52" customWidth="1"/>
    <col min="11271" max="11273" width="20.08984375" style="52" customWidth="1"/>
    <col min="11274" max="11274" width="3.08984375" style="52" customWidth="1"/>
    <col min="11275" max="11275" width="4.36328125" style="52" customWidth="1"/>
    <col min="11276" max="11276" width="2.453125" style="52" customWidth="1"/>
    <col min="11277" max="11523" width="9" style="52"/>
    <col min="11524" max="11524" width="2.26953125" style="52" customWidth="1"/>
    <col min="11525" max="11525" width="24.26953125" style="52" customWidth="1"/>
    <col min="11526" max="11526" width="4" style="52" customWidth="1"/>
    <col min="11527" max="11529" width="20.08984375" style="52" customWidth="1"/>
    <col min="11530" max="11530" width="3.08984375" style="52" customWidth="1"/>
    <col min="11531" max="11531" width="4.36328125" style="52" customWidth="1"/>
    <col min="11532" max="11532" width="2.453125" style="52" customWidth="1"/>
    <col min="11533" max="11779" width="9" style="52"/>
    <col min="11780" max="11780" width="2.26953125" style="52" customWidth="1"/>
    <col min="11781" max="11781" width="24.26953125" style="52" customWidth="1"/>
    <col min="11782" max="11782" width="4" style="52" customWidth="1"/>
    <col min="11783" max="11785" width="20.08984375" style="52" customWidth="1"/>
    <col min="11786" max="11786" width="3.08984375" style="52" customWidth="1"/>
    <col min="11787" max="11787" width="4.36328125" style="52" customWidth="1"/>
    <col min="11788" max="11788" width="2.453125" style="52" customWidth="1"/>
    <col min="11789" max="12035" width="9" style="52"/>
    <col min="12036" max="12036" width="2.26953125" style="52" customWidth="1"/>
    <col min="12037" max="12037" width="24.26953125" style="52" customWidth="1"/>
    <col min="12038" max="12038" width="4" style="52" customWidth="1"/>
    <col min="12039" max="12041" width="20.08984375" style="52" customWidth="1"/>
    <col min="12042" max="12042" width="3.08984375" style="52" customWidth="1"/>
    <col min="12043" max="12043" width="4.36328125" style="52" customWidth="1"/>
    <col min="12044" max="12044" width="2.453125" style="52" customWidth="1"/>
    <col min="12045" max="12291" width="9" style="52"/>
    <col min="12292" max="12292" width="2.26953125" style="52" customWidth="1"/>
    <col min="12293" max="12293" width="24.26953125" style="52" customWidth="1"/>
    <col min="12294" max="12294" width="4" style="52" customWidth="1"/>
    <col min="12295" max="12297" width="20.08984375" style="52" customWidth="1"/>
    <col min="12298" max="12298" width="3.08984375" style="52" customWidth="1"/>
    <col min="12299" max="12299" width="4.36328125" style="52" customWidth="1"/>
    <col min="12300" max="12300" width="2.453125" style="52" customWidth="1"/>
    <col min="12301" max="12547" width="9" style="52"/>
    <col min="12548" max="12548" width="2.26953125" style="52" customWidth="1"/>
    <col min="12549" max="12549" width="24.26953125" style="52" customWidth="1"/>
    <col min="12550" max="12550" width="4" style="52" customWidth="1"/>
    <col min="12551" max="12553" width="20.08984375" style="52" customWidth="1"/>
    <col min="12554" max="12554" width="3.08984375" style="52" customWidth="1"/>
    <col min="12555" max="12555" width="4.36328125" style="52" customWidth="1"/>
    <col min="12556" max="12556" width="2.453125" style="52" customWidth="1"/>
    <col min="12557" max="12803" width="9" style="52"/>
    <col min="12804" max="12804" width="2.26953125" style="52" customWidth="1"/>
    <col min="12805" max="12805" width="24.26953125" style="52" customWidth="1"/>
    <col min="12806" max="12806" width="4" style="52" customWidth="1"/>
    <col min="12807" max="12809" width="20.08984375" style="52" customWidth="1"/>
    <col min="12810" max="12810" width="3.08984375" style="52" customWidth="1"/>
    <col min="12811" max="12811" width="4.36328125" style="52" customWidth="1"/>
    <col min="12812" max="12812" width="2.453125" style="52" customWidth="1"/>
    <col min="12813" max="13059" width="9" style="52"/>
    <col min="13060" max="13060" width="2.26953125" style="52" customWidth="1"/>
    <col min="13061" max="13061" width="24.26953125" style="52" customWidth="1"/>
    <col min="13062" max="13062" width="4" style="52" customWidth="1"/>
    <col min="13063" max="13065" width="20.08984375" style="52" customWidth="1"/>
    <col min="13066" max="13066" width="3.08984375" style="52" customWidth="1"/>
    <col min="13067" max="13067" width="4.36328125" style="52" customWidth="1"/>
    <col min="13068" max="13068" width="2.453125" style="52" customWidth="1"/>
    <col min="13069" max="13315" width="9" style="52"/>
    <col min="13316" max="13316" width="2.26953125" style="52" customWidth="1"/>
    <col min="13317" max="13317" width="24.26953125" style="52" customWidth="1"/>
    <col min="13318" max="13318" width="4" style="52" customWidth="1"/>
    <col min="13319" max="13321" width="20.08984375" style="52" customWidth="1"/>
    <col min="13322" max="13322" width="3.08984375" style="52" customWidth="1"/>
    <col min="13323" max="13323" width="4.36328125" style="52" customWidth="1"/>
    <col min="13324" max="13324" width="2.453125" style="52" customWidth="1"/>
    <col min="13325" max="13571" width="9" style="52"/>
    <col min="13572" max="13572" width="2.26953125" style="52" customWidth="1"/>
    <col min="13573" max="13573" width="24.26953125" style="52" customWidth="1"/>
    <col min="13574" max="13574" width="4" style="52" customWidth="1"/>
    <col min="13575" max="13577" width="20.08984375" style="52" customWidth="1"/>
    <col min="13578" max="13578" width="3.08984375" style="52" customWidth="1"/>
    <col min="13579" max="13579" width="4.36328125" style="52" customWidth="1"/>
    <col min="13580" max="13580" width="2.453125" style="52" customWidth="1"/>
    <col min="13581" max="13827" width="9" style="52"/>
    <col min="13828" max="13828" width="2.26953125" style="52" customWidth="1"/>
    <col min="13829" max="13829" width="24.26953125" style="52" customWidth="1"/>
    <col min="13830" max="13830" width="4" style="52" customWidth="1"/>
    <col min="13831" max="13833" width="20.08984375" style="52" customWidth="1"/>
    <col min="13834" max="13834" width="3.08984375" style="52" customWidth="1"/>
    <col min="13835" max="13835" width="4.36328125" style="52" customWidth="1"/>
    <col min="13836" max="13836" width="2.453125" style="52" customWidth="1"/>
    <col min="13837" max="14083" width="9" style="52"/>
    <col min="14084" max="14084" width="2.26953125" style="52" customWidth="1"/>
    <col min="14085" max="14085" width="24.26953125" style="52" customWidth="1"/>
    <col min="14086" max="14086" width="4" style="52" customWidth="1"/>
    <col min="14087" max="14089" width="20.08984375" style="52" customWidth="1"/>
    <col min="14090" max="14090" width="3.08984375" style="52" customWidth="1"/>
    <col min="14091" max="14091" width="4.36328125" style="52" customWidth="1"/>
    <col min="14092" max="14092" width="2.453125" style="52" customWidth="1"/>
    <col min="14093" max="14339" width="9" style="52"/>
    <col min="14340" max="14340" width="2.26953125" style="52" customWidth="1"/>
    <col min="14341" max="14341" width="24.26953125" style="52" customWidth="1"/>
    <col min="14342" max="14342" width="4" style="52" customWidth="1"/>
    <col min="14343" max="14345" width="20.08984375" style="52" customWidth="1"/>
    <col min="14346" max="14346" width="3.08984375" style="52" customWidth="1"/>
    <col min="14347" max="14347" width="4.36328125" style="52" customWidth="1"/>
    <col min="14348" max="14348" width="2.453125" style="52" customWidth="1"/>
    <col min="14349" max="14595" width="9" style="52"/>
    <col min="14596" max="14596" width="2.26953125" style="52" customWidth="1"/>
    <col min="14597" max="14597" width="24.26953125" style="52" customWidth="1"/>
    <col min="14598" max="14598" width="4" style="52" customWidth="1"/>
    <col min="14599" max="14601" width="20.08984375" style="52" customWidth="1"/>
    <col min="14602" max="14602" width="3.08984375" style="52" customWidth="1"/>
    <col min="14603" max="14603" width="4.36328125" style="52" customWidth="1"/>
    <col min="14604" max="14604" width="2.453125" style="52" customWidth="1"/>
    <col min="14605" max="14851" width="9" style="52"/>
    <col min="14852" max="14852" width="2.26953125" style="52" customWidth="1"/>
    <col min="14853" max="14853" width="24.26953125" style="52" customWidth="1"/>
    <col min="14854" max="14854" width="4" style="52" customWidth="1"/>
    <col min="14855" max="14857" width="20.08984375" style="52" customWidth="1"/>
    <col min="14858" max="14858" width="3.08984375" style="52" customWidth="1"/>
    <col min="14859" max="14859" width="4.36328125" style="52" customWidth="1"/>
    <col min="14860" max="14860" width="2.453125" style="52" customWidth="1"/>
    <col min="14861" max="15107" width="9" style="52"/>
    <col min="15108" max="15108" width="2.26953125" style="52" customWidth="1"/>
    <col min="15109" max="15109" width="24.26953125" style="52" customWidth="1"/>
    <col min="15110" max="15110" width="4" style="52" customWidth="1"/>
    <col min="15111" max="15113" width="20.08984375" style="52" customWidth="1"/>
    <col min="15114" max="15114" width="3.08984375" style="52" customWidth="1"/>
    <col min="15115" max="15115" width="4.36328125" style="52" customWidth="1"/>
    <col min="15116" max="15116" width="2.453125" style="52" customWidth="1"/>
    <col min="15117" max="15363" width="9" style="52"/>
    <col min="15364" max="15364" width="2.26953125" style="52" customWidth="1"/>
    <col min="15365" max="15365" width="24.26953125" style="52" customWidth="1"/>
    <col min="15366" max="15366" width="4" style="52" customWidth="1"/>
    <col min="15367" max="15369" width="20.08984375" style="52" customWidth="1"/>
    <col min="15370" max="15370" width="3.08984375" style="52" customWidth="1"/>
    <col min="15371" max="15371" width="4.36328125" style="52" customWidth="1"/>
    <col min="15372" max="15372" width="2.453125" style="52" customWidth="1"/>
    <col min="15373" max="15619" width="9" style="52"/>
    <col min="15620" max="15620" width="2.26953125" style="52" customWidth="1"/>
    <col min="15621" max="15621" width="24.26953125" style="52" customWidth="1"/>
    <col min="15622" max="15622" width="4" style="52" customWidth="1"/>
    <col min="15623" max="15625" width="20.08984375" style="52" customWidth="1"/>
    <col min="15626" max="15626" width="3.08984375" style="52" customWidth="1"/>
    <col min="15627" max="15627" width="4.36328125" style="52" customWidth="1"/>
    <col min="15628" max="15628" width="2.453125" style="52" customWidth="1"/>
    <col min="15629" max="15875" width="9" style="52"/>
    <col min="15876" max="15876" width="2.26953125" style="52" customWidth="1"/>
    <col min="15877" max="15877" width="24.26953125" style="52" customWidth="1"/>
    <col min="15878" max="15878" width="4" style="52" customWidth="1"/>
    <col min="15879" max="15881" width="20.08984375" style="52" customWidth="1"/>
    <col min="15882" max="15882" width="3.08984375" style="52" customWidth="1"/>
    <col min="15883" max="15883" width="4.36328125" style="52" customWidth="1"/>
    <col min="15884" max="15884" width="2.453125" style="52" customWidth="1"/>
    <col min="15885" max="16131" width="9" style="52"/>
    <col min="16132" max="16132" width="2.26953125" style="52" customWidth="1"/>
    <col min="16133" max="16133" width="24.26953125" style="52" customWidth="1"/>
    <col min="16134" max="16134" width="4" style="52" customWidth="1"/>
    <col min="16135" max="16137" width="20.08984375" style="52" customWidth="1"/>
    <col min="16138" max="16138" width="3.08984375" style="52" customWidth="1"/>
    <col min="16139" max="16139" width="4.36328125" style="52" customWidth="1"/>
    <col min="16140" max="16140" width="2.453125" style="52" customWidth="1"/>
    <col min="16141" max="16384" width="9" style="52"/>
  </cols>
  <sheetData>
    <row r="1" spans="1:12" ht="20.149999999999999" customHeight="1">
      <c r="A1" s="192"/>
      <c r="B1" s="193"/>
      <c r="C1" s="193"/>
      <c r="D1" s="193"/>
      <c r="E1" s="193"/>
      <c r="F1" s="193"/>
      <c r="G1" s="193"/>
      <c r="H1" s="193"/>
      <c r="I1" s="193"/>
      <c r="J1" s="193"/>
      <c r="K1" s="193"/>
      <c r="L1" s="193"/>
    </row>
    <row r="2" spans="1:12" ht="20.149999999999999" customHeight="1">
      <c r="A2" s="192"/>
      <c r="B2" s="193" t="s">
        <v>129</v>
      </c>
      <c r="C2" s="193"/>
      <c r="D2" s="193"/>
      <c r="E2" s="193"/>
      <c r="F2" s="193"/>
      <c r="G2" s="193"/>
      <c r="H2" s="193"/>
      <c r="I2" s="358" t="s">
        <v>127</v>
      </c>
      <c r="J2" s="358"/>
      <c r="K2" s="358"/>
      <c r="L2" s="193"/>
    </row>
    <row r="3" spans="1:12" ht="20.149999999999999" customHeight="1">
      <c r="A3" s="192"/>
      <c r="B3" s="193"/>
      <c r="C3" s="193"/>
      <c r="D3" s="193"/>
      <c r="E3" s="193"/>
      <c r="F3" s="193"/>
      <c r="G3" s="193"/>
      <c r="H3" s="193"/>
      <c r="I3" s="204"/>
      <c r="J3" s="204"/>
      <c r="K3" s="204"/>
      <c r="L3" s="193"/>
    </row>
    <row r="4" spans="1:12" ht="20.149999999999999" customHeight="1">
      <c r="A4" s="359" t="s">
        <v>126</v>
      </c>
      <c r="B4" s="359"/>
      <c r="C4" s="359"/>
      <c r="D4" s="359"/>
      <c r="E4" s="359"/>
      <c r="F4" s="359"/>
      <c r="G4" s="359"/>
      <c r="H4" s="359"/>
      <c r="I4" s="359"/>
      <c r="J4" s="359"/>
      <c r="K4" s="359"/>
      <c r="L4" s="193"/>
    </row>
    <row r="5" spans="1:12" ht="20.149999999999999" customHeight="1">
      <c r="A5" s="194"/>
      <c r="B5" s="194"/>
      <c r="C5" s="194"/>
      <c r="D5" s="194"/>
      <c r="E5" s="194"/>
      <c r="F5" s="194"/>
      <c r="G5" s="194"/>
      <c r="H5" s="194"/>
      <c r="I5" s="194"/>
      <c r="J5" s="194"/>
      <c r="K5" s="194"/>
      <c r="L5" s="193"/>
    </row>
    <row r="6" spans="1:12" ht="30" customHeight="1">
      <c r="A6" s="194"/>
      <c r="B6" s="250" t="s">
        <v>117</v>
      </c>
      <c r="C6" s="196"/>
      <c r="D6" s="197"/>
      <c r="E6" s="197"/>
      <c r="F6" s="197"/>
      <c r="G6" s="197"/>
      <c r="H6" s="197"/>
      <c r="I6" s="197"/>
      <c r="J6" s="197"/>
      <c r="K6" s="198"/>
      <c r="L6" s="193"/>
    </row>
    <row r="7" spans="1:12" ht="30" customHeight="1">
      <c r="A7" s="193"/>
      <c r="B7" s="252" t="s">
        <v>118</v>
      </c>
      <c r="C7" s="360" t="s">
        <v>65</v>
      </c>
      <c r="D7" s="360"/>
      <c r="E7" s="360"/>
      <c r="F7" s="360"/>
      <c r="G7" s="360"/>
      <c r="H7" s="360"/>
      <c r="I7" s="360"/>
      <c r="J7" s="360"/>
      <c r="K7" s="361"/>
      <c r="L7" s="193"/>
    </row>
    <row r="8" spans="1:12" ht="30" customHeight="1">
      <c r="A8" s="193"/>
      <c r="B8" s="251" t="s">
        <v>119</v>
      </c>
      <c r="C8" s="371" t="s">
        <v>116</v>
      </c>
      <c r="D8" s="372"/>
      <c r="E8" s="372"/>
      <c r="F8" s="372"/>
      <c r="G8" s="372"/>
      <c r="H8" s="372"/>
      <c r="I8" s="372"/>
      <c r="J8" s="372"/>
      <c r="K8" s="373"/>
      <c r="L8" s="193"/>
    </row>
    <row r="9" spans="1:12" ht="30" customHeight="1">
      <c r="A9" s="193"/>
      <c r="B9" s="253" t="s">
        <v>120</v>
      </c>
      <c r="C9" s="371" t="s">
        <v>124</v>
      </c>
      <c r="D9" s="372"/>
      <c r="E9" s="372"/>
      <c r="F9" s="372"/>
      <c r="G9" s="372"/>
      <c r="H9" s="372"/>
      <c r="I9" s="372"/>
      <c r="J9" s="372"/>
      <c r="K9" s="373"/>
      <c r="L9" s="193"/>
    </row>
    <row r="10" spans="1:12" ht="18.75" customHeight="1">
      <c r="A10" s="193"/>
      <c r="B10" s="362" t="s">
        <v>121</v>
      </c>
      <c r="C10" s="199"/>
      <c r="D10" s="193"/>
      <c r="E10" s="193"/>
      <c r="F10" s="193"/>
      <c r="G10" s="193"/>
      <c r="H10" s="193"/>
      <c r="I10" s="193"/>
      <c r="J10" s="193"/>
      <c r="K10" s="200"/>
      <c r="L10" s="193"/>
    </row>
    <row r="11" spans="1:12" ht="32.25" customHeight="1">
      <c r="A11" s="193"/>
      <c r="B11" s="362"/>
      <c r="C11" s="199"/>
      <c r="D11" s="364" t="s">
        <v>67</v>
      </c>
      <c r="E11" s="364"/>
      <c r="F11" s="201"/>
      <c r="G11" s="202"/>
      <c r="H11" s="203" t="s">
        <v>23</v>
      </c>
      <c r="I11" s="204"/>
      <c r="J11" s="204"/>
      <c r="K11" s="200"/>
      <c r="L11" s="193"/>
    </row>
    <row r="12" spans="1:12" ht="20.25" customHeight="1">
      <c r="A12" s="193"/>
      <c r="B12" s="363"/>
      <c r="C12" s="205"/>
      <c r="D12" s="206" t="s">
        <v>112</v>
      </c>
      <c r="E12" s="206"/>
      <c r="F12" s="207"/>
      <c r="G12" s="207"/>
      <c r="H12" s="207"/>
      <c r="I12" s="207"/>
      <c r="J12" s="207"/>
      <c r="K12" s="208"/>
      <c r="L12" s="193"/>
    </row>
    <row r="13" spans="1:12" ht="30" customHeight="1">
      <c r="A13" s="193"/>
      <c r="B13" s="254" t="s">
        <v>122</v>
      </c>
      <c r="C13" s="371" t="s">
        <v>125</v>
      </c>
      <c r="D13" s="372"/>
      <c r="E13" s="372"/>
      <c r="F13" s="372"/>
      <c r="G13" s="372"/>
      <c r="H13" s="372"/>
      <c r="I13" s="372"/>
      <c r="J13" s="372"/>
      <c r="K13" s="373"/>
      <c r="L13" s="193"/>
    </row>
    <row r="14" spans="1:12">
      <c r="A14" s="193"/>
      <c r="B14" s="365" t="s">
        <v>123</v>
      </c>
      <c r="C14" s="209"/>
      <c r="D14" s="210"/>
      <c r="E14" s="210"/>
      <c r="F14" s="210"/>
      <c r="G14" s="210"/>
      <c r="H14" s="210"/>
      <c r="I14" s="210"/>
      <c r="J14" s="210"/>
      <c r="K14" s="211"/>
      <c r="L14" s="193"/>
    </row>
    <row r="15" spans="1:12" ht="24.75" customHeight="1" thickBot="1">
      <c r="A15" s="193"/>
      <c r="B15" s="362"/>
      <c r="C15" s="199"/>
      <c r="D15" s="212" t="s">
        <v>68</v>
      </c>
      <c r="E15" s="193"/>
      <c r="F15" s="193"/>
      <c r="G15" s="193"/>
      <c r="H15" s="193"/>
      <c r="I15" s="193"/>
      <c r="J15" s="193"/>
      <c r="K15" s="200"/>
      <c r="L15" s="193"/>
    </row>
    <row r="16" spans="1:12" ht="24" customHeight="1">
      <c r="A16" s="193"/>
      <c r="B16" s="362"/>
      <c r="C16" s="199"/>
      <c r="D16" s="213"/>
      <c r="E16" s="366" t="s">
        <v>24</v>
      </c>
      <c r="F16" s="367"/>
      <c r="G16" s="214" t="s">
        <v>55</v>
      </c>
      <c r="H16" s="215"/>
      <c r="I16" s="216" t="s">
        <v>73</v>
      </c>
      <c r="J16" s="217"/>
      <c r="K16" s="200"/>
      <c r="L16" s="193"/>
    </row>
    <row r="17" spans="1:12" ht="24" customHeight="1">
      <c r="A17" s="193"/>
      <c r="B17" s="362"/>
      <c r="C17" s="199"/>
      <c r="D17" s="218" t="s">
        <v>69</v>
      </c>
      <c r="E17" s="202"/>
      <c r="F17" s="219" t="s">
        <v>23</v>
      </c>
      <c r="G17" s="202"/>
      <c r="H17" s="195" t="s">
        <v>23</v>
      </c>
      <c r="I17" s="220">
        <f>E17+G17</f>
        <v>0</v>
      </c>
      <c r="J17" s="221" t="s">
        <v>23</v>
      </c>
      <c r="K17" s="200"/>
      <c r="L17" s="193"/>
    </row>
    <row r="18" spans="1:12" ht="24" customHeight="1" thickBot="1">
      <c r="A18" s="193"/>
      <c r="B18" s="362"/>
      <c r="C18" s="199"/>
      <c r="D18" s="222" t="s">
        <v>70</v>
      </c>
      <c r="E18" s="202"/>
      <c r="F18" s="203" t="s">
        <v>41</v>
      </c>
      <c r="G18" s="202"/>
      <c r="H18" s="223" t="s">
        <v>41</v>
      </c>
      <c r="I18" s="224">
        <f>E18+G18</f>
        <v>0</v>
      </c>
      <c r="J18" s="225" t="s">
        <v>41</v>
      </c>
      <c r="K18" s="200"/>
      <c r="L18" s="193"/>
    </row>
    <row r="19" spans="1:12" ht="24.75" customHeight="1">
      <c r="A19" s="193"/>
      <c r="B19" s="362"/>
      <c r="C19" s="199"/>
      <c r="D19" s="212" t="s">
        <v>72</v>
      </c>
      <c r="E19" s="193"/>
      <c r="F19" s="193"/>
      <c r="G19" s="226"/>
      <c r="H19" s="226"/>
      <c r="I19" s="226"/>
      <c r="J19" s="226"/>
      <c r="K19" s="200"/>
      <c r="L19" s="193"/>
    </row>
    <row r="20" spans="1:12" ht="24.75" customHeight="1" thickBot="1">
      <c r="A20" s="193"/>
      <c r="B20" s="362"/>
      <c r="C20" s="199"/>
      <c r="D20" s="350" t="s">
        <v>180</v>
      </c>
      <c r="E20" s="193"/>
      <c r="F20" s="193"/>
      <c r="G20" s="226"/>
      <c r="H20" s="226"/>
      <c r="I20" s="226"/>
      <c r="J20" s="226"/>
      <c r="K20" s="200"/>
      <c r="L20" s="193"/>
    </row>
    <row r="21" spans="1:12" ht="24" customHeight="1">
      <c r="A21" s="193"/>
      <c r="B21" s="362"/>
      <c r="C21" s="199"/>
      <c r="D21" s="227"/>
      <c r="E21" s="228" t="s">
        <v>177</v>
      </c>
      <c r="F21" s="229"/>
      <c r="G21" s="351"/>
      <c r="H21" s="227"/>
      <c r="I21" s="228" t="s">
        <v>178</v>
      </c>
      <c r="J21" s="229"/>
      <c r="K21" s="200"/>
      <c r="L21" s="193"/>
    </row>
    <row r="22" spans="1:12" ht="24" customHeight="1">
      <c r="A22" s="193"/>
      <c r="B22" s="362"/>
      <c r="C22" s="199"/>
      <c r="D22" s="231" t="s">
        <v>69</v>
      </c>
      <c r="E22" s="232"/>
      <c r="F22" s="221" t="s">
        <v>23</v>
      </c>
      <c r="G22" s="230"/>
      <c r="H22" s="231" t="s">
        <v>69</v>
      </c>
      <c r="I22" s="232"/>
      <c r="J22" s="221" t="s">
        <v>23</v>
      </c>
      <c r="K22" s="200"/>
      <c r="L22" s="193"/>
    </row>
    <row r="23" spans="1:12" ht="24" customHeight="1" thickBot="1">
      <c r="A23" s="193"/>
      <c r="B23" s="362"/>
      <c r="C23" s="199"/>
      <c r="D23" s="233" t="s">
        <v>70</v>
      </c>
      <c r="E23" s="234"/>
      <c r="F23" s="225" t="s">
        <v>41</v>
      </c>
      <c r="G23" s="230"/>
      <c r="H23" s="233" t="s">
        <v>70</v>
      </c>
      <c r="I23" s="234"/>
      <c r="J23" s="225" t="s">
        <v>41</v>
      </c>
      <c r="K23" s="200"/>
      <c r="L23" s="193"/>
    </row>
    <row r="24" spans="1:12" ht="29.25" customHeight="1" thickBot="1">
      <c r="A24" s="193"/>
      <c r="B24" s="362"/>
      <c r="C24" s="199"/>
      <c r="D24" s="212" t="s">
        <v>74</v>
      </c>
      <c r="E24" s="226"/>
      <c r="F24" s="226"/>
      <c r="G24" s="226"/>
      <c r="H24" s="226"/>
      <c r="I24" s="226"/>
      <c r="J24" s="226"/>
      <c r="K24" s="200"/>
      <c r="L24" s="193"/>
    </row>
    <row r="25" spans="1:12" ht="24" customHeight="1">
      <c r="A25" s="193"/>
      <c r="B25" s="362"/>
      <c r="C25" s="199"/>
      <c r="D25" s="226"/>
      <c r="E25" s="226"/>
      <c r="F25" s="226"/>
      <c r="G25" s="226"/>
      <c r="H25" s="227"/>
      <c r="I25" s="228" t="s">
        <v>71</v>
      </c>
      <c r="J25" s="229"/>
      <c r="K25" s="200"/>
      <c r="L25" s="193"/>
    </row>
    <row r="26" spans="1:12" ht="24" customHeight="1">
      <c r="A26" s="193"/>
      <c r="B26" s="362"/>
      <c r="C26" s="199"/>
      <c r="D26" s="226"/>
      <c r="E26" s="226"/>
      <c r="F26" s="226"/>
      <c r="G26" s="226"/>
      <c r="H26" s="231" t="s">
        <v>69</v>
      </c>
      <c r="I26" s="219">
        <f>I17+E22+I22</f>
        <v>0</v>
      </c>
      <c r="J26" s="221" t="s">
        <v>23</v>
      </c>
      <c r="K26" s="200"/>
      <c r="L26" s="193"/>
    </row>
    <row r="27" spans="1:12" ht="24" customHeight="1" thickBot="1">
      <c r="A27" s="193"/>
      <c r="B27" s="362"/>
      <c r="C27" s="199"/>
      <c r="D27" s="235"/>
      <c r="E27" s="230"/>
      <c r="F27" s="235"/>
      <c r="G27" s="230"/>
      <c r="H27" s="233" t="s">
        <v>70</v>
      </c>
      <c r="I27" s="236">
        <f>I18+E23+I23</f>
        <v>0</v>
      </c>
      <c r="J27" s="225" t="s">
        <v>41</v>
      </c>
      <c r="K27" s="200"/>
      <c r="L27" s="193"/>
    </row>
    <row r="28" spans="1:12" ht="15.75" customHeight="1">
      <c r="A28" s="193"/>
      <c r="B28" s="362"/>
      <c r="C28" s="199"/>
      <c r="D28" s="235"/>
      <c r="E28" s="230"/>
      <c r="F28" s="235"/>
      <c r="G28" s="230"/>
      <c r="H28" s="226"/>
      <c r="I28" s="226"/>
      <c r="J28" s="226"/>
      <c r="K28" s="200"/>
      <c r="L28" s="193"/>
    </row>
    <row r="29" spans="1:12" ht="29.25" customHeight="1" thickBot="1">
      <c r="A29" s="193"/>
      <c r="B29" s="362"/>
      <c r="C29" s="237"/>
      <c r="D29" s="238" t="s">
        <v>113</v>
      </c>
      <c r="E29" s="239"/>
      <c r="F29" s="239"/>
      <c r="G29" s="239"/>
      <c r="H29" s="239"/>
      <c r="I29" s="239"/>
      <c r="J29" s="239"/>
      <c r="K29" s="240"/>
      <c r="L29" s="193"/>
    </row>
    <row r="30" spans="1:12" ht="29.25" customHeight="1">
      <c r="A30" s="193"/>
      <c r="B30" s="362"/>
      <c r="C30" s="199"/>
      <c r="D30" s="241"/>
      <c r="E30" s="241"/>
      <c r="F30" s="242"/>
      <c r="G30" s="368" t="s">
        <v>114</v>
      </c>
      <c r="H30" s="369"/>
      <c r="I30" s="370" t="s">
        <v>0</v>
      </c>
      <c r="J30" s="369"/>
      <c r="K30" s="200"/>
      <c r="L30" s="193"/>
    </row>
    <row r="31" spans="1:12" ht="29.25" customHeight="1">
      <c r="A31" s="193"/>
      <c r="B31" s="362"/>
      <c r="C31" s="199"/>
      <c r="D31" s="243"/>
      <c r="E31" s="243"/>
      <c r="F31" s="244" t="s">
        <v>69</v>
      </c>
      <c r="G31" s="245"/>
      <c r="H31" s="195" t="s">
        <v>23</v>
      </c>
      <c r="I31" s="220">
        <f>G31</f>
        <v>0</v>
      </c>
      <c r="J31" s="221" t="s">
        <v>23</v>
      </c>
      <c r="K31" s="200"/>
      <c r="L31" s="193"/>
    </row>
    <row r="32" spans="1:12" ht="29.25" customHeight="1" thickBot="1">
      <c r="A32" s="193"/>
      <c r="B32" s="362"/>
      <c r="C32" s="199"/>
      <c r="D32" s="246"/>
      <c r="E32" s="246"/>
      <c r="F32" s="247" t="s">
        <v>70</v>
      </c>
      <c r="G32" s="248"/>
      <c r="H32" s="249" t="s">
        <v>41</v>
      </c>
      <c r="I32" s="224">
        <f>G32</f>
        <v>0</v>
      </c>
      <c r="J32" s="225" t="s">
        <v>41</v>
      </c>
      <c r="K32" s="200"/>
      <c r="L32" s="193"/>
    </row>
    <row r="33" spans="1:12" ht="29.25" customHeight="1">
      <c r="A33" s="193"/>
      <c r="B33" s="362"/>
      <c r="C33" s="199"/>
      <c r="D33" s="235"/>
      <c r="E33" s="226"/>
      <c r="F33" s="226"/>
      <c r="G33" s="226"/>
      <c r="H33" s="226"/>
      <c r="I33" s="226"/>
      <c r="J33" s="226"/>
      <c r="K33" s="200"/>
      <c r="L33" s="193"/>
    </row>
    <row r="34" spans="1:12" ht="29.25" customHeight="1">
      <c r="A34" s="193"/>
      <c r="B34" s="362"/>
      <c r="C34" s="199"/>
      <c r="D34" s="353" t="s">
        <v>75</v>
      </c>
      <c r="E34" s="354"/>
      <c r="F34" s="354"/>
      <c r="G34" s="354"/>
      <c r="H34" s="355"/>
      <c r="I34" s="356" t="str">
        <f>IF(I27&lt;=I32,"可","不可")</f>
        <v>可</v>
      </c>
      <c r="J34" s="357"/>
      <c r="K34" s="200"/>
      <c r="L34" s="193"/>
    </row>
    <row r="35" spans="1:12">
      <c r="A35" s="193"/>
      <c r="B35" s="363"/>
      <c r="C35" s="205"/>
      <c r="D35" s="207"/>
      <c r="E35" s="207"/>
      <c r="F35" s="207"/>
      <c r="G35" s="207"/>
      <c r="H35" s="207"/>
      <c r="I35" s="207"/>
      <c r="J35" s="207"/>
      <c r="K35" s="208"/>
      <c r="L35" s="193"/>
    </row>
    <row r="36" spans="1:12">
      <c r="A36" s="193"/>
      <c r="B36" s="210"/>
      <c r="C36" s="210"/>
      <c r="D36" s="210"/>
      <c r="E36" s="210"/>
      <c r="F36" s="210"/>
      <c r="G36" s="210"/>
      <c r="H36" s="210"/>
      <c r="I36" s="210"/>
      <c r="J36" s="210"/>
      <c r="K36" s="210"/>
      <c r="L36" s="193"/>
    </row>
    <row r="37" spans="1:12" ht="17.25" customHeight="1">
      <c r="A37" s="193"/>
      <c r="B37" s="352" t="s">
        <v>174</v>
      </c>
      <c r="C37" s="352"/>
      <c r="D37" s="352"/>
      <c r="E37" s="352"/>
      <c r="F37" s="352"/>
      <c r="G37" s="352"/>
      <c r="H37" s="352"/>
      <c r="I37" s="352"/>
      <c r="J37" s="352"/>
      <c r="K37" s="352"/>
      <c r="L37" s="193"/>
    </row>
    <row r="38" spans="1:12" ht="17.25" customHeight="1">
      <c r="A38" s="193"/>
      <c r="B38" s="352"/>
      <c r="C38" s="352"/>
      <c r="D38" s="352"/>
      <c r="E38" s="352"/>
      <c r="F38" s="352"/>
      <c r="G38" s="352"/>
      <c r="H38" s="352"/>
      <c r="I38" s="352"/>
      <c r="J38" s="352"/>
      <c r="K38" s="352"/>
      <c r="L38" s="193"/>
    </row>
    <row r="39" spans="1:12" ht="17.25" customHeight="1">
      <c r="A39" s="193"/>
      <c r="B39" s="352"/>
      <c r="C39" s="352"/>
      <c r="D39" s="352"/>
      <c r="E39" s="352"/>
      <c r="F39" s="352"/>
      <c r="G39" s="352"/>
      <c r="H39" s="352"/>
      <c r="I39" s="352"/>
      <c r="J39" s="352"/>
      <c r="K39" s="352"/>
      <c r="L39" s="193"/>
    </row>
    <row r="40" spans="1:12" ht="17.25" customHeight="1">
      <c r="A40" s="193"/>
      <c r="B40" s="352"/>
      <c r="C40" s="352"/>
      <c r="D40" s="352"/>
      <c r="E40" s="352"/>
      <c r="F40" s="352"/>
      <c r="G40" s="352"/>
      <c r="H40" s="352"/>
      <c r="I40" s="352"/>
      <c r="J40" s="352"/>
      <c r="K40" s="352"/>
      <c r="L40" s="193"/>
    </row>
    <row r="41" spans="1:12" ht="17.25" customHeight="1">
      <c r="A41" s="193"/>
      <c r="B41" s="352"/>
      <c r="C41" s="352"/>
      <c r="D41" s="352"/>
      <c r="E41" s="352"/>
      <c r="F41" s="352"/>
      <c r="G41" s="352"/>
      <c r="H41" s="352"/>
      <c r="I41" s="352"/>
      <c r="J41" s="352"/>
      <c r="K41" s="352"/>
      <c r="L41" s="193"/>
    </row>
    <row r="42" spans="1:12" ht="17.25" customHeight="1">
      <c r="A42" s="193"/>
      <c r="B42" s="352"/>
      <c r="C42" s="352"/>
      <c r="D42" s="352"/>
      <c r="E42" s="352"/>
      <c r="F42" s="352"/>
      <c r="G42" s="352"/>
      <c r="H42" s="352"/>
      <c r="I42" s="352"/>
      <c r="J42" s="352"/>
      <c r="K42" s="352"/>
      <c r="L42" s="193"/>
    </row>
    <row r="43" spans="1:12" ht="17.25" customHeight="1">
      <c r="A43" s="193"/>
      <c r="B43" s="255"/>
      <c r="C43" s="255"/>
      <c r="D43" s="255"/>
      <c r="E43" s="255"/>
      <c r="F43" s="255"/>
      <c r="G43" s="255"/>
      <c r="H43" s="255"/>
      <c r="I43" s="255"/>
      <c r="J43" s="255"/>
      <c r="K43" s="255"/>
      <c r="L43" s="193"/>
    </row>
    <row r="47" spans="1:12">
      <c r="B47" s="53"/>
    </row>
    <row r="48" spans="1:12">
      <c r="B48" s="54"/>
    </row>
    <row r="49" spans="2:2">
      <c r="B49" s="54"/>
    </row>
    <row r="50" spans="2:2">
      <c r="B50" s="54"/>
    </row>
    <row r="51" spans="2:2">
      <c r="B51" s="54"/>
    </row>
    <row r="52" spans="2:2">
      <c r="B52" s="54"/>
    </row>
  </sheetData>
  <mergeCells count="15">
    <mergeCell ref="B37:K42"/>
    <mergeCell ref="D34:H34"/>
    <mergeCell ref="I34:J34"/>
    <mergeCell ref="I2:K2"/>
    <mergeCell ref="A4:K4"/>
    <mergeCell ref="C7:K7"/>
    <mergeCell ref="B10:B12"/>
    <mergeCell ref="D11:E11"/>
    <mergeCell ref="B14:B35"/>
    <mergeCell ref="E16:F16"/>
    <mergeCell ref="G30:H30"/>
    <mergeCell ref="I30:J30"/>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
  <sheetViews>
    <sheetView view="pageBreakPreview" zoomScale="80" zoomScaleNormal="100" zoomScaleSheetLayoutView="80" workbookViewId="0">
      <pane xSplit="1" ySplit="9" topLeftCell="B10" activePane="bottomRight" state="frozen"/>
      <selection activeCell="S16" sqref="S16"/>
      <selection pane="topRight" activeCell="S16" sqref="S16"/>
      <selection pane="bottomLeft" activeCell="S16" sqref="S16"/>
      <selection pane="bottomRight" activeCell="O10" sqref="O10"/>
    </sheetView>
  </sheetViews>
  <sheetFormatPr defaultRowHeight="13"/>
  <cols>
    <col min="1" max="1" width="6.6328125" style="256" customWidth="1"/>
    <col min="2" max="2" width="5.6328125" style="347" customWidth="1"/>
    <col min="3" max="3" width="12.26953125" style="347" customWidth="1"/>
    <col min="4" max="15" width="6.6328125" style="256" customWidth="1"/>
    <col min="16" max="16" width="7.6328125" style="348" customWidth="1"/>
    <col min="17" max="17" width="14" style="256" customWidth="1"/>
    <col min="18" max="256" width="8.7265625" style="256"/>
    <col min="257" max="257" width="6.6328125" style="256" customWidth="1"/>
    <col min="258" max="258" width="5.6328125" style="256" customWidth="1"/>
    <col min="259" max="259" width="12.26953125" style="256" customWidth="1"/>
    <col min="260" max="271" width="6.6328125" style="256" customWidth="1"/>
    <col min="272" max="272" width="7.6328125" style="256" customWidth="1"/>
    <col min="273" max="273" width="14" style="256" customWidth="1"/>
    <col min="274" max="512" width="8.7265625" style="256"/>
    <col min="513" max="513" width="6.6328125" style="256" customWidth="1"/>
    <col min="514" max="514" width="5.6328125" style="256" customWidth="1"/>
    <col min="515" max="515" width="12.26953125" style="256" customWidth="1"/>
    <col min="516" max="527" width="6.6328125" style="256" customWidth="1"/>
    <col min="528" max="528" width="7.6328125" style="256" customWidth="1"/>
    <col min="529" max="529" width="14" style="256" customWidth="1"/>
    <col min="530" max="768" width="8.7265625" style="256"/>
    <col min="769" max="769" width="6.6328125" style="256" customWidth="1"/>
    <col min="770" max="770" width="5.6328125" style="256" customWidth="1"/>
    <col min="771" max="771" width="12.26953125" style="256" customWidth="1"/>
    <col min="772" max="783" width="6.6328125" style="256" customWidth="1"/>
    <col min="784" max="784" width="7.6328125" style="256" customWidth="1"/>
    <col min="785" max="785" width="14" style="256" customWidth="1"/>
    <col min="786" max="1024" width="8.7265625" style="256"/>
    <col min="1025" max="1025" width="6.6328125" style="256" customWidth="1"/>
    <col min="1026" max="1026" width="5.6328125" style="256" customWidth="1"/>
    <col min="1027" max="1027" width="12.26953125" style="256" customWidth="1"/>
    <col min="1028" max="1039" width="6.6328125" style="256" customWidth="1"/>
    <col min="1040" max="1040" width="7.6328125" style="256" customWidth="1"/>
    <col min="1041" max="1041" width="14" style="256" customWidth="1"/>
    <col min="1042" max="1280" width="8.7265625" style="256"/>
    <col min="1281" max="1281" width="6.6328125" style="256" customWidth="1"/>
    <col min="1282" max="1282" width="5.6328125" style="256" customWidth="1"/>
    <col min="1283" max="1283" width="12.26953125" style="256" customWidth="1"/>
    <col min="1284" max="1295" width="6.6328125" style="256" customWidth="1"/>
    <col min="1296" max="1296" width="7.6328125" style="256" customWidth="1"/>
    <col min="1297" max="1297" width="14" style="256" customWidth="1"/>
    <col min="1298" max="1536" width="8.7265625" style="256"/>
    <col min="1537" max="1537" width="6.6328125" style="256" customWidth="1"/>
    <col min="1538" max="1538" width="5.6328125" style="256" customWidth="1"/>
    <col min="1539" max="1539" width="12.26953125" style="256" customWidth="1"/>
    <col min="1540" max="1551" width="6.6328125" style="256" customWidth="1"/>
    <col min="1552" max="1552" width="7.6328125" style="256" customWidth="1"/>
    <col min="1553" max="1553" width="14" style="256" customWidth="1"/>
    <col min="1554" max="1792" width="8.7265625" style="256"/>
    <col min="1793" max="1793" width="6.6328125" style="256" customWidth="1"/>
    <col min="1794" max="1794" width="5.6328125" style="256" customWidth="1"/>
    <col min="1795" max="1795" width="12.26953125" style="256" customWidth="1"/>
    <col min="1796" max="1807" width="6.6328125" style="256" customWidth="1"/>
    <col min="1808" max="1808" width="7.6328125" style="256" customWidth="1"/>
    <col min="1809" max="1809" width="14" style="256" customWidth="1"/>
    <col min="1810" max="2048" width="8.7265625" style="256"/>
    <col min="2049" max="2049" width="6.6328125" style="256" customWidth="1"/>
    <col min="2050" max="2050" width="5.6328125" style="256" customWidth="1"/>
    <col min="2051" max="2051" width="12.26953125" style="256" customWidth="1"/>
    <col min="2052" max="2063" width="6.6328125" style="256" customWidth="1"/>
    <col min="2064" max="2064" width="7.6328125" style="256" customWidth="1"/>
    <col min="2065" max="2065" width="14" style="256" customWidth="1"/>
    <col min="2066" max="2304" width="8.7265625" style="256"/>
    <col min="2305" max="2305" width="6.6328125" style="256" customWidth="1"/>
    <col min="2306" max="2306" width="5.6328125" style="256" customWidth="1"/>
    <col min="2307" max="2307" width="12.26953125" style="256" customWidth="1"/>
    <col min="2308" max="2319" width="6.6328125" style="256" customWidth="1"/>
    <col min="2320" max="2320" width="7.6328125" style="256" customWidth="1"/>
    <col min="2321" max="2321" width="14" style="256" customWidth="1"/>
    <col min="2322" max="2560" width="8.7265625" style="256"/>
    <col min="2561" max="2561" width="6.6328125" style="256" customWidth="1"/>
    <col min="2562" max="2562" width="5.6328125" style="256" customWidth="1"/>
    <col min="2563" max="2563" width="12.26953125" style="256" customWidth="1"/>
    <col min="2564" max="2575" width="6.6328125" style="256" customWidth="1"/>
    <col min="2576" max="2576" width="7.6328125" style="256" customWidth="1"/>
    <col min="2577" max="2577" width="14" style="256" customWidth="1"/>
    <col min="2578" max="2816" width="8.7265625" style="256"/>
    <col min="2817" max="2817" width="6.6328125" style="256" customWidth="1"/>
    <col min="2818" max="2818" width="5.6328125" style="256" customWidth="1"/>
    <col min="2819" max="2819" width="12.26953125" style="256" customWidth="1"/>
    <col min="2820" max="2831" width="6.6328125" style="256" customWidth="1"/>
    <col min="2832" max="2832" width="7.6328125" style="256" customWidth="1"/>
    <col min="2833" max="2833" width="14" style="256" customWidth="1"/>
    <col min="2834" max="3072" width="8.7265625" style="256"/>
    <col min="3073" max="3073" width="6.6328125" style="256" customWidth="1"/>
    <col min="3074" max="3074" width="5.6328125" style="256" customWidth="1"/>
    <col min="3075" max="3075" width="12.26953125" style="256" customWidth="1"/>
    <col min="3076" max="3087" width="6.6328125" style="256" customWidth="1"/>
    <col min="3088" max="3088" width="7.6328125" style="256" customWidth="1"/>
    <col min="3089" max="3089" width="14" style="256" customWidth="1"/>
    <col min="3090" max="3328" width="8.7265625" style="256"/>
    <col min="3329" max="3329" width="6.6328125" style="256" customWidth="1"/>
    <col min="3330" max="3330" width="5.6328125" style="256" customWidth="1"/>
    <col min="3331" max="3331" width="12.26953125" style="256" customWidth="1"/>
    <col min="3332" max="3343" width="6.6328125" style="256" customWidth="1"/>
    <col min="3344" max="3344" width="7.6328125" style="256" customWidth="1"/>
    <col min="3345" max="3345" width="14" style="256" customWidth="1"/>
    <col min="3346" max="3584" width="8.7265625" style="256"/>
    <col min="3585" max="3585" width="6.6328125" style="256" customWidth="1"/>
    <col min="3586" max="3586" width="5.6328125" style="256" customWidth="1"/>
    <col min="3587" max="3587" width="12.26953125" style="256" customWidth="1"/>
    <col min="3588" max="3599" width="6.6328125" style="256" customWidth="1"/>
    <col min="3600" max="3600" width="7.6328125" style="256" customWidth="1"/>
    <col min="3601" max="3601" width="14" style="256" customWidth="1"/>
    <col min="3602" max="3840" width="8.7265625" style="256"/>
    <col min="3841" max="3841" width="6.6328125" style="256" customWidth="1"/>
    <col min="3842" max="3842" width="5.6328125" style="256" customWidth="1"/>
    <col min="3843" max="3843" width="12.26953125" style="256" customWidth="1"/>
    <col min="3844" max="3855" width="6.6328125" style="256" customWidth="1"/>
    <col min="3856" max="3856" width="7.6328125" style="256" customWidth="1"/>
    <col min="3857" max="3857" width="14" style="256" customWidth="1"/>
    <col min="3858" max="4096" width="8.7265625" style="256"/>
    <col min="4097" max="4097" width="6.6328125" style="256" customWidth="1"/>
    <col min="4098" max="4098" width="5.6328125" style="256" customWidth="1"/>
    <col min="4099" max="4099" width="12.26953125" style="256" customWidth="1"/>
    <col min="4100" max="4111" width="6.6328125" style="256" customWidth="1"/>
    <col min="4112" max="4112" width="7.6328125" style="256" customWidth="1"/>
    <col min="4113" max="4113" width="14" style="256" customWidth="1"/>
    <col min="4114" max="4352" width="8.7265625" style="256"/>
    <col min="4353" max="4353" width="6.6328125" style="256" customWidth="1"/>
    <col min="4354" max="4354" width="5.6328125" style="256" customWidth="1"/>
    <col min="4355" max="4355" width="12.26953125" style="256" customWidth="1"/>
    <col min="4356" max="4367" width="6.6328125" style="256" customWidth="1"/>
    <col min="4368" max="4368" width="7.6328125" style="256" customWidth="1"/>
    <col min="4369" max="4369" width="14" style="256" customWidth="1"/>
    <col min="4370" max="4608" width="8.7265625" style="256"/>
    <col min="4609" max="4609" width="6.6328125" style="256" customWidth="1"/>
    <col min="4610" max="4610" width="5.6328125" style="256" customWidth="1"/>
    <col min="4611" max="4611" width="12.26953125" style="256" customWidth="1"/>
    <col min="4612" max="4623" width="6.6328125" style="256" customWidth="1"/>
    <col min="4624" max="4624" width="7.6328125" style="256" customWidth="1"/>
    <col min="4625" max="4625" width="14" style="256" customWidth="1"/>
    <col min="4626" max="4864" width="8.7265625" style="256"/>
    <col min="4865" max="4865" width="6.6328125" style="256" customWidth="1"/>
    <col min="4866" max="4866" width="5.6328125" style="256" customWidth="1"/>
    <col min="4867" max="4867" width="12.26953125" style="256" customWidth="1"/>
    <col min="4868" max="4879" width="6.6328125" style="256" customWidth="1"/>
    <col min="4880" max="4880" width="7.6328125" style="256" customWidth="1"/>
    <col min="4881" max="4881" width="14" style="256" customWidth="1"/>
    <col min="4882" max="5120" width="8.7265625" style="256"/>
    <col min="5121" max="5121" width="6.6328125" style="256" customWidth="1"/>
    <col min="5122" max="5122" width="5.6328125" style="256" customWidth="1"/>
    <col min="5123" max="5123" width="12.26953125" style="256" customWidth="1"/>
    <col min="5124" max="5135" width="6.6328125" style="256" customWidth="1"/>
    <col min="5136" max="5136" width="7.6328125" style="256" customWidth="1"/>
    <col min="5137" max="5137" width="14" style="256" customWidth="1"/>
    <col min="5138" max="5376" width="8.7265625" style="256"/>
    <col min="5377" max="5377" width="6.6328125" style="256" customWidth="1"/>
    <col min="5378" max="5378" width="5.6328125" style="256" customWidth="1"/>
    <col min="5379" max="5379" width="12.26953125" style="256" customWidth="1"/>
    <col min="5380" max="5391" width="6.6328125" style="256" customWidth="1"/>
    <col min="5392" max="5392" width="7.6328125" style="256" customWidth="1"/>
    <col min="5393" max="5393" width="14" style="256" customWidth="1"/>
    <col min="5394" max="5632" width="8.7265625" style="256"/>
    <col min="5633" max="5633" width="6.6328125" style="256" customWidth="1"/>
    <col min="5634" max="5634" width="5.6328125" style="256" customWidth="1"/>
    <col min="5635" max="5635" width="12.26953125" style="256" customWidth="1"/>
    <col min="5636" max="5647" width="6.6328125" style="256" customWidth="1"/>
    <col min="5648" max="5648" width="7.6328125" style="256" customWidth="1"/>
    <col min="5649" max="5649" width="14" style="256" customWidth="1"/>
    <col min="5650" max="5888" width="8.7265625" style="256"/>
    <col min="5889" max="5889" width="6.6328125" style="256" customWidth="1"/>
    <col min="5890" max="5890" width="5.6328125" style="256" customWidth="1"/>
    <col min="5891" max="5891" width="12.26953125" style="256" customWidth="1"/>
    <col min="5892" max="5903" width="6.6328125" style="256" customWidth="1"/>
    <col min="5904" max="5904" width="7.6328125" style="256" customWidth="1"/>
    <col min="5905" max="5905" width="14" style="256" customWidth="1"/>
    <col min="5906" max="6144" width="8.7265625" style="256"/>
    <col min="6145" max="6145" width="6.6328125" style="256" customWidth="1"/>
    <col min="6146" max="6146" width="5.6328125" style="256" customWidth="1"/>
    <col min="6147" max="6147" width="12.26953125" style="256" customWidth="1"/>
    <col min="6148" max="6159" width="6.6328125" style="256" customWidth="1"/>
    <col min="6160" max="6160" width="7.6328125" style="256" customWidth="1"/>
    <col min="6161" max="6161" width="14" style="256" customWidth="1"/>
    <col min="6162" max="6400" width="8.7265625" style="256"/>
    <col min="6401" max="6401" width="6.6328125" style="256" customWidth="1"/>
    <col min="6402" max="6402" width="5.6328125" style="256" customWidth="1"/>
    <col min="6403" max="6403" width="12.26953125" style="256" customWidth="1"/>
    <col min="6404" max="6415" width="6.6328125" style="256" customWidth="1"/>
    <col min="6416" max="6416" width="7.6328125" style="256" customWidth="1"/>
    <col min="6417" max="6417" width="14" style="256" customWidth="1"/>
    <col min="6418" max="6656" width="8.7265625" style="256"/>
    <col min="6657" max="6657" width="6.6328125" style="256" customWidth="1"/>
    <col min="6658" max="6658" width="5.6328125" style="256" customWidth="1"/>
    <col min="6659" max="6659" width="12.26953125" style="256" customWidth="1"/>
    <col min="6660" max="6671" width="6.6328125" style="256" customWidth="1"/>
    <col min="6672" max="6672" width="7.6328125" style="256" customWidth="1"/>
    <col min="6673" max="6673" width="14" style="256" customWidth="1"/>
    <col min="6674" max="6912" width="8.7265625" style="256"/>
    <col min="6913" max="6913" width="6.6328125" style="256" customWidth="1"/>
    <col min="6914" max="6914" width="5.6328125" style="256" customWidth="1"/>
    <col min="6915" max="6915" width="12.26953125" style="256" customWidth="1"/>
    <col min="6916" max="6927" width="6.6328125" style="256" customWidth="1"/>
    <col min="6928" max="6928" width="7.6328125" style="256" customWidth="1"/>
    <col min="6929" max="6929" width="14" style="256" customWidth="1"/>
    <col min="6930" max="7168" width="8.7265625" style="256"/>
    <col min="7169" max="7169" width="6.6328125" style="256" customWidth="1"/>
    <col min="7170" max="7170" width="5.6328125" style="256" customWidth="1"/>
    <col min="7171" max="7171" width="12.26953125" style="256" customWidth="1"/>
    <col min="7172" max="7183" width="6.6328125" style="256" customWidth="1"/>
    <col min="7184" max="7184" width="7.6328125" style="256" customWidth="1"/>
    <col min="7185" max="7185" width="14" style="256" customWidth="1"/>
    <col min="7186" max="7424" width="8.7265625" style="256"/>
    <col min="7425" max="7425" width="6.6328125" style="256" customWidth="1"/>
    <col min="7426" max="7426" width="5.6328125" style="256" customWidth="1"/>
    <col min="7427" max="7427" width="12.26953125" style="256" customWidth="1"/>
    <col min="7428" max="7439" width="6.6328125" style="256" customWidth="1"/>
    <col min="7440" max="7440" width="7.6328125" style="256" customWidth="1"/>
    <col min="7441" max="7441" width="14" style="256" customWidth="1"/>
    <col min="7442" max="7680" width="8.7265625" style="256"/>
    <col min="7681" max="7681" width="6.6328125" style="256" customWidth="1"/>
    <col min="7682" max="7682" width="5.6328125" style="256" customWidth="1"/>
    <col min="7683" max="7683" width="12.26953125" style="256" customWidth="1"/>
    <col min="7684" max="7695" width="6.6328125" style="256" customWidth="1"/>
    <col min="7696" max="7696" width="7.6328125" style="256" customWidth="1"/>
    <col min="7697" max="7697" width="14" style="256" customWidth="1"/>
    <col min="7698" max="7936" width="8.7265625" style="256"/>
    <col min="7937" max="7937" width="6.6328125" style="256" customWidth="1"/>
    <col min="7938" max="7938" width="5.6328125" style="256" customWidth="1"/>
    <col min="7939" max="7939" width="12.26953125" style="256" customWidth="1"/>
    <col min="7940" max="7951" width="6.6328125" style="256" customWidth="1"/>
    <col min="7952" max="7952" width="7.6328125" style="256" customWidth="1"/>
    <col min="7953" max="7953" width="14" style="256" customWidth="1"/>
    <col min="7954" max="8192" width="8.7265625" style="256"/>
    <col min="8193" max="8193" width="6.6328125" style="256" customWidth="1"/>
    <col min="8194" max="8194" width="5.6328125" style="256" customWidth="1"/>
    <col min="8195" max="8195" width="12.26953125" style="256" customWidth="1"/>
    <col min="8196" max="8207" width="6.6328125" style="256" customWidth="1"/>
    <col min="8208" max="8208" width="7.6328125" style="256" customWidth="1"/>
    <col min="8209" max="8209" width="14" style="256" customWidth="1"/>
    <col min="8210" max="8448" width="8.7265625" style="256"/>
    <col min="8449" max="8449" width="6.6328125" style="256" customWidth="1"/>
    <col min="8450" max="8450" width="5.6328125" style="256" customWidth="1"/>
    <col min="8451" max="8451" width="12.26953125" style="256" customWidth="1"/>
    <col min="8452" max="8463" width="6.6328125" style="256" customWidth="1"/>
    <col min="8464" max="8464" width="7.6328125" style="256" customWidth="1"/>
    <col min="8465" max="8465" width="14" style="256" customWidth="1"/>
    <col min="8466" max="8704" width="8.7265625" style="256"/>
    <col min="8705" max="8705" width="6.6328125" style="256" customWidth="1"/>
    <col min="8706" max="8706" width="5.6328125" style="256" customWidth="1"/>
    <col min="8707" max="8707" width="12.26953125" style="256" customWidth="1"/>
    <col min="8708" max="8719" width="6.6328125" style="256" customWidth="1"/>
    <col min="8720" max="8720" width="7.6328125" style="256" customWidth="1"/>
    <col min="8721" max="8721" width="14" style="256" customWidth="1"/>
    <col min="8722" max="8960" width="8.7265625" style="256"/>
    <col min="8961" max="8961" width="6.6328125" style="256" customWidth="1"/>
    <col min="8962" max="8962" width="5.6328125" style="256" customWidth="1"/>
    <col min="8963" max="8963" width="12.26953125" style="256" customWidth="1"/>
    <col min="8964" max="8975" width="6.6328125" style="256" customWidth="1"/>
    <col min="8976" max="8976" width="7.6328125" style="256" customWidth="1"/>
    <col min="8977" max="8977" width="14" style="256" customWidth="1"/>
    <col min="8978" max="9216" width="8.7265625" style="256"/>
    <col min="9217" max="9217" width="6.6328125" style="256" customWidth="1"/>
    <col min="9218" max="9218" width="5.6328125" style="256" customWidth="1"/>
    <col min="9219" max="9219" width="12.26953125" style="256" customWidth="1"/>
    <col min="9220" max="9231" width="6.6328125" style="256" customWidth="1"/>
    <col min="9232" max="9232" width="7.6328125" style="256" customWidth="1"/>
    <col min="9233" max="9233" width="14" style="256" customWidth="1"/>
    <col min="9234" max="9472" width="8.7265625" style="256"/>
    <col min="9473" max="9473" width="6.6328125" style="256" customWidth="1"/>
    <col min="9474" max="9474" width="5.6328125" style="256" customWidth="1"/>
    <col min="9475" max="9475" width="12.26953125" style="256" customWidth="1"/>
    <col min="9476" max="9487" width="6.6328125" style="256" customWidth="1"/>
    <col min="9488" max="9488" width="7.6328125" style="256" customWidth="1"/>
    <col min="9489" max="9489" width="14" style="256" customWidth="1"/>
    <col min="9490" max="9728" width="8.7265625" style="256"/>
    <col min="9729" max="9729" width="6.6328125" style="256" customWidth="1"/>
    <col min="9730" max="9730" width="5.6328125" style="256" customWidth="1"/>
    <col min="9731" max="9731" width="12.26953125" style="256" customWidth="1"/>
    <col min="9732" max="9743" width="6.6328125" style="256" customWidth="1"/>
    <col min="9744" max="9744" width="7.6328125" style="256" customWidth="1"/>
    <col min="9745" max="9745" width="14" style="256" customWidth="1"/>
    <col min="9746" max="9984" width="8.7265625" style="256"/>
    <col min="9985" max="9985" width="6.6328125" style="256" customWidth="1"/>
    <col min="9986" max="9986" width="5.6328125" style="256" customWidth="1"/>
    <col min="9987" max="9987" width="12.26953125" style="256" customWidth="1"/>
    <col min="9988" max="9999" width="6.6328125" style="256" customWidth="1"/>
    <col min="10000" max="10000" width="7.6328125" style="256" customWidth="1"/>
    <col min="10001" max="10001" width="14" style="256" customWidth="1"/>
    <col min="10002" max="10240" width="8.7265625" style="256"/>
    <col min="10241" max="10241" width="6.6328125" style="256" customWidth="1"/>
    <col min="10242" max="10242" width="5.6328125" style="256" customWidth="1"/>
    <col min="10243" max="10243" width="12.26953125" style="256" customWidth="1"/>
    <col min="10244" max="10255" width="6.6328125" style="256" customWidth="1"/>
    <col min="10256" max="10256" width="7.6328125" style="256" customWidth="1"/>
    <col min="10257" max="10257" width="14" style="256" customWidth="1"/>
    <col min="10258" max="10496" width="8.7265625" style="256"/>
    <col min="10497" max="10497" width="6.6328125" style="256" customWidth="1"/>
    <col min="10498" max="10498" width="5.6328125" style="256" customWidth="1"/>
    <col min="10499" max="10499" width="12.26953125" style="256" customWidth="1"/>
    <col min="10500" max="10511" width="6.6328125" style="256" customWidth="1"/>
    <col min="10512" max="10512" width="7.6328125" style="256" customWidth="1"/>
    <col min="10513" max="10513" width="14" style="256" customWidth="1"/>
    <col min="10514" max="10752" width="8.7265625" style="256"/>
    <col min="10753" max="10753" width="6.6328125" style="256" customWidth="1"/>
    <col min="10754" max="10754" width="5.6328125" style="256" customWidth="1"/>
    <col min="10755" max="10755" width="12.26953125" style="256" customWidth="1"/>
    <col min="10756" max="10767" width="6.6328125" style="256" customWidth="1"/>
    <col min="10768" max="10768" width="7.6328125" style="256" customWidth="1"/>
    <col min="10769" max="10769" width="14" style="256" customWidth="1"/>
    <col min="10770" max="11008" width="8.7265625" style="256"/>
    <col min="11009" max="11009" width="6.6328125" style="256" customWidth="1"/>
    <col min="11010" max="11010" width="5.6328125" style="256" customWidth="1"/>
    <col min="11011" max="11011" width="12.26953125" style="256" customWidth="1"/>
    <col min="11012" max="11023" width="6.6328125" style="256" customWidth="1"/>
    <col min="11024" max="11024" width="7.6328125" style="256" customWidth="1"/>
    <col min="11025" max="11025" width="14" style="256" customWidth="1"/>
    <col min="11026" max="11264" width="8.7265625" style="256"/>
    <col min="11265" max="11265" width="6.6328125" style="256" customWidth="1"/>
    <col min="11266" max="11266" width="5.6328125" style="256" customWidth="1"/>
    <col min="11267" max="11267" width="12.26953125" style="256" customWidth="1"/>
    <col min="11268" max="11279" width="6.6328125" style="256" customWidth="1"/>
    <col min="11280" max="11280" width="7.6328125" style="256" customWidth="1"/>
    <col min="11281" max="11281" width="14" style="256" customWidth="1"/>
    <col min="11282" max="11520" width="8.7265625" style="256"/>
    <col min="11521" max="11521" width="6.6328125" style="256" customWidth="1"/>
    <col min="11522" max="11522" width="5.6328125" style="256" customWidth="1"/>
    <col min="11523" max="11523" width="12.26953125" style="256" customWidth="1"/>
    <col min="11524" max="11535" width="6.6328125" style="256" customWidth="1"/>
    <col min="11536" max="11536" width="7.6328125" style="256" customWidth="1"/>
    <col min="11537" max="11537" width="14" style="256" customWidth="1"/>
    <col min="11538" max="11776" width="8.7265625" style="256"/>
    <col min="11777" max="11777" width="6.6328125" style="256" customWidth="1"/>
    <col min="11778" max="11778" width="5.6328125" style="256" customWidth="1"/>
    <col min="11779" max="11779" width="12.26953125" style="256" customWidth="1"/>
    <col min="11780" max="11791" width="6.6328125" style="256" customWidth="1"/>
    <col min="11792" max="11792" width="7.6328125" style="256" customWidth="1"/>
    <col min="11793" max="11793" width="14" style="256" customWidth="1"/>
    <col min="11794" max="12032" width="8.7265625" style="256"/>
    <col min="12033" max="12033" width="6.6328125" style="256" customWidth="1"/>
    <col min="12034" max="12034" width="5.6328125" style="256" customWidth="1"/>
    <col min="12035" max="12035" width="12.26953125" style="256" customWidth="1"/>
    <col min="12036" max="12047" width="6.6328125" style="256" customWidth="1"/>
    <col min="12048" max="12048" width="7.6328125" style="256" customWidth="1"/>
    <col min="12049" max="12049" width="14" style="256" customWidth="1"/>
    <col min="12050" max="12288" width="8.7265625" style="256"/>
    <col min="12289" max="12289" width="6.6328125" style="256" customWidth="1"/>
    <col min="12290" max="12290" width="5.6328125" style="256" customWidth="1"/>
    <col min="12291" max="12291" width="12.26953125" style="256" customWidth="1"/>
    <col min="12292" max="12303" width="6.6328125" style="256" customWidth="1"/>
    <col min="12304" max="12304" width="7.6328125" style="256" customWidth="1"/>
    <col min="12305" max="12305" width="14" style="256" customWidth="1"/>
    <col min="12306" max="12544" width="8.7265625" style="256"/>
    <col min="12545" max="12545" width="6.6328125" style="256" customWidth="1"/>
    <col min="12546" max="12546" width="5.6328125" style="256" customWidth="1"/>
    <col min="12547" max="12547" width="12.26953125" style="256" customWidth="1"/>
    <col min="12548" max="12559" width="6.6328125" style="256" customWidth="1"/>
    <col min="12560" max="12560" width="7.6328125" style="256" customWidth="1"/>
    <col min="12561" max="12561" width="14" style="256" customWidth="1"/>
    <col min="12562" max="12800" width="8.7265625" style="256"/>
    <col min="12801" max="12801" width="6.6328125" style="256" customWidth="1"/>
    <col min="12802" max="12802" width="5.6328125" style="256" customWidth="1"/>
    <col min="12803" max="12803" width="12.26953125" style="256" customWidth="1"/>
    <col min="12804" max="12815" width="6.6328125" style="256" customWidth="1"/>
    <col min="12816" max="12816" width="7.6328125" style="256" customWidth="1"/>
    <col min="12817" max="12817" width="14" style="256" customWidth="1"/>
    <col min="12818" max="13056" width="8.7265625" style="256"/>
    <col min="13057" max="13057" width="6.6328125" style="256" customWidth="1"/>
    <col min="13058" max="13058" width="5.6328125" style="256" customWidth="1"/>
    <col min="13059" max="13059" width="12.26953125" style="256" customWidth="1"/>
    <col min="13060" max="13071" width="6.6328125" style="256" customWidth="1"/>
    <col min="13072" max="13072" width="7.6328125" style="256" customWidth="1"/>
    <col min="13073" max="13073" width="14" style="256" customWidth="1"/>
    <col min="13074" max="13312" width="8.7265625" style="256"/>
    <col min="13313" max="13313" width="6.6328125" style="256" customWidth="1"/>
    <col min="13314" max="13314" width="5.6328125" style="256" customWidth="1"/>
    <col min="13315" max="13315" width="12.26953125" style="256" customWidth="1"/>
    <col min="13316" max="13327" width="6.6328125" style="256" customWidth="1"/>
    <col min="13328" max="13328" width="7.6328125" style="256" customWidth="1"/>
    <col min="13329" max="13329" width="14" style="256" customWidth="1"/>
    <col min="13330" max="13568" width="8.7265625" style="256"/>
    <col min="13569" max="13569" width="6.6328125" style="256" customWidth="1"/>
    <col min="13570" max="13570" width="5.6328125" style="256" customWidth="1"/>
    <col min="13571" max="13571" width="12.26953125" style="256" customWidth="1"/>
    <col min="13572" max="13583" width="6.6328125" style="256" customWidth="1"/>
    <col min="13584" max="13584" width="7.6328125" style="256" customWidth="1"/>
    <col min="13585" max="13585" width="14" style="256" customWidth="1"/>
    <col min="13586" max="13824" width="8.7265625" style="256"/>
    <col min="13825" max="13825" width="6.6328125" style="256" customWidth="1"/>
    <col min="13826" max="13826" width="5.6328125" style="256" customWidth="1"/>
    <col min="13827" max="13827" width="12.26953125" style="256" customWidth="1"/>
    <col min="13828" max="13839" width="6.6328125" style="256" customWidth="1"/>
    <col min="13840" max="13840" width="7.6328125" style="256" customWidth="1"/>
    <col min="13841" max="13841" width="14" style="256" customWidth="1"/>
    <col min="13842" max="14080" width="8.7265625" style="256"/>
    <col min="14081" max="14081" width="6.6328125" style="256" customWidth="1"/>
    <col min="14082" max="14082" width="5.6328125" style="256" customWidth="1"/>
    <col min="14083" max="14083" width="12.26953125" style="256" customWidth="1"/>
    <col min="14084" max="14095" width="6.6328125" style="256" customWidth="1"/>
    <col min="14096" max="14096" width="7.6328125" style="256" customWidth="1"/>
    <col min="14097" max="14097" width="14" style="256" customWidth="1"/>
    <col min="14098" max="14336" width="8.7265625" style="256"/>
    <col min="14337" max="14337" width="6.6328125" style="256" customWidth="1"/>
    <col min="14338" max="14338" width="5.6328125" style="256" customWidth="1"/>
    <col min="14339" max="14339" width="12.26953125" style="256" customWidth="1"/>
    <col min="14340" max="14351" width="6.6328125" style="256" customWidth="1"/>
    <col min="14352" max="14352" width="7.6328125" style="256" customWidth="1"/>
    <col min="14353" max="14353" width="14" style="256" customWidth="1"/>
    <col min="14354" max="14592" width="8.7265625" style="256"/>
    <col min="14593" max="14593" width="6.6328125" style="256" customWidth="1"/>
    <col min="14594" max="14594" width="5.6328125" style="256" customWidth="1"/>
    <col min="14595" max="14595" width="12.26953125" style="256" customWidth="1"/>
    <col min="14596" max="14607" width="6.6328125" style="256" customWidth="1"/>
    <col min="14608" max="14608" width="7.6328125" style="256" customWidth="1"/>
    <col min="14609" max="14609" width="14" style="256" customWidth="1"/>
    <col min="14610" max="14848" width="8.7265625" style="256"/>
    <col min="14849" max="14849" width="6.6328125" style="256" customWidth="1"/>
    <col min="14850" max="14850" width="5.6328125" style="256" customWidth="1"/>
    <col min="14851" max="14851" width="12.26953125" style="256" customWidth="1"/>
    <col min="14852" max="14863" width="6.6328125" style="256" customWidth="1"/>
    <col min="14864" max="14864" width="7.6328125" style="256" customWidth="1"/>
    <col min="14865" max="14865" width="14" style="256" customWidth="1"/>
    <col min="14866" max="15104" width="8.7265625" style="256"/>
    <col min="15105" max="15105" width="6.6328125" style="256" customWidth="1"/>
    <col min="15106" max="15106" width="5.6328125" style="256" customWidth="1"/>
    <col min="15107" max="15107" width="12.26953125" style="256" customWidth="1"/>
    <col min="15108" max="15119" width="6.6328125" style="256" customWidth="1"/>
    <col min="15120" max="15120" width="7.6328125" style="256" customWidth="1"/>
    <col min="15121" max="15121" width="14" style="256" customWidth="1"/>
    <col min="15122" max="15360" width="8.7265625" style="256"/>
    <col min="15361" max="15361" width="6.6328125" style="256" customWidth="1"/>
    <col min="15362" max="15362" width="5.6328125" style="256" customWidth="1"/>
    <col min="15363" max="15363" width="12.26953125" style="256" customWidth="1"/>
    <col min="15364" max="15375" width="6.6328125" style="256" customWidth="1"/>
    <col min="15376" max="15376" width="7.6328125" style="256" customWidth="1"/>
    <col min="15377" max="15377" width="14" style="256" customWidth="1"/>
    <col min="15378" max="15616" width="8.7265625" style="256"/>
    <col min="15617" max="15617" width="6.6328125" style="256" customWidth="1"/>
    <col min="15618" max="15618" width="5.6328125" style="256" customWidth="1"/>
    <col min="15619" max="15619" width="12.26953125" style="256" customWidth="1"/>
    <col min="15620" max="15631" width="6.6328125" style="256" customWidth="1"/>
    <col min="15632" max="15632" width="7.6328125" style="256" customWidth="1"/>
    <col min="15633" max="15633" width="14" style="256" customWidth="1"/>
    <col min="15634" max="15872" width="8.7265625" style="256"/>
    <col min="15873" max="15873" width="6.6328125" style="256" customWidth="1"/>
    <col min="15874" max="15874" width="5.6328125" style="256" customWidth="1"/>
    <col min="15875" max="15875" width="12.26953125" style="256" customWidth="1"/>
    <col min="15876" max="15887" width="6.6328125" style="256" customWidth="1"/>
    <col min="15888" max="15888" width="7.6328125" style="256" customWidth="1"/>
    <col min="15889" max="15889" width="14" style="256" customWidth="1"/>
    <col min="15890" max="16128" width="8.7265625" style="256"/>
    <col min="16129" max="16129" width="6.6328125" style="256" customWidth="1"/>
    <col min="16130" max="16130" width="5.6328125" style="256" customWidth="1"/>
    <col min="16131" max="16131" width="12.26953125" style="256" customWidth="1"/>
    <col min="16132" max="16143" width="6.6328125" style="256" customWidth="1"/>
    <col min="16144" max="16144" width="7.6328125" style="256" customWidth="1"/>
    <col min="16145" max="16145" width="14" style="256" customWidth="1"/>
    <col min="16146" max="16384" width="8.7265625" style="256"/>
  </cols>
  <sheetData>
    <row r="1" spans="1:17">
      <c r="A1" s="297" t="s">
        <v>156</v>
      </c>
      <c r="B1" s="298"/>
      <c r="C1" s="298"/>
      <c r="D1" s="261"/>
      <c r="E1" s="261"/>
      <c r="F1" s="261"/>
      <c r="G1" s="261"/>
      <c r="H1" s="261"/>
      <c r="I1" s="261"/>
      <c r="J1" s="261"/>
      <c r="K1" s="261"/>
      <c r="L1" s="261"/>
      <c r="M1" s="261"/>
      <c r="N1" s="261"/>
      <c r="O1" s="261"/>
      <c r="P1" s="299"/>
      <c r="Q1" s="261"/>
    </row>
    <row r="2" spans="1:17">
      <c r="A2" s="297"/>
      <c r="B2" s="298"/>
      <c r="C2" s="298"/>
      <c r="D2" s="261"/>
      <c r="E2" s="261"/>
      <c r="F2" s="261"/>
      <c r="G2" s="261"/>
      <c r="H2" s="261"/>
      <c r="I2" s="261"/>
      <c r="J2" s="261"/>
      <c r="K2" s="261"/>
      <c r="L2" s="261"/>
      <c r="M2" s="261"/>
      <c r="N2" s="261"/>
      <c r="O2" s="261"/>
      <c r="P2" s="299"/>
      <c r="Q2" s="261"/>
    </row>
    <row r="3" spans="1:17" ht="14">
      <c r="A3" s="300" t="s">
        <v>157</v>
      </c>
      <c r="B3" s="298"/>
      <c r="C3" s="298"/>
      <c r="D3" s="261"/>
      <c r="E3" s="261"/>
      <c r="F3" s="261"/>
      <c r="G3" s="261"/>
      <c r="H3" s="261"/>
      <c r="I3" s="261"/>
      <c r="J3" s="261"/>
      <c r="K3" s="261"/>
      <c r="L3" s="261"/>
      <c r="M3" s="261"/>
      <c r="N3" s="261"/>
      <c r="O3" s="261"/>
      <c r="P3" s="299"/>
      <c r="Q3" s="261"/>
    </row>
    <row r="4" spans="1:17" ht="14">
      <c r="A4" s="301" t="s">
        <v>158</v>
      </c>
      <c r="B4" s="298"/>
      <c r="C4" s="298"/>
      <c r="D4" s="261"/>
      <c r="E4" s="261"/>
      <c r="F4" s="261"/>
      <c r="G4" s="261"/>
      <c r="H4" s="261"/>
      <c r="I4" s="261"/>
      <c r="J4" s="261"/>
      <c r="K4" s="261"/>
      <c r="L4" s="261"/>
      <c r="M4" s="261"/>
      <c r="N4" s="261"/>
      <c r="O4" s="261"/>
      <c r="P4" s="299"/>
      <c r="Q4" s="261"/>
    </row>
    <row r="5" spans="1:17" ht="21" customHeight="1">
      <c r="A5" s="377" t="s">
        <v>159</v>
      </c>
      <c r="B5" s="377"/>
      <c r="C5" s="377"/>
      <c r="D5" s="378"/>
      <c r="E5" s="378"/>
      <c r="F5" s="378"/>
      <c r="G5" s="378"/>
      <c r="H5" s="378"/>
      <c r="I5" s="378"/>
      <c r="J5" s="261"/>
      <c r="K5" s="261"/>
      <c r="L5" s="261"/>
      <c r="M5" s="261"/>
      <c r="N5" s="261"/>
      <c r="O5" s="261"/>
      <c r="P5" s="299"/>
      <c r="Q5" s="261"/>
    </row>
    <row r="6" spans="1:17" ht="20.25" customHeight="1">
      <c r="A6" s="379" t="s">
        <v>160</v>
      </c>
      <c r="B6" s="379"/>
      <c r="C6" s="379"/>
      <c r="D6" s="379"/>
      <c r="E6" s="379"/>
      <c r="F6" s="379"/>
      <c r="G6" s="380"/>
      <c r="H6" s="381"/>
      <c r="I6" s="302" t="s">
        <v>23</v>
      </c>
      <c r="J6" s="303"/>
      <c r="K6" s="261"/>
      <c r="L6" s="261"/>
      <c r="M6" s="261"/>
      <c r="N6" s="261"/>
      <c r="O6" s="261"/>
      <c r="P6" s="299"/>
      <c r="Q6" s="304"/>
    </row>
    <row r="7" spans="1:17" s="309" customFormat="1" ht="30.75" customHeight="1">
      <c r="A7" s="305"/>
      <c r="B7" s="305"/>
      <c r="C7" s="305"/>
      <c r="D7" s="305"/>
      <c r="E7" s="305"/>
      <c r="F7" s="306"/>
      <c r="G7" s="306"/>
      <c r="H7" s="306"/>
      <c r="I7" s="307"/>
      <c r="J7" s="305"/>
      <c r="K7" s="305"/>
      <c r="L7" s="305"/>
      <c r="M7" s="305"/>
      <c r="N7" s="305"/>
      <c r="O7" s="308"/>
      <c r="P7" s="308"/>
      <c r="Q7" s="308"/>
    </row>
    <row r="8" spans="1:17" s="313" customFormat="1">
      <c r="A8" s="310"/>
      <c r="B8" s="311"/>
      <c r="C8" s="312"/>
      <c r="D8" s="382" t="s">
        <v>161</v>
      </c>
      <c r="E8" s="383"/>
      <c r="F8" s="383"/>
      <c r="G8" s="383"/>
      <c r="H8" s="383"/>
      <c r="I8" s="383"/>
      <c r="J8" s="383"/>
      <c r="K8" s="383"/>
      <c r="L8" s="383"/>
      <c r="M8" s="383"/>
      <c r="N8" s="383"/>
      <c r="O8" s="383"/>
      <c r="P8" s="383"/>
      <c r="Q8" s="384"/>
    </row>
    <row r="9" spans="1:17" s="319" customFormat="1" ht="26">
      <c r="A9" s="314"/>
      <c r="B9" s="315" t="s">
        <v>162</v>
      </c>
      <c r="C9" s="315" t="s">
        <v>163</v>
      </c>
      <c r="D9" s="316" t="s">
        <v>181</v>
      </c>
      <c r="E9" s="316" t="s">
        <v>182</v>
      </c>
      <c r="F9" s="316" t="s">
        <v>183</v>
      </c>
      <c r="G9" s="316" t="s">
        <v>184</v>
      </c>
      <c r="H9" s="316" t="s">
        <v>185</v>
      </c>
      <c r="I9" s="316" t="s">
        <v>186</v>
      </c>
      <c r="J9" s="316" t="s">
        <v>187</v>
      </c>
      <c r="K9" s="316" t="s">
        <v>188</v>
      </c>
      <c r="L9" s="316" t="s">
        <v>189</v>
      </c>
      <c r="M9" s="317" t="s">
        <v>190</v>
      </c>
      <c r="N9" s="317" t="s">
        <v>191</v>
      </c>
      <c r="O9" s="317" t="s">
        <v>192</v>
      </c>
      <c r="P9" s="318" t="s">
        <v>164</v>
      </c>
      <c r="Q9" s="318"/>
    </row>
    <row r="10" spans="1:17" s="313" customFormat="1">
      <c r="A10" s="320" t="s">
        <v>25</v>
      </c>
      <c r="B10" s="321">
        <v>1</v>
      </c>
      <c r="C10" s="322"/>
      <c r="D10" s="323"/>
      <c r="E10" s="323"/>
      <c r="F10" s="323"/>
      <c r="G10" s="323"/>
      <c r="H10" s="323"/>
      <c r="I10" s="323"/>
      <c r="J10" s="323"/>
      <c r="K10" s="323"/>
      <c r="L10" s="323"/>
      <c r="M10" s="323"/>
      <c r="N10" s="323"/>
      <c r="O10" s="323"/>
      <c r="P10" s="324">
        <f t="shared" ref="P10:P19" si="0">SUM(D10:O10)</f>
        <v>0</v>
      </c>
      <c r="Q10" s="374" t="s">
        <v>165</v>
      </c>
    </row>
    <row r="11" spans="1:17" s="313" customFormat="1">
      <c r="A11" s="325"/>
      <c r="B11" s="321">
        <v>2</v>
      </c>
      <c r="C11" s="322"/>
      <c r="D11" s="323"/>
      <c r="E11" s="323"/>
      <c r="F11" s="323"/>
      <c r="G11" s="323"/>
      <c r="H11" s="323"/>
      <c r="I11" s="323"/>
      <c r="J11" s="323"/>
      <c r="K11" s="323"/>
      <c r="L11" s="323"/>
      <c r="M11" s="323"/>
      <c r="N11" s="323"/>
      <c r="O11" s="323"/>
      <c r="P11" s="324">
        <f t="shared" si="0"/>
        <v>0</v>
      </c>
      <c r="Q11" s="375"/>
    </row>
    <row r="12" spans="1:17" s="313" customFormat="1">
      <c r="A12" s="325"/>
      <c r="B12" s="321">
        <v>3</v>
      </c>
      <c r="C12" s="322"/>
      <c r="D12" s="323"/>
      <c r="E12" s="323"/>
      <c r="F12" s="323"/>
      <c r="G12" s="323"/>
      <c r="H12" s="323"/>
      <c r="I12" s="323"/>
      <c r="J12" s="323"/>
      <c r="K12" s="323"/>
      <c r="L12" s="323"/>
      <c r="M12" s="323"/>
      <c r="N12" s="323"/>
      <c r="O12" s="323"/>
      <c r="P12" s="324">
        <f t="shared" si="0"/>
        <v>0</v>
      </c>
      <c r="Q12" s="375"/>
    </row>
    <row r="13" spans="1:17" s="313" customFormat="1">
      <c r="A13" s="325"/>
      <c r="B13" s="321">
        <v>4</v>
      </c>
      <c r="C13" s="322"/>
      <c r="D13" s="323"/>
      <c r="E13" s="323"/>
      <c r="F13" s="323"/>
      <c r="G13" s="323"/>
      <c r="H13" s="323"/>
      <c r="I13" s="323"/>
      <c r="J13" s="323"/>
      <c r="K13" s="323"/>
      <c r="L13" s="323"/>
      <c r="M13" s="323"/>
      <c r="N13" s="323"/>
      <c r="O13" s="323"/>
      <c r="P13" s="324">
        <f t="shared" si="0"/>
        <v>0</v>
      </c>
      <c r="Q13" s="375"/>
    </row>
    <row r="14" spans="1:17" s="313" customFormat="1">
      <c r="A14" s="325"/>
      <c r="B14" s="321">
        <v>5</v>
      </c>
      <c r="C14" s="322"/>
      <c r="D14" s="323"/>
      <c r="E14" s="323"/>
      <c r="F14" s="323"/>
      <c r="G14" s="323"/>
      <c r="H14" s="323"/>
      <c r="I14" s="323"/>
      <c r="J14" s="323"/>
      <c r="K14" s="323"/>
      <c r="L14" s="323"/>
      <c r="M14" s="323"/>
      <c r="N14" s="323"/>
      <c r="O14" s="323"/>
      <c r="P14" s="324">
        <f t="shared" si="0"/>
        <v>0</v>
      </c>
      <c r="Q14" s="375"/>
    </row>
    <row r="15" spans="1:17" s="313" customFormat="1">
      <c r="A15" s="325"/>
      <c r="B15" s="321">
        <v>6</v>
      </c>
      <c r="C15" s="322"/>
      <c r="D15" s="323"/>
      <c r="E15" s="323"/>
      <c r="F15" s="323"/>
      <c r="G15" s="323"/>
      <c r="H15" s="323"/>
      <c r="I15" s="323"/>
      <c r="J15" s="323"/>
      <c r="K15" s="323"/>
      <c r="L15" s="323"/>
      <c r="M15" s="323"/>
      <c r="N15" s="323"/>
      <c r="O15" s="323"/>
      <c r="P15" s="324">
        <f t="shared" si="0"/>
        <v>0</v>
      </c>
      <c r="Q15" s="375"/>
    </row>
    <row r="16" spans="1:17" s="313" customFormat="1">
      <c r="A16" s="325"/>
      <c r="B16" s="321">
        <v>7</v>
      </c>
      <c r="C16" s="322"/>
      <c r="D16" s="323"/>
      <c r="E16" s="323"/>
      <c r="F16" s="323"/>
      <c r="G16" s="323"/>
      <c r="H16" s="323"/>
      <c r="I16" s="323"/>
      <c r="J16" s="323"/>
      <c r="K16" s="323"/>
      <c r="L16" s="323"/>
      <c r="M16" s="323"/>
      <c r="N16" s="323"/>
      <c r="O16" s="323"/>
      <c r="P16" s="324">
        <f t="shared" si="0"/>
        <v>0</v>
      </c>
      <c r="Q16" s="375"/>
    </row>
    <row r="17" spans="1:17" s="313" customFormat="1">
      <c r="A17" s="325"/>
      <c r="B17" s="321">
        <v>8</v>
      </c>
      <c r="C17" s="322"/>
      <c r="D17" s="323"/>
      <c r="E17" s="323"/>
      <c r="F17" s="323"/>
      <c r="G17" s="323"/>
      <c r="H17" s="323"/>
      <c r="I17" s="323"/>
      <c r="J17" s="323"/>
      <c r="K17" s="323"/>
      <c r="L17" s="323"/>
      <c r="M17" s="323"/>
      <c r="N17" s="323"/>
      <c r="O17" s="323"/>
      <c r="P17" s="324">
        <f t="shared" si="0"/>
        <v>0</v>
      </c>
      <c r="Q17" s="375"/>
    </row>
    <row r="18" spans="1:17" s="313" customFormat="1">
      <c r="A18" s="325"/>
      <c r="B18" s="321">
        <v>9</v>
      </c>
      <c r="C18" s="322"/>
      <c r="D18" s="323"/>
      <c r="E18" s="323"/>
      <c r="F18" s="323"/>
      <c r="G18" s="323"/>
      <c r="H18" s="323"/>
      <c r="I18" s="323"/>
      <c r="J18" s="323"/>
      <c r="K18" s="323"/>
      <c r="L18" s="323"/>
      <c r="M18" s="323"/>
      <c r="N18" s="323"/>
      <c r="O18" s="323"/>
      <c r="P18" s="324">
        <f t="shared" si="0"/>
        <v>0</v>
      </c>
      <c r="Q18" s="375"/>
    </row>
    <row r="19" spans="1:17" s="313" customFormat="1">
      <c r="A19" s="326"/>
      <c r="B19" s="321">
        <v>10</v>
      </c>
      <c r="C19" s="322"/>
      <c r="D19" s="323"/>
      <c r="E19" s="323"/>
      <c r="F19" s="323"/>
      <c r="G19" s="323"/>
      <c r="H19" s="323"/>
      <c r="I19" s="323"/>
      <c r="J19" s="323"/>
      <c r="K19" s="323"/>
      <c r="L19" s="323"/>
      <c r="M19" s="323"/>
      <c r="N19" s="323"/>
      <c r="O19" s="323"/>
      <c r="P19" s="324">
        <f t="shared" si="0"/>
        <v>0</v>
      </c>
      <c r="Q19" s="376"/>
    </row>
    <row r="20" spans="1:17" s="313" customFormat="1" ht="14">
      <c r="A20" s="382" t="s">
        <v>166</v>
      </c>
      <c r="B20" s="383"/>
      <c r="C20" s="384"/>
      <c r="D20" s="382"/>
      <c r="E20" s="383"/>
      <c r="F20" s="383"/>
      <c r="G20" s="383"/>
      <c r="H20" s="383"/>
      <c r="I20" s="383"/>
      <c r="J20" s="383"/>
      <c r="K20" s="383"/>
      <c r="L20" s="383"/>
      <c r="M20" s="383"/>
      <c r="N20" s="383"/>
      <c r="O20" s="384"/>
      <c r="P20" s="327">
        <f>SUM(P10:P19)</f>
        <v>0</v>
      </c>
      <c r="Q20" s="328" t="e">
        <f>P20/P69</f>
        <v>#DIV/0!</v>
      </c>
    </row>
    <row r="21" spans="1:17" s="313" customFormat="1">
      <c r="A21" s="329" t="s">
        <v>26</v>
      </c>
      <c r="B21" s="321">
        <v>1</v>
      </c>
      <c r="C21" s="322"/>
      <c r="D21" s="323"/>
      <c r="E21" s="323"/>
      <c r="F21" s="323"/>
      <c r="G21" s="323"/>
      <c r="H21" s="323"/>
      <c r="I21" s="323"/>
      <c r="J21" s="323"/>
      <c r="K21" s="323"/>
      <c r="L21" s="323"/>
      <c r="M21" s="323"/>
      <c r="N21" s="323"/>
      <c r="O21" s="323"/>
      <c r="P21" s="324">
        <f t="shared" ref="P21:P30" si="1">SUM(D21:O21)</f>
        <v>0</v>
      </c>
      <c r="Q21" s="374" t="s">
        <v>167</v>
      </c>
    </row>
    <row r="22" spans="1:17" s="313" customFormat="1">
      <c r="A22" s="325"/>
      <c r="B22" s="321">
        <v>2</v>
      </c>
      <c r="C22" s="322"/>
      <c r="D22" s="323"/>
      <c r="E22" s="323"/>
      <c r="F22" s="323"/>
      <c r="G22" s="323"/>
      <c r="H22" s="323"/>
      <c r="I22" s="323"/>
      <c r="J22" s="323"/>
      <c r="K22" s="323"/>
      <c r="L22" s="323"/>
      <c r="M22" s="323"/>
      <c r="N22" s="323"/>
      <c r="O22" s="323"/>
      <c r="P22" s="324">
        <f t="shared" si="1"/>
        <v>0</v>
      </c>
      <c r="Q22" s="375"/>
    </row>
    <row r="23" spans="1:17" s="313" customFormat="1">
      <c r="A23" s="325"/>
      <c r="B23" s="321">
        <v>3</v>
      </c>
      <c r="C23" s="322"/>
      <c r="D23" s="323"/>
      <c r="E23" s="323"/>
      <c r="F23" s="323"/>
      <c r="G23" s="323"/>
      <c r="H23" s="323"/>
      <c r="I23" s="323"/>
      <c r="J23" s="323"/>
      <c r="K23" s="323"/>
      <c r="L23" s="323"/>
      <c r="M23" s="323"/>
      <c r="N23" s="323"/>
      <c r="O23" s="323"/>
      <c r="P23" s="324">
        <f t="shared" si="1"/>
        <v>0</v>
      </c>
      <c r="Q23" s="375"/>
    </row>
    <row r="24" spans="1:17" s="313" customFormat="1">
      <c r="A24" s="325"/>
      <c r="B24" s="321">
        <v>4</v>
      </c>
      <c r="C24" s="322"/>
      <c r="D24" s="323"/>
      <c r="E24" s="323"/>
      <c r="F24" s="323"/>
      <c r="G24" s="323"/>
      <c r="H24" s="323"/>
      <c r="I24" s="323"/>
      <c r="J24" s="323"/>
      <c r="K24" s="323"/>
      <c r="L24" s="323"/>
      <c r="M24" s="323"/>
      <c r="N24" s="323"/>
      <c r="O24" s="323"/>
      <c r="P24" s="324">
        <f t="shared" si="1"/>
        <v>0</v>
      </c>
      <c r="Q24" s="375"/>
    </row>
    <row r="25" spans="1:17" s="313" customFormat="1">
      <c r="A25" s="325"/>
      <c r="B25" s="321">
        <v>5</v>
      </c>
      <c r="C25" s="322"/>
      <c r="D25" s="323"/>
      <c r="E25" s="323"/>
      <c r="F25" s="323"/>
      <c r="G25" s="323"/>
      <c r="H25" s="323"/>
      <c r="I25" s="323"/>
      <c r="J25" s="323"/>
      <c r="K25" s="323"/>
      <c r="L25" s="323"/>
      <c r="M25" s="323"/>
      <c r="N25" s="323"/>
      <c r="O25" s="323"/>
      <c r="P25" s="324">
        <f t="shared" si="1"/>
        <v>0</v>
      </c>
      <c r="Q25" s="375"/>
    </row>
    <row r="26" spans="1:17" s="313" customFormat="1">
      <c r="A26" s="325"/>
      <c r="B26" s="321">
        <v>6</v>
      </c>
      <c r="C26" s="322"/>
      <c r="D26" s="323"/>
      <c r="E26" s="323"/>
      <c r="F26" s="323"/>
      <c r="G26" s="323"/>
      <c r="H26" s="323"/>
      <c r="I26" s="323"/>
      <c r="J26" s="323"/>
      <c r="K26" s="323"/>
      <c r="L26" s="323"/>
      <c r="M26" s="323"/>
      <c r="N26" s="323"/>
      <c r="O26" s="323"/>
      <c r="P26" s="324">
        <f t="shared" si="1"/>
        <v>0</v>
      </c>
      <c r="Q26" s="375"/>
    </row>
    <row r="27" spans="1:17" s="313" customFormat="1">
      <c r="A27" s="325"/>
      <c r="B27" s="321">
        <v>7</v>
      </c>
      <c r="C27" s="322"/>
      <c r="D27" s="323"/>
      <c r="E27" s="323"/>
      <c r="F27" s="323"/>
      <c r="G27" s="323"/>
      <c r="H27" s="323"/>
      <c r="I27" s="323"/>
      <c r="J27" s="323"/>
      <c r="K27" s="323"/>
      <c r="L27" s="323"/>
      <c r="M27" s="323"/>
      <c r="N27" s="323"/>
      <c r="O27" s="323"/>
      <c r="P27" s="324">
        <f t="shared" si="1"/>
        <v>0</v>
      </c>
      <c r="Q27" s="375"/>
    </row>
    <row r="28" spans="1:17" s="313" customFormat="1">
      <c r="A28" s="325"/>
      <c r="B28" s="321">
        <v>8</v>
      </c>
      <c r="C28" s="322"/>
      <c r="D28" s="323"/>
      <c r="E28" s="323"/>
      <c r="F28" s="323"/>
      <c r="G28" s="323"/>
      <c r="H28" s="323"/>
      <c r="I28" s="323"/>
      <c r="J28" s="323"/>
      <c r="K28" s="323"/>
      <c r="L28" s="323"/>
      <c r="M28" s="323"/>
      <c r="N28" s="323"/>
      <c r="O28" s="323"/>
      <c r="P28" s="324">
        <f t="shared" si="1"/>
        <v>0</v>
      </c>
      <c r="Q28" s="375"/>
    </row>
    <row r="29" spans="1:17" s="313" customFormat="1">
      <c r="A29" s="325"/>
      <c r="B29" s="321">
        <v>9</v>
      </c>
      <c r="C29" s="322"/>
      <c r="D29" s="323"/>
      <c r="E29" s="323"/>
      <c r="F29" s="323"/>
      <c r="G29" s="323"/>
      <c r="H29" s="323"/>
      <c r="I29" s="323"/>
      <c r="J29" s="323"/>
      <c r="K29" s="323"/>
      <c r="L29" s="323"/>
      <c r="M29" s="323"/>
      <c r="N29" s="323"/>
      <c r="O29" s="323"/>
      <c r="P29" s="324">
        <f t="shared" si="1"/>
        <v>0</v>
      </c>
      <c r="Q29" s="375"/>
    </row>
    <row r="30" spans="1:17" s="313" customFormat="1">
      <c r="A30" s="326"/>
      <c r="B30" s="321">
        <v>10</v>
      </c>
      <c r="C30" s="322"/>
      <c r="D30" s="323"/>
      <c r="E30" s="323"/>
      <c r="F30" s="323"/>
      <c r="G30" s="323"/>
      <c r="H30" s="323"/>
      <c r="I30" s="323"/>
      <c r="J30" s="323"/>
      <c r="K30" s="323"/>
      <c r="L30" s="323"/>
      <c r="M30" s="323"/>
      <c r="N30" s="323"/>
      <c r="O30" s="323"/>
      <c r="P30" s="324">
        <f t="shared" si="1"/>
        <v>0</v>
      </c>
      <c r="Q30" s="376"/>
    </row>
    <row r="31" spans="1:17" s="313" customFormat="1" ht="14">
      <c r="A31" s="382" t="s">
        <v>166</v>
      </c>
      <c r="B31" s="383"/>
      <c r="C31" s="384"/>
      <c r="D31" s="382"/>
      <c r="E31" s="383"/>
      <c r="F31" s="383"/>
      <c r="G31" s="383"/>
      <c r="H31" s="383"/>
      <c r="I31" s="383"/>
      <c r="J31" s="383"/>
      <c r="K31" s="383"/>
      <c r="L31" s="383"/>
      <c r="M31" s="383"/>
      <c r="N31" s="383"/>
      <c r="O31" s="384"/>
      <c r="P31" s="327">
        <f>SUM(P21:P30)</f>
        <v>0</v>
      </c>
      <c r="Q31" s="328" t="e">
        <f>P31/P69</f>
        <v>#DIV/0!</v>
      </c>
    </row>
    <row r="32" spans="1:17" s="313" customFormat="1">
      <c r="A32" s="329" t="s">
        <v>27</v>
      </c>
      <c r="B32" s="321">
        <v>1</v>
      </c>
      <c r="C32" s="322"/>
      <c r="D32" s="323"/>
      <c r="E32" s="323"/>
      <c r="F32" s="323"/>
      <c r="G32" s="323"/>
      <c r="H32" s="323"/>
      <c r="I32" s="323"/>
      <c r="J32" s="323"/>
      <c r="K32" s="323"/>
      <c r="L32" s="323"/>
      <c r="M32" s="323"/>
      <c r="N32" s="323"/>
      <c r="O32" s="323"/>
      <c r="P32" s="324">
        <f t="shared" ref="P32:P41" si="2">SUM(D32:O32)</f>
        <v>0</v>
      </c>
      <c r="Q32" s="374" t="s">
        <v>167</v>
      </c>
    </row>
    <row r="33" spans="1:17" s="313" customFormat="1">
      <c r="A33" s="325"/>
      <c r="B33" s="321">
        <v>2</v>
      </c>
      <c r="C33" s="322"/>
      <c r="D33" s="323"/>
      <c r="E33" s="323"/>
      <c r="F33" s="323"/>
      <c r="G33" s="323"/>
      <c r="H33" s="323"/>
      <c r="I33" s="323"/>
      <c r="J33" s="323"/>
      <c r="K33" s="323"/>
      <c r="L33" s="323"/>
      <c r="M33" s="323"/>
      <c r="N33" s="323"/>
      <c r="O33" s="323"/>
      <c r="P33" s="324">
        <f t="shared" si="2"/>
        <v>0</v>
      </c>
      <c r="Q33" s="375"/>
    </row>
    <row r="34" spans="1:17" s="313" customFormat="1">
      <c r="A34" s="325"/>
      <c r="B34" s="321">
        <v>3</v>
      </c>
      <c r="C34" s="322"/>
      <c r="D34" s="323"/>
      <c r="E34" s="323"/>
      <c r="F34" s="323"/>
      <c r="G34" s="323"/>
      <c r="H34" s="323"/>
      <c r="I34" s="323"/>
      <c r="J34" s="323"/>
      <c r="K34" s="323"/>
      <c r="L34" s="323"/>
      <c r="M34" s="323"/>
      <c r="N34" s="323"/>
      <c r="O34" s="323"/>
      <c r="P34" s="324">
        <f t="shared" si="2"/>
        <v>0</v>
      </c>
      <c r="Q34" s="375"/>
    </row>
    <row r="35" spans="1:17" s="313" customFormat="1">
      <c r="A35" s="325"/>
      <c r="B35" s="321">
        <v>4</v>
      </c>
      <c r="C35" s="322"/>
      <c r="D35" s="323"/>
      <c r="E35" s="323"/>
      <c r="F35" s="323"/>
      <c r="G35" s="323"/>
      <c r="H35" s="323"/>
      <c r="I35" s="323"/>
      <c r="J35" s="323"/>
      <c r="K35" s="323"/>
      <c r="L35" s="323"/>
      <c r="M35" s="323"/>
      <c r="N35" s="323"/>
      <c r="O35" s="323"/>
      <c r="P35" s="324">
        <f t="shared" si="2"/>
        <v>0</v>
      </c>
      <c r="Q35" s="375"/>
    </row>
    <row r="36" spans="1:17" s="313" customFormat="1">
      <c r="A36" s="325"/>
      <c r="B36" s="321">
        <v>5</v>
      </c>
      <c r="C36" s="322"/>
      <c r="D36" s="323"/>
      <c r="E36" s="323"/>
      <c r="F36" s="323"/>
      <c r="G36" s="323"/>
      <c r="H36" s="323"/>
      <c r="I36" s="323"/>
      <c r="J36" s="323"/>
      <c r="K36" s="323"/>
      <c r="L36" s="323"/>
      <c r="M36" s="323"/>
      <c r="N36" s="323"/>
      <c r="O36" s="323"/>
      <c r="P36" s="324">
        <f t="shared" si="2"/>
        <v>0</v>
      </c>
      <c r="Q36" s="375"/>
    </row>
    <row r="37" spans="1:17" s="313" customFormat="1">
      <c r="A37" s="325"/>
      <c r="B37" s="321">
        <v>6</v>
      </c>
      <c r="C37" s="322"/>
      <c r="D37" s="323"/>
      <c r="E37" s="323"/>
      <c r="F37" s="323"/>
      <c r="G37" s="323"/>
      <c r="H37" s="323"/>
      <c r="I37" s="323"/>
      <c r="J37" s="323"/>
      <c r="K37" s="323"/>
      <c r="L37" s="323"/>
      <c r="M37" s="323"/>
      <c r="N37" s="323"/>
      <c r="O37" s="323"/>
      <c r="P37" s="324">
        <f t="shared" si="2"/>
        <v>0</v>
      </c>
      <c r="Q37" s="375"/>
    </row>
    <row r="38" spans="1:17" s="313" customFormat="1">
      <c r="A38" s="325"/>
      <c r="B38" s="321">
        <v>7</v>
      </c>
      <c r="C38" s="322"/>
      <c r="D38" s="323"/>
      <c r="E38" s="323"/>
      <c r="F38" s="323"/>
      <c r="G38" s="323"/>
      <c r="H38" s="323"/>
      <c r="I38" s="323"/>
      <c r="J38" s="323"/>
      <c r="K38" s="323"/>
      <c r="L38" s="323"/>
      <c r="M38" s="323"/>
      <c r="N38" s="323"/>
      <c r="O38" s="323"/>
      <c r="P38" s="324">
        <f t="shared" si="2"/>
        <v>0</v>
      </c>
      <c r="Q38" s="375"/>
    </row>
    <row r="39" spans="1:17" s="313" customFormat="1">
      <c r="A39" s="325"/>
      <c r="B39" s="321">
        <v>8</v>
      </c>
      <c r="C39" s="322"/>
      <c r="D39" s="323"/>
      <c r="E39" s="323"/>
      <c r="F39" s="323"/>
      <c r="G39" s="323"/>
      <c r="H39" s="323"/>
      <c r="I39" s="323"/>
      <c r="J39" s="323"/>
      <c r="K39" s="323"/>
      <c r="L39" s="323"/>
      <c r="M39" s="323"/>
      <c r="N39" s="323"/>
      <c r="O39" s="323"/>
      <c r="P39" s="324">
        <f t="shared" si="2"/>
        <v>0</v>
      </c>
      <c r="Q39" s="375"/>
    </row>
    <row r="40" spans="1:17" s="313" customFormat="1">
      <c r="A40" s="325"/>
      <c r="B40" s="321">
        <v>9</v>
      </c>
      <c r="C40" s="322"/>
      <c r="D40" s="323"/>
      <c r="E40" s="323"/>
      <c r="F40" s="323"/>
      <c r="G40" s="323"/>
      <c r="H40" s="323"/>
      <c r="I40" s="323"/>
      <c r="J40" s="323"/>
      <c r="K40" s="323"/>
      <c r="L40" s="323"/>
      <c r="M40" s="323"/>
      <c r="N40" s="323"/>
      <c r="O40" s="323"/>
      <c r="P40" s="324">
        <f t="shared" si="2"/>
        <v>0</v>
      </c>
      <c r="Q40" s="375"/>
    </row>
    <row r="41" spans="1:17" s="313" customFormat="1">
      <c r="A41" s="326"/>
      <c r="B41" s="321">
        <v>10</v>
      </c>
      <c r="C41" s="322"/>
      <c r="D41" s="323"/>
      <c r="E41" s="323"/>
      <c r="F41" s="323"/>
      <c r="G41" s="323"/>
      <c r="H41" s="323"/>
      <c r="I41" s="323"/>
      <c r="J41" s="323"/>
      <c r="K41" s="323"/>
      <c r="L41" s="323"/>
      <c r="M41" s="323"/>
      <c r="N41" s="323"/>
      <c r="O41" s="323"/>
      <c r="P41" s="324">
        <f t="shared" si="2"/>
        <v>0</v>
      </c>
      <c r="Q41" s="376"/>
    </row>
    <row r="42" spans="1:17" s="313" customFormat="1" ht="14">
      <c r="A42" s="382" t="s">
        <v>166</v>
      </c>
      <c r="B42" s="383"/>
      <c r="C42" s="384"/>
      <c r="D42" s="382"/>
      <c r="E42" s="383"/>
      <c r="F42" s="383"/>
      <c r="G42" s="383"/>
      <c r="H42" s="383"/>
      <c r="I42" s="383"/>
      <c r="J42" s="383"/>
      <c r="K42" s="383"/>
      <c r="L42" s="383"/>
      <c r="M42" s="383"/>
      <c r="N42" s="383"/>
      <c r="O42" s="384"/>
      <c r="P42" s="327">
        <f>SUM(P32:P41)</f>
        <v>0</v>
      </c>
      <c r="Q42" s="328" t="e">
        <f>P42/P69</f>
        <v>#DIV/0!</v>
      </c>
    </row>
    <row r="43" spans="1:17" s="313" customFormat="1">
      <c r="A43" s="329" t="s">
        <v>28</v>
      </c>
      <c r="B43" s="321">
        <v>1</v>
      </c>
      <c r="C43" s="322"/>
      <c r="D43" s="323"/>
      <c r="E43" s="323"/>
      <c r="F43" s="323"/>
      <c r="G43" s="323"/>
      <c r="H43" s="323"/>
      <c r="I43" s="323"/>
      <c r="J43" s="323"/>
      <c r="K43" s="323"/>
      <c r="L43" s="323"/>
      <c r="M43" s="323"/>
      <c r="N43" s="323"/>
      <c r="O43" s="323"/>
      <c r="P43" s="324">
        <f t="shared" ref="P43:P52" si="3">SUM(D43:O43)</f>
        <v>0</v>
      </c>
      <c r="Q43" s="374" t="s">
        <v>167</v>
      </c>
    </row>
    <row r="44" spans="1:17" s="313" customFormat="1">
      <c r="A44" s="325"/>
      <c r="B44" s="321">
        <v>2</v>
      </c>
      <c r="C44" s="322"/>
      <c r="D44" s="323"/>
      <c r="E44" s="323"/>
      <c r="F44" s="323"/>
      <c r="G44" s="323"/>
      <c r="H44" s="323"/>
      <c r="I44" s="323"/>
      <c r="J44" s="323"/>
      <c r="K44" s="323"/>
      <c r="L44" s="323"/>
      <c r="M44" s="323"/>
      <c r="N44" s="323"/>
      <c r="O44" s="323"/>
      <c r="P44" s="324">
        <f t="shared" si="3"/>
        <v>0</v>
      </c>
      <c r="Q44" s="375"/>
    </row>
    <row r="45" spans="1:17" s="313" customFormat="1">
      <c r="A45" s="325"/>
      <c r="B45" s="321">
        <v>3</v>
      </c>
      <c r="C45" s="322"/>
      <c r="D45" s="323"/>
      <c r="E45" s="323"/>
      <c r="F45" s="323"/>
      <c r="G45" s="323"/>
      <c r="H45" s="323"/>
      <c r="I45" s="323"/>
      <c r="J45" s="323"/>
      <c r="K45" s="323"/>
      <c r="L45" s="323"/>
      <c r="M45" s="323"/>
      <c r="N45" s="323"/>
      <c r="O45" s="323"/>
      <c r="P45" s="324">
        <f t="shared" si="3"/>
        <v>0</v>
      </c>
      <c r="Q45" s="375"/>
    </row>
    <row r="46" spans="1:17" s="313" customFormat="1">
      <c r="A46" s="325"/>
      <c r="B46" s="321">
        <v>4</v>
      </c>
      <c r="C46" s="322"/>
      <c r="D46" s="323"/>
      <c r="E46" s="323"/>
      <c r="F46" s="323"/>
      <c r="G46" s="323"/>
      <c r="H46" s="323"/>
      <c r="I46" s="323"/>
      <c r="J46" s="323"/>
      <c r="K46" s="323"/>
      <c r="L46" s="323"/>
      <c r="M46" s="323"/>
      <c r="N46" s="323"/>
      <c r="O46" s="323"/>
      <c r="P46" s="324">
        <f t="shared" si="3"/>
        <v>0</v>
      </c>
      <c r="Q46" s="375"/>
    </row>
    <row r="47" spans="1:17" s="313" customFormat="1">
      <c r="A47" s="325"/>
      <c r="B47" s="321">
        <v>5</v>
      </c>
      <c r="C47" s="322"/>
      <c r="D47" s="323"/>
      <c r="E47" s="323"/>
      <c r="F47" s="323"/>
      <c r="G47" s="323"/>
      <c r="H47" s="323"/>
      <c r="I47" s="323"/>
      <c r="J47" s="323"/>
      <c r="K47" s="323"/>
      <c r="L47" s="323"/>
      <c r="M47" s="323"/>
      <c r="N47" s="323"/>
      <c r="O47" s="323"/>
      <c r="P47" s="324">
        <f t="shared" si="3"/>
        <v>0</v>
      </c>
      <c r="Q47" s="375"/>
    </row>
    <row r="48" spans="1:17" s="313" customFormat="1">
      <c r="A48" s="325"/>
      <c r="B48" s="321">
        <v>6</v>
      </c>
      <c r="C48" s="322"/>
      <c r="D48" s="323"/>
      <c r="E48" s="323"/>
      <c r="F48" s="323"/>
      <c r="G48" s="323"/>
      <c r="H48" s="323"/>
      <c r="I48" s="323"/>
      <c r="J48" s="323"/>
      <c r="K48" s="323"/>
      <c r="L48" s="323"/>
      <c r="M48" s="323"/>
      <c r="N48" s="323"/>
      <c r="O48" s="323"/>
      <c r="P48" s="324">
        <f t="shared" si="3"/>
        <v>0</v>
      </c>
      <c r="Q48" s="375"/>
    </row>
    <row r="49" spans="1:17" s="313" customFormat="1">
      <c r="A49" s="325"/>
      <c r="B49" s="321">
        <v>7</v>
      </c>
      <c r="C49" s="322"/>
      <c r="D49" s="323"/>
      <c r="E49" s="323"/>
      <c r="F49" s="323"/>
      <c r="G49" s="323"/>
      <c r="H49" s="323"/>
      <c r="I49" s="323"/>
      <c r="J49" s="323"/>
      <c r="K49" s="323"/>
      <c r="L49" s="323"/>
      <c r="M49" s="323"/>
      <c r="N49" s="323"/>
      <c r="O49" s="323"/>
      <c r="P49" s="324">
        <f t="shared" si="3"/>
        <v>0</v>
      </c>
      <c r="Q49" s="375"/>
    </row>
    <row r="50" spans="1:17" s="313" customFormat="1">
      <c r="A50" s="325"/>
      <c r="B50" s="321">
        <v>8</v>
      </c>
      <c r="C50" s="322"/>
      <c r="D50" s="323"/>
      <c r="E50" s="323"/>
      <c r="F50" s="323"/>
      <c r="G50" s="323"/>
      <c r="H50" s="323"/>
      <c r="I50" s="323"/>
      <c r="J50" s="323"/>
      <c r="K50" s="323"/>
      <c r="L50" s="323"/>
      <c r="M50" s="323"/>
      <c r="N50" s="323"/>
      <c r="O50" s="323"/>
      <c r="P50" s="324">
        <f t="shared" si="3"/>
        <v>0</v>
      </c>
      <c r="Q50" s="375"/>
    </row>
    <row r="51" spans="1:17" s="313" customFormat="1">
      <c r="A51" s="325"/>
      <c r="B51" s="321">
        <v>9</v>
      </c>
      <c r="C51" s="322"/>
      <c r="D51" s="323"/>
      <c r="E51" s="323"/>
      <c r="F51" s="323"/>
      <c r="G51" s="323"/>
      <c r="H51" s="323"/>
      <c r="I51" s="323"/>
      <c r="J51" s="323"/>
      <c r="K51" s="323"/>
      <c r="L51" s="323"/>
      <c r="M51" s="323"/>
      <c r="N51" s="323"/>
      <c r="O51" s="323"/>
      <c r="P51" s="324">
        <f t="shared" si="3"/>
        <v>0</v>
      </c>
      <c r="Q51" s="375"/>
    </row>
    <row r="52" spans="1:17" s="313" customFormat="1">
      <c r="A52" s="326"/>
      <c r="B52" s="321">
        <v>10</v>
      </c>
      <c r="C52" s="322"/>
      <c r="D52" s="323"/>
      <c r="E52" s="323"/>
      <c r="F52" s="323"/>
      <c r="G52" s="323"/>
      <c r="H52" s="323"/>
      <c r="I52" s="323"/>
      <c r="J52" s="323"/>
      <c r="K52" s="323"/>
      <c r="L52" s="323"/>
      <c r="M52" s="323"/>
      <c r="N52" s="323"/>
      <c r="O52" s="323"/>
      <c r="P52" s="324">
        <f t="shared" si="3"/>
        <v>0</v>
      </c>
      <c r="Q52" s="376"/>
    </row>
    <row r="53" spans="1:17" s="313" customFormat="1" ht="14">
      <c r="A53" s="382" t="s">
        <v>166</v>
      </c>
      <c r="B53" s="383"/>
      <c r="C53" s="384"/>
      <c r="D53" s="382"/>
      <c r="E53" s="383"/>
      <c r="F53" s="383"/>
      <c r="G53" s="383"/>
      <c r="H53" s="383"/>
      <c r="I53" s="383"/>
      <c r="J53" s="383"/>
      <c r="K53" s="383"/>
      <c r="L53" s="383"/>
      <c r="M53" s="383"/>
      <c r="N53" s="383"/>
      <c r="O53" s="384"/>
      <c r="P53" s="327">
        <f>SUM(P43:P52)</f>
        <v>0</v>
      </c>
      <c r="Q53" s="328" t="e">
        <f>P53/P69</f>
        <v>#DIV/0!</v>
      </c>
    </row>
    <row r="54" spans="1:17" s="313" customFormat="1">
      <c r="A54" s="329" t="s">
        <v>29</v>
      </c>
      <c r="B54" s="321">
        <v>1</v>
      </c>
      <c r="C54" s="322"/>
      <c r="D54" s="323"/>
      <c r="E54" s="323"/>
      <c r="F54" s="323"/>
      <c r="G54" s="323"/>
      <c r="H54" s="323"/>
      <c r="I54" s="323"/>
      <c r="J54" s="323"/>
      <c r="K54" s="323"/>
      <c r="L54" s="323"/>
      <c r="M54" s="323"/>
      <c r="N54" s="323"/>
      <c r="O54" s="323"/>
      <c r="P54" s="324">
        <f t="shared" ref="P54:P63" si="4">SUM(D54:O54)</f>
        <v>0</v>
      </c>
      <c r="Q54" s="374" t="s">
        <v>167</v>
      </c>
    </row>
    <row r="55" spans="1:17" s="313" customFormat="1">
      <c r="A55" s="320" t="s">
        <v>168</v>
      </c>
      <c r="B55" s="321">
        <v>2</v>
      </c>
      <c r="C55" s="322"/>
      <c r="D55" s="323"/>
      <c r="E55" s="323"/>
      <c r="F55" s="323"/>
      <c r="G55" s="323"/>
      <c r="H55" s="323"/>
      <c r="I55" s="323"/>
      <c r="J55" s="323"/>
      <c r="K55" s="323"/>
      <c r="L55" s="323"/>
      <c r="M55" s="323"/>
      <c r="N55" s="323"/>
      <c r="O55" s="323"/>
      <c r="P55" s="324">
        <f t="shared" si="4"/>
        <v>0</v>
      </c>
      <c r="Q55" s="375"/>
    </row>
    <row r="56" spans="1:17" s="313" customFormat="1">
      <c r="A56" s="325"/>
      <c r="B56" s="321">
        <v>3</v>
      </c>
      <c r="C56" s="322"/>
      <c r="D56" s="323"/>
      <c r="E56" s="323"/>
      <c r="F56" s="323"/>
      <c r="G56" s="323"/>
      <c r="H56" s="323"/>
      <c r="I56" s="323"/>
      <c r="J56" s="323"/>
      <c r="K56" s="323"/>
      <c r="L56" s="323"/>
      <c r="M56" s="323"/>
      <c r="N56" s="323"/>
      <c r="O56" s="323"/>
      <c r="P56" s="324">
        <f t="shared" si="4"/>
        <v>0</v>
      </c>
      <c r="Q56" s="375"/>
    </row>
    <row r="57" spans="1:17" s="313" customFormat="1">
      <c r="A57" s="325"/>
      <c r="B57" s="321">
        <v>4</v>
      </c>
      <c r="C57" s="322"/>
      <c r="D57" s="323"/>
      <c r="E57" s="323"/>
      <c r="F57" s="323"/>
      <c r="G57" s="323"/>
      <c r="H57" s="323"/>
      <c r="I57" s="323"/>
      <c r="J57" s="323"/>
      <c r="K57" s="323"/>
      <c r="L57" s="323"/>
      <c r="M57" s="323"/>
      <c r="N57" s="323"/>
      <c r="O57" s="323"/>
      <c r="P57" s="324">
        <f t="shared" si="4"/>
        <v>0</v>
      </c>
      <c r="Q57" s="375"/>
    </row>
    <row r="58" spans="1:17" s="313" customFormat="1">
      <c r="A58" s="325"/>
      <c r="B58" s="321">
        <v>5</v>
      </c>
      <c r="C58" s="322"/>
      <c r="D58" s="323"/>
      <c r="E58" s="323"/>
      <c r="F58" s="323"/>
      <c r="G58" s="323"/>
      <c r="H58" s="323"/>
      <c r="I58" s="323"/>
      <c r="J58" s="323"/>
      <c r="K58" s="323"/>
      <c r="L58" s="323"/>
      <c r="M58" s="323"/>
      <c r="N58" s="323"/>
      <c r="O58" s="323"/>
      <c r="P58" s="324">
        <f t="shared" si="4"/>
        <v>0</v>
      </c>
      <c r="Q58" s="375"/>
    </row>
    <row r="59" spans="1:17" s="313" customFormat="1">
      <c r="A59" s="325"/>
      <c r="B59" s="321">
        <v>6</v>
      </c>
      <c r="C59" s="322"/>
      <c r="D59" s="323"/>
      <c r="E59" s="323"/>
      <c r="F59" s="323"/>
      <c r="G59" s="323"/>
      <c r="H59" s="323"/>
      <c r="I59" s="323"/>
      <c r="J59" s="323"/>
      <c r="K59" s="323"/>
      <c r="L59" s="323"/>
      <c r="M59" s="323"/>
      <c r="N59" s="323"/>
      <c r="O59" s="323"/>
      <c r="P59" s="324">
        <f t="shared" si="4"/>
        <v>0</v>
      </c>
      <c r="Q59" s="375"/>
    </row>
    <row r="60" spans="1:17" s="313" customFormat="1">
      <c r="A60" s="325"/>
      <c r="B60" s="321">
        <v>7</v>
      </c>
      <c r="C60" s="322"/>
      <c r="D60" s="323"/>
      <c r="E60" s="323"/>
      <c r="F60" s="323"/>
      <c r="G60" s="323"/>
      <c r="H60" s="323"/>
      <c r="I60" s="323"/>
      <c r="J60" s="323"/>
      <c r="K60" s="323"/>
      <c r="L60" s="323"/>
      <c r="M60" s="323"/>
      <c r="N60" s="323"/>
      <c r="O60" s="323"/>
      <c r="P60" s="324">
        <f t="shared" si="4"/>
        <v>0</v>
      </c>
      <c r="Q60" s="375"/>
    </row>
    <row r="61" spans="1:17" s="313" customFormat="1">
      <c r="A61" s="325"/>
      <c r="B61" s="321">
        <v>8</v>
      </c>
      <c r="C61" s="322"/>
      <c r="D61" s="323"/>
      <c r="E61" s="323"/>
      <c r="F61" s="323"/>
      <c r="G61" s="323"/>
      <c r="H61" s="323"/>
      <c r="I61" s="323"/>
      <c r="J61" s="323"/>
      <c r="K61" s="323"/>
      <c r="L61" s="323"/>
      <c r="M61" s="323"/>
      <c r="N61" s="323"/>
      <c r="O61" s="323"/>
      <c r="P61" s="324">
        <f t="shared" si="4"/>
        <v>0</v>
      </c>
      <c r="Q61" s="375"/>
    </row>
    <row r="62" spans="1:17" s="313" customFormat="1">
      <c r="A62" s="325"/>
      <c r="B62" s="321">
        <v>9</v>
      </c>
      <c r="C62" s="322"/>
      <c r="D62" s="323"/>
      <c r="E62" s="323"/>
      <c r="F62" s="323"/>
      <c r="G62" s="323"/>
      <c r="H62" s="323"/>
      <c r="I62" s="323"/>
      <c r="J62" s="323"/>
      <c r="K62" s="323"/>
      <c r="L62" s="323"/>
      <c r="M62" s="323"/>
      <c r="N62" s="323"/>
      <c r="O62" s="323"/>
      <c r="P62" s="324">
        <f t="shared" si="4"/>
        <v>0</v>
      </c>
      <c r="Q62" s="375"/>
    </row>
    <row r="63" spans="1:17" s="313" customFormat="1">
      <c r="A63" s="325"/>
      <c r="B63" s="321">
        <v>10</v>
      </c>
      <c r="C63" s="322"/>
      <c r="D63" s="323"/>
      <c r="E63" s="323"/>
      <c r="F63" s="323"/>
      <c r="G63" s="323"/>
      <c r="H63" s="323"/>
      <c r="I63" s="323"/>
      <c r="J63" s="323"/>
      <c r="K63" s="323"/>
      <c r="L63" s="323"/>
      <c r="M63" s="323"/>
      <c r="N63" s="323"/>
      <c r="O63" s="323"/>
      <c r="P63" s="324">
        <f t="shared" si="4"/>
        <v>0</v>
      </c>
      <c r="Q63" s="375"/>
    </row>
    <row r="64" spans="1:17" s="313" customFormat="1" ht="14">
      <c r="A64" s="382" t="s">
        <v>166</v>
      </c>
      <c r="B64" s="383"/>
      <c r="C64" s="384"/>
      <c r="D64" s="382"/>
      <c r="E64" s="383"/>
      <c r="F64" s="383"/>
      <c r="G64" s="383"/>
      <c r="H64" s="383"/>
      <c r="I64" s="383"/>
      <c r="J64" s="383"/>
      <c r="K64" s="383"/>
      <c r="L64" s="383"/>
      <c r="M64" s="383"/>
      <c r="N64" s="383"/>
      <c r="O64" s="384"/>
      <c r="P64" s="327">
        <f>SUM(P54:P63)</f>
        <v>0</v>
      </c>
      <c r="Q64" s="328" t="e">
        <f>P64/P69</f>
        <v>#DIV/0!</v>
      </c>
    </row>
    <row r="65" spans="1:17" s="313" customFormat="1">
      <c r="A65" s="330"/>
      <c r="B65" s="331"/>
      <c r="C65" s="331"/>
      <c r="D65" s="330"/>
      <c r="E65" s="330"/>
      <c r="F65" s="330"/>
      <c r="G65" s="330"/>
      <c r="H65" s="330"/>
      <c r="I65" s="330"/>
      <c r="J65" s="330"/>
      <c r="K65" s="330"/>
      <c r="L65" s="330"/>
      <c r="M65" s="330"/>
      <c r="N65" s="330"/>
      <c r="O65" s="330"/>
      <c r="P65" s="332"/>
      <c r="Q65" s="330"/>
    </row>
    <row r="66" spans="1:17" s="313" customFormat="1">
      <c r="A66" s="330"/>
      <c r="B66" s="331"/>
      <c r="C66" s="331"/>
      <c r="D66" s="330"/>
      <c r="E66" s="330"/>
      <c r="F66" s="330"/>
      <c r="G66" s="330"/>
      <c r="H66" s="330"/>
      <c r="I66" s="330"/>
      <c r="J66" s="330"/>
      <c r="K66" s="330"/>
      <c r="L66" s="330"/>
      <c r="M66" s="330"/>
      <c r="N66" s="330"/>
      <c r="O66" s="330"/>
      <c r="P66" s="333"/>
      <c r="Q66" s="334"/>
    </row>
    <row r="67" spans="1:17" s="313" customFormat="1" ht="14">
      <c r="A67" s="382" t="s">
        <v>0</v>
      </c>
      <c r="B67" s="383"/>
      <c r="C67" s="384"/>
      <c r="D67" s="335">
        <f t="shared" ref="D67:O67" si="5">SUM(D10:D63)</f>
        <v>0</v>
      </c>
      <c r="E67" s="335">
        <f t="shared" si="5"/>
        <v>0</v>
      </c>
      <c r="F67" s="335">
        <f t="shared" si="5"/>
        <v>0</v>
      </c>
      <c r="G67" s="335">
        <f t="shared" si="5"/>
        <v>0</v>
      </c>
      <c r="H67" s="335">
        <f t="shared" si="5"/>
        <v>0</v>
      </c>
      <c r="I67" s="335">
        <f t="shared" si="5"/>
        <v>0</v>
      </c>
      <c r="J67" s="335">
        <f t="shared" si="5"/>
        <v>0</v>
      </c>
      <c r="K67" s="335">
        <f t="shared" si="5"/>
        <v>0</v>
      </c>
      <c r="L67" s="335">
        <f t="shared" si="5"/>
        <v>0</v>
      </c>
      <c r="M67" s="335">
        <f t="shared" si="5"/>
        <v>0</v>
      </c>
      <c r="N67" s="335">
        <f t="shared" si="5"/>
        <v>0</v>
      </c>
      <c r="O67" s="335">
        <f t="shared" si="5"/>
        <v>0</v>
      </c>
      <c r="P67" s="327">
        <f>P20+P31+P42+P53+P64</f>
        <v>0</v>
      </c>
      <c r="Q67" s="336" t="e">
        <f>ROUNDUP(P67/P69,1)</f>
        <v>#DIV/0!</v>
      </c>
    </row>
    <row r="68" spans="1:17" s="313" customFormat="1" ht="7.5" customHeight="1">
      <c r="A68" s="311"/>
      <c r="B68" s="311"/>
      <c r="C68" s="311"/>
      <c r="D68" s="337"/>
      <c r="E68" s="337"/>
      <c r="F68" s="337"/>
      <c r="G68" s="337"/>
      <c r="H68" s="337"/>
      <c r="I68" s="337"/>
      <c r="J68" s="337"/>
      <c r="K68" s="337"/>
      <c r="L68" s="338"/>
      <c r="M68" s="338"/>
      <c r="N68" s="338"/>
      <c r="O68" s="338"/>
      <c r="P68" s="339"/>
      <c r="Q68" s="339"/>
    </row>
    <row r="69" spans="1:17" s="313" customFormat="1">
      <c r="A69" s="385" t="s">
        <v>169</v>
      </c>
      <c r="B69" s="386"/>
      <c r="C69" s="387"/>
      <c r="D69" s="323"/>
      <c r="E69" s="323"/>
      <c r="F69" s="323"/>
      <c r="G69" s="323"/>
      <c r="H69" s="323"/>
      <c r="I69" s="323"/>
      <c r="J69" s="323"/>
      <c r="K69" s="323"/>
      <c r="L69" s="323"/>
      <c r="M69" s="323"/>
      <c r="N69" s="323"/>
      <c r="O69" s="323"/>
      <c r="P69" s="335">
        <f>SUM(D69:O69)</f>
        <v>0</v>
      </c>
      <c r="Q69" s="340"/>
    </row>
    <row r="70" spans="1:17" s="313" customFormat="1">
      <c r="A70" s="341"/>
      <c r="B70" s="341"/>
      <c r="C70" s="341"/>
      <c r="D70" s="342"/>
      <c r="E70" s="342"/>
      <c r="F70" s="342"/>
      <c r="G70" s="342"/>
      <c r="H70" s="342"/>
      <c r="I70" s="342"/>
      <c r="J70" s="342"/>
      <c r="K70" s="342"/>
      <c r="L70" s="342"/>
      <c r="M70" s="342"/>
      <c r="N70" s="342"/>
      <c r="O70" s="342"/>
      <c r="P70" s="342"/>
      <c r="Q70" s="343"/>
    </row>
    <row r="71" spans="1:17" s="313" customFormat="1">
      <c r="A71" s="344" t="s">
        <v>170</v>
      </c>
      <c r="B71" s="344"/>
      <c r="C71" s="344"/>
      <c r="D71" s="344"/>
      <c r="E71" s="344"/>
      <c r="F71" s="344"/>
      <c r="G71" s="344"/>
      <c r="H71" s="344"/>
      <c r="I71" s="342"/>
      <c r="J71" s="342"/>
      <c r="K71" s="342"/>
      <c r="L71" s="342"/>
      <c r="M71" s="342"/>
      <c r="N71" s="342"/>
      <c r="O71" s="342"/>
      <c r="P71" s="342"/>
      <c r="Q71" s="343"/>
    </row>
    <row r="72" spans="1:17" ht="13.5" customHeight="1">
      <c r="A72" s="345" t="s">
        <v>171</v>
      </c>
      <c r="B72" s="346"/>
      <c r="C72" s="346"/>
      <c r="D72" s="346"/>
      <c r="E72" s="346"/>
      <c r="F72" s="346"/>
      <c r="G72" s="346"/>
      <c r="H72" s="346"/>
      <c r="I72" s="346"/>
      <c r="J72" s="346"/>
      <c r="K72" s="346"/>
      <c r="L72" s="346"/>
      <c r="M72" s="346"/>
      <c r="N72" s="346"/>
      <c r="O72" s="346"/>
      <c r="P72" s="346"/>
      <c r="Q72" s="346"/>
    </row>
    <row r="73" spans="1:17" ht="13.5" customHeight="1">
      <c r="A73" s="345" t="s">
        <v>172</v>
      </c>
      <c r="B73" s="346"/>
      <c r="C73" s="346"/>
      <c r="D73" s="346"/>
      <c r="E73" s="346"/>
      <c r="F73" s="346"/>
      <c r="G73" s="346"/>
      <c r="H73" s="346"/>
      <c r="I73" s="346"/>
      <c r="J73" s="346"/>
      <c r="K73" s="346"/>
      <c r="L73" s="346"/>
      <c r="M73" s="346"/>
      <c r="N73" s="346"/>
      <c r="O73" s="346"/>
      <c r="P73" s="346"/>
      <c r="Q73" s="346"/>
    </row>
    <row r="74" spans="1:17">
      <c r="A74" s="345" t="s">
        <v>173</v>
      </c>
      <c r="B74" s="346"/>
      <c r="C74" s="346"/>
      <c r="D74" s="346"/>
      <c r="E74" s="346"/>
      <c r="F74" s="346"/>
      <c r="G74" s="346"/>
      <c r="H74" s="346"/>
      <c r="I74" s="346"/>
      <c r="J74" s="346"/>
      <c r="K74" s="346"/>
      <c r="L74" s="346"/>
      <c r="M74" s="346"/>
      <c r="N74" s="346"/>
      <c r="O74" s="346"/>
      <c r="P74" s="346"/>
      <c r="Q74" s="346"/>
    </row>
  </sheetData>
  <sheetProtection sheet="1"/>
  <mergeCells count="22">
    <mergeCell ref="A64:C64"/>
    <mergeCell ref="D64:O64"/>
    <mergeCell ref="A67:C67"/>
    <mergeCell ref="A69:C69"/>
    <mergeCell ref="A42:C42"/>
    <mergeCell ref="D42:O42"/>
    <mergeCell ref="Q43:Q52"/>
    <mergeCell ref="A53:C53"/>
    <mergeCell ref="D53:O53"/>
    <mergeCell ref="Q54:Q63"/>
    <mergeCell ref="A20:C20"/>
    <mergeCell ref="D20:O20"/>
    <mergeCell ref="Q21:Q30"/>
    <mergeCell ref="A31:C31"/>
    <mergeCell ref="D31:O31"/>
    <mergeCell ref="Q32:Q41"/>
    <mergeCell ref="Q10:Q19"/>
    <mergeCell ref="A5:C5"/>
    <mergeCell ref="D5:I5"/>
    <mergeCell ref="A6:F6"/>
    <mergeCell ref="G6:H6"/>
    <mergeCell ref="D8:Q8"/>
  </mergeCells>
  <phoneticPr fontId="5"/>
  <dataValidations count="2">
    <dataValidation operator="lessThanOrEqual" allowBlank="1" showInputMessage="1" showErrorMessage="1" errorTitle="利用日数の入力に誤りがあります。" error="当該月の日数より大きい数値は入力できません。" sqref="D10:O19 IZ10:JK19 SV10:TG19 ACR10:ADC19 AMN10:AMY19 AWJ10:AWU19 BGF10:BGQ19 BQB10:BQM19 BZX10:CAI19 CJT10:CKE19 CTP10:CUA19 DDL10:DDW19 DNH10:DNS19 DXD10:DXO19 EGZ10:EHK19 EQV10:ERG19 FAR10:FBC19 FKN10:FKY19 FUJ10:FUU19 GEF10:GEQ19 GOB10:GOM19 GXX10:GYI19 HHT10:HIE19 HRP10:HSA19 IBL10:IBW19 ILH10:ILS19 IVD10:IVO19 JEZ10:JFK19 JOV10:JPG19 JYR10:JZC19 KIN10:KIY19 KSJ10:KSU19 LCF10:LCQ19 LMB10:LMM19 LVX10:LWI19 MFT10:MGE19 MPP10:MQA19 MZL10:MZW19 NJH10:NJS19 NTD10:NTO19 OCZ10:ODK19 OMV10:ONG19 OWR10:OXC19 PGN10:PGY19 PQJ10:PQU19 QAF10:QAQ19 QKB10:QKM19 QTX10:QUI19 RDT10:REE19 RNP10:ROA19 RXL10:RXW19 SHH10:SHS19 SRD10:SRO19 TAZ10:TBK19 TKV10:TLG19 TUR10:TVC19 UEN10:UEY19 UOJ10:UOU19 UYF10:UYQ19 VIB10:VIM19 VRX10:VSI19 WBT10:WCE19 WLP10:WMA19 WVL10:WVW19 D65546:O65555 IZ65546:JK65555 SV65546:TG65555 ACR65546:ADC65555 AMN65546:AMY65555 AWJ65546:AWU65555 BGF65546:BGQ65555 BQB65546:BQM65555 BZX65546:CAI65555 CJT65546:CKE65555 CTP65546:CUA65555 DDL65546:DDW65555 DNH65546:DNS65555 DXD65546:DXO65555 EGZ65546:EHK65555 EQV65546:ERG65555 FAR65546:FBC65555 FKN65546:FKY65555 FUJ65546:FUU65555 GEF65546:GEQ65555 GOB65546:GOM65555 GXX65546:GYI65555 HHT65546:HIE65555 HRP65546:HSA65555 IBL65546:IBW65555 ILH65546:ILS65555 IVD65546:IVO65555 JEZ65546:JFK65555 JOV65546:JPG65555 JYR65546:JZC65555 KIN65546:KIY65555 KSJ65546:KSU65555 LCF65546:LCQ65555 LMB65546:LMM65555 LVX65546:LWI65555 MFT65546:MGE65555 MPP65546:MQA65555 MZL65546:MZW65555 NJH65546:NJS65555 NTD65546:NTO65555 OCZ65546:ODK65555 OMV65546:ONG65555 OWR65546:OXC65555 PGN65546:PGY65555 PQJ65546:PQU65555 QAF65546:QAQ65555 QKB65546:QKM65555 QTX65546:QUI65555 RDT65546:REE65555 RNP65546:ROA65555 RXL65546:RXW65555 SHH65546:SHS65555 SRD65546:SRO65555 TAZ65546:TBK65555 TKV65546:TLG65555 TUR65546:TVC65555 UEN65546:UEY65555 UOJ65546:UOU65555 UYF65546:UYQ65555 VIB65546:VIM65555 VRX65546:VSI65555 WBT65546:WCE65555 WLP65546:WMA65555 WVL65546:WVW65555 D131082:O131091 IZ131082:JK131091 SV131082:TG131091 ACR131082:ADC131091 AMN131082:AMY131091 AWJ131082:AWU131091 BGF131082:BGQ131091 BQB131082:BQM131091 BZX131082:CAI131091 CJT131082:CKE131091 CTP131082:CUA131091 DDL131082:DDW131091 DNH131082:DNS131091 DXD131082:DXO131091 EGZ131082:EHK131091 EQV131082:ERG131091 FAR131082:FBC131091 FKN131082:FKY131091 FUJ131082:FUU131091 GEF131082:GEQ131091 GOB131082:GOM131091 GXX131082:GYI131091 HHT131082:HIE131091 HRP131082:HSA131091 IBL131082:IBW131091 ILH131082:ILS131091 IVD131082:IVO131091 JEZ131082:JFK131091 JOV131082:JPG131091 JYR131082:JZC131091 KIN131082:KIY131091 KSJ131082:KSU131091 LCF131082:LCQ131091 LMB131082:LMM131091 LVX131082:LWI131091 MFT131082:MGE131091 MPP131082:MQA131091 MZL131082:MZW131091 NJH131082:NJS131091 NTD131082:NTO131091 OCZ131082:ODK131091 OMV131082:ONG131091 OWR131082:OXC131091 PGN131082:PGY131091 PQJ131082:PQU131091 QAF131082:QAQ131091 QKB131082:QKM131091 QTX131082:QUI131091 RDT131082:REE131091 RNP131082:ROA131091 RXL131082:RXW131091 SHH131082:SHS131091 SRD131082:SRO131091 TAZ131082:TBK131091 TKV131082:TLG131091 TUR131082:TVC131091 UEN131082:UEY131091 UOJ131082:UOU131091 UYF131082:UYQ131091 VIB131082:VIM131091 VRX131082:VSI131091 WBT131082:WCE131091 WLP131082:WMA131091 WVL131082:WVW131091 D196618:O196627 IZ196618:JK196627 SV196618:TG196627 ACR196618:ADC196627 AMN196618:AMY196627 AWJ196618:AWU196627 BGF196618:BGQ196627 BQB196618:BQM196627 BZX196618:CAI196627 CJT196618:CKE196627 CTP196618:CUA196627 DDL196618:DDW196627 DNH196618:DNS196627 DXD196618:DXO196627 EGZ196618:EHK196627 EQV196618:ERG196627 FAR196618:FBC196627 FKN196618:FKY196627 FUJ196618:FUU196627 GEF196618:GEQ196627 GOB196618:GOM196627 GXX196618:GYI196627 HHT196618:HIE196627 HRP196618:HSA196627 IBL196618:IBW196627 ILH196618:ILS196627 IVD196618:IVO196627 JEZ196618:JFK196627 JOV196618:JPG196627 JYR196618:JZC196627 KIN196618:KIY196627 KSJ196618:KSU196627 LCF196618:LCQ196627 LMB196618:LMM196627 LVX196618:LWI196627 MFT196618:MGE196627 MPP196618:MQA196627 MZL196618:MZW196627 NJH196618:NJS196627 NTD196618:NTO196627 OCZ196618:ODK196627 OMV196618:ONG196627 OWR196618:OXC196627 PGN196618:PGY196627 PQJ196618:PQU196627 QAF196618:QAQ196627 QKB196618:QKM196627 QTX196618:QUI196627 RDT196618:REE196627 RNP196618:ROA196627 RXL196618:RXW196627 SHH196618:SHS196627 SRD196618:SRO196627 TAZ196618:TBK196627 TKV196618:TLG196627 TUR196618:TVC196627 UEN196618:UEY196627 UOJ196618:UOU196627 UYF196618:UYQ196627 VIB196618:VIM196627 VRX196618:VSI196627 WBT196618:WCE196627 WLP196618:WMA196627 WVL196618:WVW196627 D262154:O262163 IZ262154:JK262163 SV262154:TG262163 ACR262154:ADC262163 AMN262154:AMY262163 AWJ262154:AWU262163 BGF262154:BGQ262163 BQB262154:BQM262163 BZX262154:CAI262163 CJT262154:CKE262163 CTP262154:CUA262163 DDL262154:DDW262163 DNH262154:DNS262163 DXD262154:DXO262163 EGZ262154:EHK262163 EQV262154:ERG262163 FAR262154:FBC262163 FKN262154:FKY262163 FUJ262154:FUU262163 GEF262154:GEQ262163 GOB262154:GOM262163 GXX262154:GYI262163 HHT262154:HIE262163 HRP262154:HSA262163 IBL262154:IBW262163 ILH262154:ILS262163 IVD262154:IVO262163 JEZ262154:JFK262163 JOV262154:JPG262163 JYR262154:JZC262163 KIN262154:KIY262163 KSJ262154:KSU262163 LCF262154:LCQ262163 LMB262154:LMM262163 LVX262154:LWI262163 MFT262154:MGE262163 MPP262154:MQA262163 MZL262154:MZW262163 NJH262154:NJS262163 NTD262154:NTO262163 OCZ262154:ODK262163 OMV262154:ONG262163 OWR262154:OXC262163 PGN262154:PGY262163 PQJ262154:PQU262163 QAF262154:QAQ262163 QKB262154:QKM262163 QTX262154:QUI262163 RDT262154:REE262163 RNP262154:ROA262163 RXL262154:RXW262163 SHH262154:SHS262163 SRD262154:SRO262163 TAZ262154:TBK262163 TKV262154:TLG262163 TUR262154:TVC262163 UEN262154:UEY262163 UOJ262154:UOU262163 UYF262154:UYQ262163 VIB262154:VIM262163 VRX262154:VSI262163 WBT262154:WCE262163 WLP262154:WMA262163 WVL262154:WVW262163 D327690:O327699 IZ327690:JK327699 SV327690:TG327699 ACR327690:ADC327699 AMN327690:AMY327699 AWJ327690:AWU327699 BGF327690:BGQ327699 BQB327690:BQM327699 BZX327690:CAI327699 CJT327690:CKE327699 CTP327690:CUA327699 DDL327690:DDW327699 DNH327690:DNS327699 DXD327690:DXO327699 EGZ327690:EHK327699 EQV327690:ERG327699 FAR327690:FBC327699 FKN327690:FKY327699 FUJ327690:FUU327699 GEF327690:GEQ327699 GOB327690:GOM327699 GXX327690:GYI327699 HHT327690:HIE327699 HRP327690:HSA327699 IBL327690:IBW327699 ILH327690:ILS327699 IVD327690:IVO327699 JEZ327690:JFK327699 JOV327690:JPG327699 JYR327690:JZC327699 KIN327690:KIY327699 KSJ327690:KSU327699 LCF327690:LCQ327699 LMB327690:LMM327699 LVX327690:LWI327699 MFT327690:MGE327699 MPP327690:MQA327699 MZL327690:MZW327699 NJH327690:NJS327699 NTD327690:NTO327699 OCZ327690:ODK327699 OMV327690:ONG327699 OWR327690:OXC327699 PGN327690:PGY327699 PQJ327690:PQU327699 QAF327690:QAQ327699 QKB327690:QKM327699 QTX327690:QUI327699 RDT327690:REE327699 RNP327690:ROA327699 RXL327690:RXW327699 SHH327690:SHS327699 SRD327690:SRO327699 TAZ327690:TBK327699 TKV327690:TLG327699 TUR327690:TVC327699 UEN327690:UEY327699 UOJ327690:UOU327699 UYF327690:UYQ327699 VIB327690:VIM327699 VRX327690:VSI327699 WBT327690:WCE327699 WLP327690:WMA327699 WVL327690:WVW327699 D393226:O393235 IZ393226:JK393235 SV393226:TG393235 ACR393226:ADC393235 AMN393226:AMY393235 AWJ393226:AWU393235 BGF393226:BGQ393235 BQB393226:BQM393235 BZX393226:CAI393235 CJT393226:CKE393235 CTP393226:CUA393235 DDL393226:DDW393235 DNH393226:DNS393235 DXD393226:DXO393235 EGZ393226:EHK393235 EQV393226:ERG393235 FAR393226:FBC393235 FKN393226:FKY393235 FUJ393226:FUU393235 GEF393226:GEQ393235 GOB393226:GOM393235 GXX393226:GYI393235 HHT393226:HIE393235 HRP393226:HSA393235 IBL393226:IBW393235 ILH393226:ILS393235 IVD393226:IVO393235 JEZ393226:JFK393235 JOV393226:JPG393235 JYR393226:JZC393235 KIN393226:KIY393235 KSJ393226:KSU393235 LCF393226:LCQ393235 LMB393226:LMM393235 LVX393226:LWI393235 MFT393226:MGE393235 MPP393226:MQA393235 MZL393226:MZW393235 NJH393226:NJS393235 NTD393226:NTO393235 OCZ393226:ODK393235 OMV393226:ONG393235 OWR393226:OXC393235 PGN393226:PGY393235 PQJ393226:PQU393235 QAF393226:QAQ393235 QKB393226:QKM393235 QTX393226:QUI393235 RDT393226:REE393235 RNP393226:ROA393235 RXL393226:RXW393235 SHH393226:SHS393235 SRD393226:SRO393235 TAZ393226:TBK393235 TKV393226:TLG393235 TUR393226:TVC393235 UEN393226:UEY393235 UOJ393226:UOU393235 UYF393226:UYQ393235 VIB393226:VIM393235 VRX393226:VSI393235 WBT393226:WCE393235 WLP393226:WMA393235 WVL393226:WVW393235 D458762:O458771 IZ458762:JK458771 SV458762:TG458771 ACR458762:ADC458771 AMN458762:AMY458771 AWJ458762:AWU458771 BGF458762:BGQ458771 BQB458762:BQM458771 BZX458762:CAI458771 CJT458762:CKE458771 CTP458762:CUA458771 DDL458762:DDW458771 DNH458762:DNS458771 DXD458762:DXO458771 EGZ458762:EHK458771 EQV458762:ERG458771 FAR458762:FBC458771 FKN458762:FKY458771 FUJ458762:FUU458771 GEF458762:GEQ458771 GOB458762:GOM458771 GXX458762:GYI458771 HHT458762:HIE458771 HRP458762:HSA458771 IBL458762:IBW458771 ILH458762:ILS458771 IVD458762:IVO458771 JEZ458762:JFK458771 JOV458762:JPG458771 JYR458762:JZC458771 KIN458762:KIY458771 KSJ458762:KSU458771 LCF458762:LCQ458771 LMB458762:LMM458771 LVX458762:LWI458771 MFT458762:MGE458771 MPP458762:MQA458771 MZL458762:MZW458771 NJH458762:NJS458771 NTD458762:NTO458771 OCZ458762:ODK458771 OMV458762:ONG458771 OWR458762:OXC458771 PGN458762:PGY458771 PQJ458762:PQU458771 QAF458762:QAQ458771 QKB458762:QKM458771 QTX458762:QUI458771 RDT458762:REE458771 RNP458762:ROA458771 RXL458762:RXW458771 SHH458762:SHS458771 SRD458762:SRO458771 TAZ458762:TBK458771 TKV458762:TLG458771 TUR458762:TVC458771 UEN458762:UEY458771 UOJ458762:UOU458771 UYF458762:UYQ458771 VIB458762:VIM458771 VRX458762:VSI458771 WBT458762:WCE458771 WLP458762:WMA458771 WVL458762:WVW458771 D524298:O524307 IZ524298:JK524307 SV524298:TG524307 ACR524298:ADC524307 AMN524298:AMY524307 AWJ524298:AWU524307 BGF524298:BGQ524307 BQB524298:BQM524307 BZX524298:CAI524307 CJT524298:CKE524307 CTP524298:CUA524307 DDL524298:DDW524307 DNH524298:DNS524307 DXD524298:DXO524307 EGZ524298:EHK524307 EQV524298:ERG524307 FAR524298:FBC524307 FKN524298:FKY524307 FUJ524298:FUU524307 GEF524298:GEQ524307 GOB524298:GOM524307 GXX524298:GYI524307 HHT524298:HIE524307 HRP524298:HSA524307 IBL524298:IBW524307 ILH524298:ILS524307 IVD524298:IVO524307 JEZ524298:JFK524307 JOV524298:JPG524307 JYR524298:JZC524307 KIN524298:KIY524307 KSJ524298:KSU524307 LCF524298:LCQ524307 LMB524298:LMM524307 LVX524298:LWI524307 MFT524298:MGE524307 MPP524298:MQA524307 MZL524298:MZW524307 NJH524298:NJS524307 NTD524298:NTO524307 OCZ524298:ODK524307 OMV524298:ONG524307 OWR524298:OXC524307 PGN524298:PGY524307 PQJ524298:PQU524307 QAF524298:QAQ524307 QKB524298:QKM524307 QTX524298:QUI524307 RDT524298:REE524307 RNP524298:ROA524307 RXL524298:RXW524307 SHH524298:SHS524307 SRD524298:SRO524307 TAZ524298:TBK524307 TKV524298:TLG524307 TUR524298:TVC524307 UEN524298:UEY524307 UOJ524298:UOU524307 UYF524298:UYQ524307 VIB524298:VIM524307 VRX524298:VSI524307 WBT524298:WCE524307 WLP524298:WMA524307 WVL524298:WVW524307 D589834:O589843 IZ589834:JK589843 SV589834:TG589843 ACR589834:ADC589843 AMN589834:AMY589843 AWJ589834:AWU589843 BGF589834:BGQ589843 BQB589834:BQM589843 BZX589834:CAI589843 CJT589834:CKE589843 CTP589834:CUA589843 DDL589834:DDW589843 DNH589834:DNS589843 DXD589834:DXO589843 EGZ589834:EHK589843 EQV589834:ERG589843 FAR589834:FBC589843 FKN589834:FKY589843 FUJ589834:FUU589843 GEF589834:GEQ589843 GOB589834:GOM589843 GXX589834:GYI589843 HHT589834:HIE589843 HRP589834:HSA589843 IBL589834:IBW589843 ILH589834:ILS589843 IVD589834:IVO589843 JEZ589834:JFK589843 JOV589834:JPG589843 JYR589834:JZC589843 KIN589834:KIY589843 KSJ589834:KSU589843 LCF589834:LCQ589843 LMB589834:LMM589843 LVX589834:LWI589843 MFT589834:MGE589843 MPP589834:MQA589843 MZL589834:MZW589843 NJH589834:NJS589843 NTD589834:NTO589843 OCZ589834:ODK589843 OMV589834:ONG589843 OWR589834:OXC589843 PGN589834:PGY589843 PQJ589834:PQU589843 QAF589834:QAQ589843 QKB589834:QKM589843 QTX589834:QUI589843 RDT589834:REE589843 RNP589834:ROA589843 RXL589834:RXW589843 SHH589834:SHS589843 SRD589834:SRO589843 TAZ589834:TBK589843 TKV589834:TLG589843 TUR589834:TVC589843 UEN589834:UEY589843 UOJ589834:UOU589843 UYF589834:UYQ589843 VIB589834:VIM589843 VRX589834:VSI589843 WBT589834:WCE589843 WLP589834:WMA589843 WVL589834:WVW589843 D655370:O655379 IZ655370:JK655379 SV655370:TG655379 ACR655370:ADC655379 AMN655370:AMY655379 AWJ655370:AWU655379 BGF655370:BGQ655379 BQB655370:BQM655379 BZX655370:CAI655379 CJT655370:CKE655379 CTP655370:CUA655379 DDL655370:DDW655379 DNH655370:DNS655379 DXD655370:DXO655379 EGZ655370:EHK655379 EQV655370:ERG655379 FAR655370:FBC655379 FKN655370:FKY655379 FUJ655370:FUU655379 GEF655370:GEQ655379 GOB655370:GOM655379 GXX655370:GYI655379 HHT655370:HIE655379 HRP655370:HSA655379 IBL655370:IBW655379 ILH655370:ILS655379 IVD655370:IVO655379 JEZ655370:JFK655379 JOV655370:JPG655379 JYR655370:JZC655379 KIN655370:KIY655379 KSJ655370:KSU655379 LCF655370:LCQ655379 LMB655370:LMM655379 LVX655370:LWI655379 MFT655370:MGE655379 MPP655370:MQA655379 MZL655370:MZW655379 NJH655370:NJS655379 NTD655370:NTO655379 OCZ655370:ODK655379 OMV655370:ONG655379 OWR655370:OXC655379 PGN655370:PGY655379 PQJ655370:PQU655379 QAF655370:QAQ655379 QKB655370:QKM655379 QTX655370:QUI655379 RDT655370:REE655379 RNP655370:ROA655379 RXL655370:RXW655379 SHH655370:SHS655379 SRD655370:SRO655379 TAZ655370:TBK655379 TKV655370:TLG655379 TUR655370:TVC655379 UEN655370:UEY655379 UOJ655370:UOU655379 UYF655370:UYQ655379 VIB655370:VIM655379 VRX655370:VSI655379 WBT655370:WCE655379 WLP655370:WMA655379 WVL655370:WVW655379 D720906:O720915 IZ720906:JK720915 SV720906:TG720915 ACR720906:ADC720915 AMN720906:AMY720915 AWJ720906:AWU720915 BGF720906:BGQ720915 BQB720906:BQM720915 BZX720906:CAI720915 CJT720906:CKE720915 CTP720906:CUA720915 DDL720906:DDW720915 DNH720906:DNS720915 DXD720906:DXO720915 EGZ720906:EHK720915 EQV720906:ERG720915 FAR720906:FBC720915 FKN720906:FKY720915 FUJ720906:FUU720915 GEF720906:GEQ720915 GOB720906:GOM720915 GXX720906:GYI720915 HHT720906:HIE720915 HRP720906:HSA720915 IBL720906:IBW720915 ILH720906:ILS720915 IVD720906:IVO720915 JEZ720906:JFK720915 JOV720906:JPG720915 JYR720906:JZC720915 KIN720906:KIY720915 KSJ720906:KSU720915 LCF720906:LCQ720915 LMB720906:LMM720915 LVX720906:LWI720915 MFT720906:MGE720915 MPP720906:MQA720915 MZL720906:MZW720915 NJH720906:NJS720915 NTD720906:NTO720915 OCZ720906:ODK720915 OMV720906:ONG720915 OWR720906:OXC720915 PGN720906:PGY720915 PQJ720906:PQU720915 QAF720906:QAQ720915 QKB720906:QKM720915 QTX720906:QUI720915 RDT720906:REE720915 RNP720906:ROA720915 RXL720906:RXW720915 SHH720906:SHS720915 SRD720906:SRO720915 TAZ720906:TBK720915 TKV720906:TLG720915 TUR720906:TVC720915 UEN720906:UEY720915 UOJ720906:UOU720915 UYF720906:UYQ720915 VIB720906:VIM720915 VRX720906:VSI720915 WBT720906:WCE720915 WLP720906:WMA720915 WVL720906:WVW720915 D786442:O786451 IZ786442:JK786451 SV786442:TG786451 ACR786442:ADC786451 AMN786442:AMY786451 AWJ786442:AWU786451 BGF786442:BGQ786451 BQB786442:BQM786451 BZX786442:CAI786451 CJT786442:CKE786451 CTP786442:CUA786451 DDL786442:DDW786451 DNH786442:DNS786451 DXD786442:DXO786451 EGZ786442:EHK786451 EQV786442:ERG786451 FAR786442:FBC786451 FKN786442:FKY786451 FUJ786442:FUU786451 GEF786442:GEQ786451 GOB786442:GOM786451 GXX786442:GYI786451 HHT786442:HIE786451 HRP786442:HSA786451 IBL786442:IBW786451 ILH786442:ILS786451 IVD786442:IVO786451 JEZ786442:JFK786451 JOV786442:JPG786451 JYR786442:JZC786451 KIN786442:KIY786451 KSJ786442:KSU786451 LCF786442:LCQ786451 LMB786442:LMM786451 LVX786442:LWI786451 MFT786442:MGE786451 MPP786442:MQA786451 MZL786442:MZW786451 NJH786442:NJS786451 NTD786442:NTO786451 OCZ786442:ODK786451 OMV786442:ONG786451 OWR786442:OXC786451 PGN786442:PGY786451 PQJ786442:PQU786451 QAF786442:QAQ786451 QKB786442:QKM786451 QTX786442:QUI786451 RDT786442:REE786451 RNP786442:ROA786451 RXL786442:RXW786451 SHH786442:SHS786451 SRD786442:SRO786451 TAZ786442:TBK786451 TKV786442:TLG786451 TUR786442:TVC786451 UEN786442:UEY786451 UOJ786442:UOU786451 UYF786442:UYQ786451 VIB786442:VIM786451 VRX786442:VSI786451 WBT786442:WCE786451 WLP786442:WMA786451 WVL786442:WVW786451 D851978:O851987 IZ851978:JK851987 SV851978:TG851987 ACR851978:ADC851987 AMN851978:AMY851987 AWJ851978:AWU851987 BGF851978:BGQ851987 BQB851978:BQM851987 BZX851978:CAI851987 CJT851978:CKE851987 CTP851978:CUA851987 DDL851978:DDW851987 DNH851978:DNS851987 DXD851978:DXO851987 EGZ851978:EHK851987 EQV851978:ERG851987 FAR851978:FBC851987 FKN851978:FKY851987 FUJ851978:FUU851987 GEF851978:GEQ851987 GOB851978:GOM851987 GXX851978:GYI851987 HHT851978:HIE851987 HRP851978:HSA851987 IBL851978:IBW851987 ILH851978:ILS851987 IVD851978:IVO851987 JEZ851978:JFK851987 JOV851978:JPG851987 JYR851978:JZC851987 KIN851978:KIY851987 KSJ851978:KSU851987 LCF851978:LCQ851987 LMB851978:LMM851987 LVX851978:LWI851987 MFT851978:MGE851987 MPP851978:MQA851987 MZL851978:MZW851987 NJH851978:NJS851987 NTD851978:NTO851987 OCZ851978:ODK851987 OMV851978:ONG851987 OWR851978:OXC851987 PGN851978:PGY851987 PQJ851978:PQU851987 QAF851978:QAQ851987 QKB851978:QKM851987 QTX851978:QUI851987 RDT851978:REE851987 RNP851978:ROA851987 RXL851978:RXW851987 SHH851978:SHS851987 SRD851978:SRO851987 TAZ851978:TBK851987 TKV851978:TLG851987 TUR851978:TVC851987 UEN851978:UEY851987 UOJ851978:UOU851987 UYF851978:UYQ851987 VIB851978:VIM851987 VRX851978:VSI851987 WBT851978:WCE851987 WLP851978:WMA851987 WVL851978:WVW851987 D917514:O917523 IZ917514:JK917523 SV917514:TG917523 ACR917514:ADC917523 AMN917514:AMY917523 AWJ917514:AWU917523 BGF917514:BGQ917523 BQB917514:BQM917523 BZX917514:CAI917523 CJT917514:CKE917523 CTP917514:CUA917523 DDL917514:DDW917523 DNH917514:DNS917523 DXD917514:DXO917523 EGZ917514:EHK917523 EQV917514:ERG917523 FAR917514:FBC917523 FKN917514:FKY917523 FUJ917514:FUU917523 GEF917514:GEQ917523 GOB917514:GOM917523 GXX917514:GYI917523 HHT917514:HIE917523 HRP917514:HSA917523 IBL917514:IBW917523 ILH917514:ILS917523 IVD917514:IVO917523 JEZ917514:JFK917523 JOV917514:JPG917523 JYR917514:JZC917523 KIN917514:KIY917523 KSJ917514:KSU917523 LCF917514:LCQ917523 LMB917514:LMM917523 LVX917514:LWI917523 MFT917514:MGE917523 MPP917514:MQA917523 MZL917514:MZW917523 NJH917514:NJS917523 NTD917514:NTO917523 OCZ917514:ODK917523 OMV917514:ONG917523 OWR917514:OXC917523 PGN917514:PGY917523 PQJ917514:PQU917523 QAF917514:QAQ917523 QKB917514:QKM917523 QTX917514:QUI917523 RDT917514:REE917523 RNP917514:ROA917523 RXL917514:RXW917523 SHH917514:SHS917523 SRD917514:SRO917523 TAZ917514:TBK917523 TKV917514:TLG917523 TUR917514:TVC917523 UEN917514:UEY917523 UOJ917514:UOU917523 UYF917514:UYQ917523 VIB917514:VIM917523 VRX917514:VSI917523 WBT917514:WCE917523 WLP917514:WMA917523 WVL917514:WVW917523 D983050:O983059 IZ983050:JK983059 SV983050:TG983059 ACR983050:ADC983059 AMN983050:AMY983059 AWJ983050:AWU983059 BGF983050:BGQ983059 BQB983050:BQM983059 BZX983050:CAI983059 CJT983050:CKE983059 CTP983050:CUA983059 DDL983050:DDW983059 DNH983050:DNS983059 DXD983050:DXO983059 EGZ983050:EHK983059 EQV983050:ERG983059 FAR983050:FBC983059 FKN983050:FKY983059 FUJ983050:FUU983059 GEF983050:GEQ983059 GOB983050:GOM983059 GXX983050:GYI983059 HHT983050:HIE983059 HRP983050:HSA983059 IBL983050:IBW983059 ILH983050:ILS983059 IVD983050:IVO983059 JEZ983050:JFK983059 JOV983050:JPG983059 JYR983050:JZC983059 KIN983050:KIY983059 KSJ983050:KSU983059 LCF983050:LCQ983059 LMB983050:LMM983059 LVX983050:LWI983059 MFT983050:MGE983059 MPP983050:MQA983059 MZL983050:MZW983059 NJH983050:NJS983059 NTD983050:NTO983059 OCZ983050:ODK983059 OMV983050:ONG983059 OWR983050:OXC983059 PGN983050:PGY983059 PQJ983050:PQU983059 QAF983050:QAQ983059 QKB983050:QKM983059 QTX983050:QUI983059 RDT983050:REE983059 RNP983050:ROA983059 RXL983050:RXW983059 SHH983050:SHS983059 SRD983050:SRO983059 TAZ983050:TBK983059 TKV983050:TLG983059 TUR983050:TVC983059 UEN983050:UEY983059 UOJ983050:UOU983059 UYF983050:UYQ983059 VIB983050:VIM983059 VRX983050:VSI983059 WBT983050:WCE983059 WLP983050:WMA983059 WVL983050:WVW983059"/>
    <dataValidation type="list" allowBlank="1" showInputMessage="1" showErrorMessage="1" sqref="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L1048576 JH1048576 TD1048576 ACZ1048576 AMV1048576 AWR1048576 BGN1048576 BQJ1048576 CAF1048576 CKB1048576 CTX1048576 DDT1048576 DNP1048576 DXL1048576 EHH1048576 ERD1048576 FAZ1048576 FKV1048576 FUR1048576 GEN1048576 GOJ1048576 GYF1048576 HIB1048576 HRX1048576 IBT1048576 ILP1048576 IVL1048576 JFH1048576 JPD1048576 JYZ1048576 KIV1048576 KSR1048576 LCN1048576 LMJ1048576 LWF1048576 MGB1048576 MPX1048576 MZT1048576 NJP1048576 NTL1048576 ODH1048576 OND1048576 OWZ1048576 PGV1048576 PQR1048576 QAN1048576 QKJ1048576 QUF1048576 REB1048576 RNX1048576 RXT1048576 SHP1048576 SRL1048576 TBH1048576 TLD1048576 TUZ1048576 UEV1048576 UOR1048576 UYN1048576 VIJ1048576 VSF1048576 WCB1048576 WLX1048576 WVT1048576">
      <formula1>"Ⅰ,Ⅱ,Ⅲ,Ⅳ"</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85" zoomScaleNormal="100" zoomScaleSheetLayoutView="85" workbookViewId="0">
      <selection activeCell="C13" sqref="C13"/>
    </sheetView>
  </sheetViews>
  <sheetFormatPr defaultRowHeight="13"/>
  <cols>
    <col min="1" max="1" width="16.08984375" style="256" customWidth="1"/>
    <col min="2" max="8" width="10.6328125" style="256" customWidth="1"/>
    <col min="9" max="10" width="8.7265625" style="256"/>
    <col min="11" max="17" width="0" style="256" hidden="1" customWidth="1"/>
    <col min="18" max="256" width="8.7265625" style="256"/>
    <col min="257" max="257" width="16.08984375" style="256" customWidth="1"/>
    <col min="258" max="264" width="10.6328125" style="256" customWidth="1"/>
    <col min="265" max="512" width="8.7265625" style="256"/>
    <col min="513" max="513" width="16.08984375" style="256" customWidth="1"/>
    <col min="514" max="520" width="10.6328125" style="256" customWidth="1"/>
    <col min="521" max="768" width="8.7265625" style="256"/>
    <col min="769" max="769" width="16.08984375" style="256" customWidth="1"/>
    <col min="770" max="776" width="10.6328125" style="256" customWidth="1"/>
    <col min="777" max="1024" width="8.7265625" style="256"/>
    <col min="1025" max="1025" width="16.08984375" style="256" customWidth="1"/>
    <col min="1026" max="1032" width="10.6328125" style="256" customWidth="1"/>
    <col min="1033" max="1280" width="8.7265625" style="256"/>
    <col min="1281" max="1281" width="16.08984375" style="256" customWidth="1"/>
    <col min="1282" max="1288" width="10.6328125" style="256" customWidth="1"/>
    <col min="1289" max="1536" width="8.7265625" style="256"/>
    <col min="1537" max="1537" width="16.08984375" style="256" customWidth="1"/>
    <col min="1538" max="1544" width="10.6328125" style="256" customWidth="1"/>
    <col min="1545" max="1792" width="8.7265625" style="256"/>
    <col min="1793" max="1793" width="16.08984375" style="256" customWidth="1"/>
    <col min="1794" max="1800" width="10.6328125" style="256" customWidth="1"/>
    <col min="1801" max="2048" width="8.7265625" style="256"/>
    <col min="2049" max="2049" width="16.08984375" style="256" customWidth="1"/>
    <col min="2050" max="2056" width="10.6328125" style="256" customWidth="1"/>
    <col min="2057" max="2304" width="8.7265625" style="256"/>
    <col min="2305" max="2305" width="16.08984375" style="256" customWidth="1"/>
    <col min="2306" max="2312" width="10.6328125" style="256" customWidth="1"/>
    <col min="2313" max="2560" width="8.7265625" style="256"/>
    <col min="2561" max="2561" width="16.08984375" style="256" customWidth="1"/>
    <col min="2562" max="2568" width="10.6328125" style="256" customWidth="1"/>
    <col min="2569" max="2816" width="8.7265625" style="256"/>
    <col min="2817" max="2817" width="16.08984375" style="256" customWidth="1"/>
    <col min="2818" max="2824" width="10.6328125" style="256" customWidth="1"/>
    <col min="2825" max="3072" width="8.7265625" style="256"/>
    <col min="3073" max="3073" width="16.08984375" style="256" customWidth="1"/>
    <col min="3074" max="3080" width="10.6328125" style="256" customWidth="1"/>
    <col min="3081" max="3328" width="8.7265625" style="256"/>
    <col min="3329" max="3329" width="16.08984375" style="256" customWidth="1"/>
    <col min="3330" max="3336" width="10.6328125" style="256" customWidth="1"/>
    <col min="3337" max="3584" width="8.7265625" style="256"/>
    <col min="3585" max="3585" width="16.08984375" style="256" customWidth="1"/>
    <col min="3586" max="3592" width="10.6328125" style="256" customWidth="1"/>
    <col min="3593" max="3840" width="8.7265625" style="256"/>
    <col min="3841" max="3841" width="16.08984375" style="256" customWidth="1"/>
    <col min="3842" max="3848" width="10.6328125" style="256" customWidth="1"/>
    <col min="3849" max="4096" width="8.7265625" style="256"/>
    <col min="4097" max="4097" width="16.08984375" style="256" customWidth="1"/>
    <col min="4098" max="4104" width="10.6328125" style="256" customWidth="1"/>
    <col min="4105" max="4352" width="8.7265625" style="256"/>
    <col min="4353" max="4353" width="16.08984375" style="256" customWidth="1"/>
    <col min="4354" max="4360" width="10.6328125" style="256" customWidth="1"/>
    <col min="4361" max="4608" width="8.7265625" style="256"/>
    <col min="4609" max="4609" width="16.08984375" style="256" customWidth="1"/>
    <col min="4610" max="4616" width="10.6328125" style="256" customWidth="1"/>
    <col min="4617" max="4864" width="8.7265625" style="256"/>
    <col min="4865" max="4865" width="16.08984375" style="256" customWidth="1"/>
    <col min="4866" max="4872" width="10.6328125" style="256" customWidth="1"/>
    <col min="4873" max="5120" width="8.7265625" style="256"/>
    <col min="5121" max="5121" width="16.08984375" style="256" customWidth="1"/>
    <col min="5122" max="5128" width="10.6328125" style="256" customWidth="1"/>
    <col min="5129" max="5376" width="8.7265625" style="256"/>
    <col min="5377" max="5377" width="16.08984375" style="256" customWidth="1"/>
    <col min="5378" max="5384" width="10.6328125" style="256" customWidth="1"/>
    <col min="5385" max="5632" width="8.7265625" style="256"/>
    <col min="5633" max="5633" width="16.08984375" style="256" customWidth="1"/>
    <col min="5634" max="5640" width="10.6328125" style="256" customWidth="1"/>
    <col min="5641" max="5888" width="8.7265625" style="256"/>
    <col min="5889" max="5889" width="16.08984375" style="256" customWidth="1"/>
    <col min="5890" max="5896" width="10.6328125" style="256" customWidth="1"/>
    <col min="5897" max="6144" width="8.7265625" style="256"/>
    <col min="6145" max="6145" width="16.08984375" style="256" customWidth="1"/>
    <col min="6146" max="6152" width="10.6328125" style="256" customWidth="1"/>
    <col min="6153" max="6400" width="8.7265625" style="256"/>
    <col min="6401" max="6401" width="16.08984375" style="256" customWidth="1"/>
    <col min="6402" max="6408" width="10.6328125" style="256" customWidth="1"/>
    <col min="6409" max="6656" width="8.7265625" style="256"/>
    <col min="6657" max="6657" width="16.08984375" style="256" customWidth="1"/>
    <col min="6658" max="6664" width="10.6328125" style="256" customWidth="1"/>
    <col min="6665" max="6912" width="8.7265625" style="256"/>
    <col min="6913" max="6913" width="16.08984375" style="256" customWidth="1"/>
    <col min="6914" max="6920" width="10.6328125" style="256" customWidth="1"/>
    <col min="6921" max="7168" width="8.7265625" style="256"/>
    <col min="7169" max="7169" width="16.08984375" style="256" customWidth="1"/>
    <col min="7170" max="7176" width="10.6328125" style="256" customWidth="1"/>
    <col min="7177" max="7424" width="8.7265625" style="256"/>
    <col min="7425" max="7425" width="16.08984375" style="256" customWidth="1"/>
    <col min="7426" max="7432" width="10.6328125" style="256" customWidth="1"/>
    <col min="7433" max="7680" width="8.7265625" style="256"/>
    <col min="7681" max="7681" width="16.08984375" style="256" customWidth="1"/>
    <col min="7682" max="7688" width="10.6328125" style="256" customWidth="1"/>
    <col min="7689" max="7936" width="8.7265625" style="256"/>
    <col min="7937" max="7937" width="16.08984375" style="256" customWidth="1"/>
    <col min="7938" max="7944" width="10.6328125" style="256" customWidth="1"/>
    <col min="7945" max="8192" width="8.7265625" style="256"/>
    <col min="8193" max="8193" width="16.08984375" style="256" customWidth="1"/>
    <col min="8194" max="8200" width="10.6328125" style="256" customWidth="1"/>
    <col min="8201" max="8448" width="8.7265625" style="256"/>
    <col min="8449" max="8449" width="16.08984375" style="256" customWidth="1"/>
    <col min="8450" max="8456" width="10.6328125" style="256" customWidth="1"/>
    <col min="8457" max="8704" width="8.7265625" style="256"/>
    <col min="8705" max="8705" width="16.08984375" style="256" customWidth="1"/>
    <col min="8706" max="8712" width="10.6328125" style="256" customWidth="1"/>
    <col min="8713" max="8960" width="8.7265625" style="256"/>
    <col min="8961" max="8961" width="16.08984375" style="256" customWidth="1"/>
    <col min="8962" max="8968" width="10.6328125" style="256" customWidth="1"/>
    <col min="8969" max="9216" width="8.7265625" style="256"/>
    <col min="9217" max="9217" width="16.08984375" style="256" customWidth="1"/>
    <col min="9218" max="9224" width="10.6328125" style="256" customWidth="1"/>
    <col min="9225" max="9472" width="8.7265625" style="256"/>
    <col min="9473" max="9473" width="16.08984375" style="256" customWidth="1"/>
    <col min="9474" max="9480" width="10.6328125" style="256" customWidth="1"/>
    <col min="9481" max="9728" width="8.7265625" style="256"/>
    <col min="9729" max="9729" width="16.08984375" style="256" customWidth="1"/>
    <col min="9730" max="9736" width="10.6328125" style="256" customWidth="1"/>
    <col min="9737" max="9984" width="8.7265625" style="256"/>
    <col min="9985" max="9985" width="16.08984375" style="256" customWidth="1"/>
    <col min="9986" max="9992" width="10.6328125" style="256" customWidth="1"/>
    <col min="9993" max="10240" width="8.7265625" style="256"/>
    <col min="10241" max="10241" width="16.08984375" style="256" customWidth="1"/>
    <col min="10242" max="10248" width="10.6328125" style="256" customWidth="1"/>
    <col min="10249" max="10496" width="8.7265625" style="256"/>
    <col min="10497" max="10497" width="16.08984375" style="256" customWidth="1"/>
    <col min="10498" max="10504" width="10.6328125" style="256" customWidth="1"/>
    <col min="10505" max="10752" width="8.7265625" style="256"/>
    <col min="10753" max="10753" width="16.08984375" style="256" customWidth="1"/>
    <col min="10754" max="10760" width="10.6328125" style="256" customWidth="1"/>
    <col min="10761" max="11008" width="8.7265625" style="256"/>
    <col min="11009" max="11009" width="16.08984375" style="256" customWidth="1"/>
    <col min="11010" max="11016" width="10.6328125" style="256" customWidth="1"/>
    <col min="11017" max="11264" width="8.7265625" style="256"/>
    <col min="11265" max="11265" width="16.08984375" style="256" customWidth="1"/>
    <col min="11266" max="11272" width="10.6328125" style="256" customWidth="1"/>
    <col min="11273" max="11520" width="8.7265625" style="256"/>
    <col min="11521" max="11521" width="16.08984375" style="256" customWidth="1"/>
    <col min="11522" max="11528" width="10.6328125" style="256" customWidth="1"/>
    <col min="11529" max="11776" width="8.7265625" style="256"/>
    <col min="11777" max="11777" width="16.08984375" style="256" customWidth="1"/>
    <col min="11778" max="11784" width="10.6328125" style="256" customWidth="1"/>
    <col min="11785" max="12032" width="8.7265625" style="256"/>
    <col min="12033" max="12033" width="16.08984375" style="256" customWidth="1"/>
    <col min="12034" max="12040" width="10.6328125" style="256" customWidth="1"/>
    <col min="12041" max="12288" width="8.7265625" style="256"/>
    <col min="12289" max="12289" width="16.08984375" style="256" customWidth="1"/>
    <col min="12290" max="12296" width="10.6328125" style="256" customWidth="1"/>
    <col min="12297" max="12544" width="8.7265625" style="256"/>
    <col min="12545" max="12545" width="16.08984375" style="256" customWidth="1"/>
    <col min="12546" max="12552" width="10.6328125" style="256" customWidth="1"/>
    <col min="12553" max="12800" width="8.7265625" style="256"/>
    <col min="12801" max="12801" width="16.08984375" style="256" customWidth="1"/>
    <col min="12802" max="12808" width="10.6328125" style="256" customWidth="1"/>
    <col min="12809" max="13056" width="8.7265625" style="256"/>
    <col min="13057" max="13057" width="16.08984375" style="256" customWidth="1"/>
    <col min="13058" max="13064" width="10.6328125" style="256" customWidth="1"/>
    <col min="13065" max="13312" width="8.7265625" style="256"/>
    <col min="13313" max="13313" width="16.08984375" style="256" customWidth="1"/>
    <col min="13314" max="13320" width="10.6328125" style="256" customWidth="1"/>
    <col min="13321" max="13568" width="8.7265625" style="256"/>
    <col min="13569" max="13569" width="16.08984375" style="256" customWidth="1"/>
    <col min="13570" max="13576" width="10.6328125" style="256" customWidth="1"/>
    <col min="13577" max="13824" width="8.7265625" style="256"/>
    <col min="13825" max="13825" width="16.08984375" style="256" customWidth="1"/>
    <col min="13826" max="13832" width="10.6328125" style="256" customWidth="1"/>
    <col min="13833" max="14080" width="8.7265625" style="256"/>
    <col min="14081" max="14081" width="16.08984375" style="256" customWidth="1"/>
    <col min="14082" max="14088" width="10.6328125" style="256" customWidth="1"/>
    <col min="14089" max="14336" width="8.7265625" style="256"/>
    <col min="14337" max="14337" width="16.08984375" style="256" customWidth="1"/>
    <col min="14338" max="14344" width="10.6328125" style="256" customWidth="1"/>
    <col min="14345" max="14592" width="8.7265625" style="256"/>
    <col min="14593" max="14593" width="16.08984375" style="256" customWidth="1"/>
    <col min="14594" max="14600" width="10.6328125" style="256" customWidth="1"/>
    <col min="14601" max="14848" width="8.7265625" style="256"/>
    <col min="14849" max="14849" width="16.08984375" style="256" customWidth="1"/>
    <col min="14850" max="14856" width="10.6328125" style="256" customWidth="1"/>
    <col min="14857" max="15104" width="8.7265625" style="256"/>
    <col min="15105" max="15105" width="16.08984375" style="256" customWidth="1"/>
    <col min="15106" max="15112" width="10.6328125" style="256" customWidth="1"/>
    <col min="15113" max="15360" width="8.7265625" style="256"/>
    <col min="15361" max="15361" width="16.08984375" style="256" customWidth="1"/>
    <col min="15362" max="15368" width="10.6328125" style="256" customWidth="1"/>
    <col min="15369" max="15616" width="8.7265625" style="256"/>
    <col min="15617" max="15617" width="16.08984375" style="256" customWidth="1"/>
    <col min="15618" max="15624" width="10.6328125" style="256" customWidth="1"/>
    <col min="15625" max="15872" width="8.7265625" style="256"/>
    <col min="15873" max="15873" width="16.08984375" style="256" customWidth="1"/>
    <col min="15874" max="15880" width="10.6328125" style="256" customWidth="1"/>
    <col min="15881" max="16128" width="8.7265625" style="256"/>
    <col min="16129" max="16129" width="16.08984375" style="256" customWidth="1"/>
    <col min="16130" max="16136" width="10.6328125" style="256" customWidth="1"/>
    <col min="16137" max="16384" width="8.7265625" style="256"/>
  </cols>
  <sheetData>
    <row r="1" spans="1:16" ht="14">
      <c r="A1" s="388" t="s">
        <v>131</v>
      </c>
      <c r="B1" s="388"/>
      <c r="C1" s="388"/>
      <c r="D1" s="388"/>
      <c r="E1" s="388"/>
      <c r="F1" s="388"/>
      <c r="G1" s="388"/>
      <c r="H1" s="388"/>
    </row>
    <row r="2" spans="1:16" ht="14">
      <c r="A2" s="388" t="s">
        <v>132</v>
      </c>
      <c r="B2" s="388"/>
      <c r="C2" s="388"/>
      <c r="D2" s="388"/>
      <c r="E2" s="388"/>
      <c r="F2" s="388"/>
      <c r="G2" s="388"/>
      <c r="H2" s="388"/>
    </row>
    <row r="3" spans="1:16" ht="14">
      <c r="A3" s="257" t="s">
        <v>133</v>
      </c>
    </row>
    <row r="4" spans="1:16" ht="14">
      <c r="A4" s="258"/>
    </row>
    <row r="6" spans="1:16">
      <c r="A6" s="256" t="s">
        <v>134</v>
      </c>
    </row>
    <row r="8" spans="1:16">
      <c r="A8" s="259"/>
      <c r="B8" s="260" t="s">
        <v>135</v>
      </c>
      <c r="C8" s="260" t="s">
        <v>28</v>
      </c>
      <c r="D8" s="260" t="s">
        <v>27</v>
      </c>
      <c r="E8" s="260" t="s">
        <v>26</v>
      </c>
      <c r="F8" s="260" t="s">
        <v>25</v>
      </c>
      <c r="G8" s="260" t="s">
        <v>22</v>
      </c>
      <c r="H8" s="261"/>
    </row>
    <row r="9" spans="1:16">
      <c r="A9" s="262" t="s">
        <v>136</v>
      </c>
      <c r="B9" s="263"/>
      <c r="C9" s="263"/>
      <c r="D9" s="263"/>
      <c r="E9" s="263"/>
      <c r="F9" s="263"/>
      <c r="G9" s="264">
        <f t="shared" ref="G9:G14" si="0">ROUNDUP(SUM(B9:F9),1)</f>
        <v>0</v>
      </c>
      <c r="H9" s="261"/>
    </row>
    <row r="10" spans="1:16">
      <c r="A10" s="262" t="s">
        <v>137</v>
      </c>
      <c r="B10" s="263"/>
      <c r="C10" s="263"/>
      <c r="D10" s="263"/>
      <c r="E10" s="263"/>
      <c r="F10" s="263"/>
      <c r="G10" s="264">
        <f t="shared" si="0"/>
        <v>0</v>
      </c>
      <c r="H10" s="261"/>
      <c r="K10" s="265"/>
    </row>
    <row r="11" spans="1:16">
      <c r="A11" s="262" t="s">
        <v>138</v>
      </c>
      <c r="B11" s="263"/>
      <c r="C11" s="263"/>
      <c r="D11" s="263"/>
      <c r="E11" s="263"/>
      <c r="F11" s="263"/>
      <c r="G11" s="264">
        <f t="shared" si="0"/>
        <v>0</v>
      </c>
      <c r="H11" s="261"/>
      <c r="K11" s="265"/>
    </row>
    <row r="12" spans="1:16">
      <c r="A12" s="262" t="s">
        <v>139</v>
      </c>
      <c r="B12" s="263"/>
      <c r="C12" s="263"/>
      <c r="D12" s="263"/>
      <c r="E12" s="263"/>
      <c r="F12" s="263"/>
      <c r="G12" s="264">
        <f t="shared" si="0"/>
        <v>0</v>
      </c>
      <c r="H12" s="261"/>
      <c r="K12" s="265"/>
    </row>
    <row r="13" spans="1:16" ht="13.5" thickBot="1">
      <c r="A13" s="262" t="s">
        <v>140</v>
      </c>
      <c r="B13" s="263"/>
      <c r="C13" s="263"/>
      <c r="D13" s="263"/>
      <c r="E13" s="263"/>
      <c r="F13" s="263"/>
      <c r="G13" s="264">
        <f t="shared" si="0"/>
        <v>0</v>
      </c>
      <c r="H13" s="261"/>
      <c r="K13" s="266" t="s">
        <v>141</v>
      </c>
      <c r="L13" s="267"/>
      <c r="M13" s="267"/>
      <c r="N13" s="267"/>
      <c r="O13" s="267"/>
      <c r="P13" s="267"/>
    </row>
    <row r="14" spans="1:16">
      <c r="A14" s="262" t="s">
        <v>22</v>
      </c>
      <c r="B14" s="264">
        <f>SUM(B9:B13)</f>
        <v>0</v>
      </c>
      <c r="C14" s="264">
        <f>SUM(C9:C13)</f>
        <v>0</v>
      </c>
      <c r="D14" s="264">
        <f>SUM(D9:D13)</f>
        <v>0</v>
      </c>
      <c r="E14" s="264">
        <f>SUM(E9:E13)</f>
        <v>0</v>
      </c>
      <c r="F14" s="264">
        <f>SUM(F9:F13)</f>
        <v>0</v>
      </c>
      <c r="G14" s="264">
        <f t="shared" si="0"/>
        <v>0</v>
      </c>
      <c r="H14" s="261"/>
      <c r="K14" s="268" t="s">
        <v>142</v>
      </c>
      <c r="L14" s="269" t="s">
        <v>143</v>
      </c>
      <c r="M14" s="269" t="s">
        <v>38</v>
      </c>
      <c r="N14" s="270"/>
      <c r="O14" s="270"/>
      <c r="P14" s="271"/>
    </row>
    <row r="15" spans="1:16">
      <c r="A15" s="261"/>
      <c r="B15" s="261"/>
      <c r="C15" s="261"/>
      <c r="D15" s="261"/>
      <c r="E15" s="261"/>
      <c r="F15" s="261"/>
      <c r="G15" s="261"/>
      <c r="H15" s="261"/>
      <c r="K15" s="349" t="s">
        <v>176</v>
      </c>
      <c r="L15" s="273" t="s">
        <v>144</v>
      </c>
      <c r="M15" s="273" t="s">
        <v>144</v>
      </c>
      <c r="N15" s="273"/>
      <c r="O15" s="273"/>
      <c r="P15" s="274"/>
    </row>
    <row r="16" spans="1:16">
      <c r="A16" s="261"/>
      <c r="B16" s="261"/>
      <c r="C16" s="261"/>
      <c r="D16" s="261"/>
      <c r="E16" s="261"/>
      <c r="F16" s="261"/>
      <c r="G16" s="261"/>
      <c r="H16" s="261"/>
      <c r="K16" s="272"/>
      <c r="L16" s="273" t="s">
        <v>145</v>
      </c>
      <c r="M16" s="273"/>
      <c r="N16" s="273"/>
      <c r="O16" s="273"/>
      <c r="P16" s="274"/>
    </row>
    <row r="17" spans="1:16">
      <c r="A17" s="261"/>
      <c r="B17" s="261"/>
      <c r="C17" s="261"/>
      <c r="D17" s="261"/>
      <c r="E17" s="261"/>
      <c r="F17" s="261"/>
      <c r="G17" s="261"/>
      <c r="H17" s="261"/>
      <c r="K17" s="272"/>
      <c r="L17" s="273"/>
      <c r="M17" s="273"/>
      <c r="N17" s="273"/>
      <c r="O17" s="273"/>
      <c r="P17" s="274"/>
    </row>
    <row r="18" spans="1:16">
      <c r="A18" s="261" t="s">
        <v>146</v>
      </c>
      <c r="B18" s="275"/>
      <c r="C18" s="276"/>
      <c r="D18" s="277"/>
      <c r="E18" s="277"/>
      <c r="F18" s="278"/>
      <c r="G18" s="279"/>
      <c r="H18" s="279"/>
      <c r="K18" s="272"/>
      <c r="L18" s="273"/>
      <c r="M18" s="273"/>
      <c r="N18" s="273"/>
      <c r="O18" s="273"/>
      <c r="P18" s="274"/>
    </row>
    <row r="19" spans="1:16">
      <c r="A19" s="261"/>
      <c r="B19" s="389" t="s">
        <v>147</v>
      </c>
      <c r="C19" s="389"/>
      <c r="D19" s="390" t="s">
        <v>142</v>
      </c>
      <c r="E19" s="391"/>
      <c r="F19" s="392" t="s">
        <v>148</v>
      </c>
      <c r="G19" s="393"/>
      <c r="H19" s="280"/>
      <c r="K19" s="272"/>
      <c r="L19" s="273"/>
      <c r="M19" s="273"/>
      <c r="N19" s="273"/>
      <c r="O19" s="273"/>
      <c r="P19" s="274"/>
    </row>
    <row r="20" spans="1:16">
      <c r="A20" s="277"/>
      <c r="B20" s="275"/>
      <c r="C20" s="276" t="s">
        <v>149</v>
      </c>
      <c r="D20" s="394" t="s">
        <v>175</v>
      </c>
      <c r="E20" s="391"/>
      <c r="F20" s="392"/>
      <c r="G20" s="393"/>
      <c r="H20" s="281">
        <f>IF(D19="介護サービス包括型",VLOOKUP(D20,K20:L22,2,FALSE),IF(D19="外部サービス利用型",VLOOKUP(D20,M20:N23,2,FALSE),IF(D19="日中サービス支援型",VLOOKUP(D20,O20:P22,2,FALSE),"")))</f>
        <v>6</v>
      </c>
      <c r="I20" s="282"/>
      <c r="K20" s="272" t="s">
        <v>144</v>
      </c>
      <c r="L20" s="273">
        <v>6</v>
      </c>
      <c r="M20" s="273" t="s">
        <v>144</v>
      </c>
      <c r="N20" s="273">
        <v>6</v>
      </c>
      <c r="O20" s="273" t="s">
        <v>144</v>
      </c>
      <c r="P20" s="274">
        <v>5</v>
      </c>
    </row>
    <row r="21" spans="1:16">
      <c r="A21" s="283"/>
      <c r="B21" s="284"/>
      <c r="C21" s="284"/>
      <c r="D21" s="283"/>
      <c r="E21" s="283"/>
      <c r="F21" s="285"/>
      <c r="G21" s="283"/>
      <c r="H21" s="277"/>
      <c r="K21" s="272"/>
      <c r="L21" s="273"/>
      <c r="M21" s="273" t="s">
        <v>145</v>
      </c>
      <c r="N21" s="273">
        <v>10</v>
      </c>
      <c r="O21" s="273"/>
      <c r="P21" s="274"/>
    </row>
    <row r="22" spans="1:16" ht="13.5" thickBot="1">
      <c r="A22" s="259"/>
      <c r="B22" s="259"/>
      <c r="C22" s="286" t="s">
        <v>150</v>
      </c>
      <c r="D22" s="286" t="s">
        <v>151</v>
      </c>
      <c r="E22" s="286" t="s">
        <v>152</v>
      </c>
      <c r="F22" s="286" t="s">
        <v>153</v>
      </c>
      <c r="G22" s="287" t="s">
        <v>22</v>
      </c>
      <c r="H22" s="261"/>
      <c r="K22" s="272"/>
      <c r="L22" s="273"/>
      <c r="M22" s="273"/>
      <c r="N22" s="273"/>
      <c r="O22" s="273"/>
      <c r="P22" s="274"/>
    </row>
    <row r="23" spans="1:16" ht="14" thickTop="1" thickBot="1">
      <c r="A23" s="288" t="s">
        <v>154</v>
      </c>
      <c r="B23" s="289">
        <v>0</v>
      </c>
      <c r="C23" s="289">
        <f>IF(D19="外部サービス利用型",0,ROUND(C14/9,3))</f>
        <v>0</v>
      </c>
      <c r="D23" s="289">
        <f>IF(D19="外部サービス利用型",0,ROUND(D14/6,3))</f>
        <v>0</v>
      </c>
      <c r="E23" s="289">
        <f>IF(D19="外部サービス利用型",0,ROUND(E14/4,3))</f>
        <v>0</v>
      </c>
      <c r="F23" s="289">
        <f>IF(D19="外部サービス利用型",0,ROUND(F14/2.5,3))</f>
        <v>0</v>
      </c>
      <c r="G23" s="290">
        <f>ROUNDDOWN(SUM(B23:F23),1)</f>
        <v>0</v>
      </c>
      <c r="H23" s="261"/>
      <c r="K23" s="291"/>
      <c r="L23" s="292"/>
      <c r="M23" s="292"/>
      <c r="N23" s="292"/>
      <c r="O23" s="292"/>
      <c r="P23" s="293"/>
    </row>
    <row r="24" spans="1:16" ht="14" thickTop="1" thickBot="1">
      <c r="A24" s="288" t="s">
        <v>155</v>
      </c>
      <c r="B24" s="294"/>
      <c r="C24" s="294"/>
      <c r="D24" s="294"/>
      <c r="E24" s="294"/>
      <c r="F24" s="295"/>
      <c r="G24" s="296">
        <f>ROUNDDOWN(G14/H20,1)</f>
        <v>0</v>
      </c>
      <c r="H24" s="261"/>
    </row>
    <row r="25" spans="1:16" ht="13.5" thickTop="1">
      <c r="A25" s="261"/>
      <c r="B25" s="261"/>
      <c r="C25" s="261"/>
      <c r="D25" s="261"/>
      <c r="E25" s="261"/>
      <c r="F25" s="261"/>
      <c r="G25" s="261"/>
      <c r="H25" s="261"/>
    </row>
    <row r="26" spans="1:16">
      <c r="A26" s="261"/>
      <c r="B26" s="261"/>
      <c r="C26" s="261"/>
      <c r="D26" s="261"/>
      <c r="E26" s="261"/>
      <c r="F26" s="261"/>
      <c r="G26" s="261"/>
      <c r="H26" s="261"/>
    </row>
  </sheetData>
  <sheetProtection sheet="1"/>
  <mergeCells count="6">
    <mergeCell ref="A1:H1"/>
    <mergeCell ref="A2:H2"/>
    <mergeCell ref="B19:C19"/>
    <mergeCell ref="D19:E19"/>
    <mergeCell ref="F19:G20"/>
    <mergeCell ref="D20:E20"/>
  </mergeCells>
  <phoneticPr fontId="5"/>
  <conditionalFormatting sqref="C23:G23">
    <cfRule type="cellIs" dxfId="84" priority="1" operator="equal">
      <formula>0</formula>
    </cfRule>
  </conditionalFormatting>
  <dataValidations count="2">
    <dataValidation type="list" allowBlank="1" showInputMessage="1" showErrorMessage="1" sqref="D20:E20 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formula1>INDIRECT($D$19)</formula1>
    </dataValidation>
    <dataValidation type="list" allowBlank="1" showInputMessage="1" showErrorMessage="1" sqref="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formula1>サービス提供形態</formula1>
    </dataValidation>
  </dataValidations>
  <pageMargins left="0.7" right="0.7" top="0.75" bottom="0.75" header="0.3" footer="0.3"/>
  <pageSetup paperSize="9" scale="98" orientation="portrait" r:id="rId1"/>
  <colBreaks count="1" manualBreakCount="1">
    <brk id="8" max="2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H77"/>
  <sheetViews>
    <sheetView view="pageBreakPreview" zoomScale="40" zoomScaleNormal="100" zoomScaleSheetLayoutView="40" workbookViewId="0">
      <selection activeCell="CF30" sqref="CF30"/>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1:112" ht="21" customHeight="1">
      <c r="A1" s="1" t="s">
        <v>130</v>
      </c>
      <c r="B1" s="2"/>
      <c r="C1" s="2"/>
      <c r="G1" s="1"/>
      <c r="W1" s="1" t="s">
        <v>60</v>
      </c>
      <c r="AK1" s="6"/>
      <c r="AO1" s="171"/>
      <c r="AZ1" s="171"/>
      <c r="BA1" s="171"/>
      <c r="BB1" s="171"/>
      <c r="BC1" s="171"/>
      <c r="BD1" s="171"/>
      <c r="BE1" s="171"/>
      <c r="BF1" s="171"/>
      <c r="BG1" s="171"/>
      <c r="BH1" s="171"/>
      <c r="BI1" s="171"/>
      <c r="BJ1" s="171"/>
      <c r="BK1" s="171"/>
      <c r="BL1" s="171"/>
      <c r="BM1" s="171"/>
      <c r="BN1" s="171"/>
      <c r="BO1" s="171"/>
      <c r="BP1" s="171"/>
      <c r="BQ1" s="171"/>
      <c r="BR1" s="171"/>
      <c r="BS1" s="6"/>
      <c r="BT1" s="6"/>
      <c r="BU1" s="6"/>
      <c r="BV1" s="6"/>
      <c r="BW1" s="6"/>
      <c r="BX1" s="6"/>
      <c r="BY1" s="6"/>
      <c r="BZ1" s="6"/>
      <c r="CA1" s="6"/>
      <c r="CB1" s="6"/>
      <c r="CC1" s="6"/>
      <c r="CD1" s="6"/>
      <c r="CE1" s="6"/>
    </row>
    <row r="2" spans="1:112" ht="21" customHeight="1">
      <c r="B2" s="2"/>
      <c r="C2" s="2"/>
      <c r="G2" s="1"/>
      <c r="Y2" s="1">
        <v>-1</v>
      </c>
      <c r="AO2" s="692" t="s">
        <v>115</v>
      </c>
      <c r="AP2" s="692"/>
      <c r="AQ2" s="692"/>
      <c r="AR2" s="692"/>
      <c r="AS2" s="692"/>
      <c r="AT2" s="692"/>
      <c r="AU2" s="692"/>
      <c r="AV2" s="692"/>
      <c r="AW2" s="693"/>
      <c r="AX2" s="694"/>
      <c r="AY2" s="694"/>
      <c r="AZ2" s="694"/>
      <c r="BA2" s="694"/>
      <c r="BB2" s="694"/>
      <c r="BC2" s="694"/>
      <c r="BD2" s="694"/>
      <c r="BE2" s="694"/>
      <c r="BF2" s="694"/>
      <c r="BG2" s="694"/>
      <c r="BH2" s="694"/>
      <c r="BI2" s="694"/>
      <c r="BJ2" s="694"/>
      <c r="BK2" s="694"/>
      <c r="BL2" s="694"/>
      <c r="BM2" s="694"/>
      <c r="BN2" s="694"/>
      <c r="BO2" s="694"/>
      <c r="BP2" s="694"/>
      <c r="BQ2" s="694"/>
      <c r="BR2" s="695"/>
      <c r="BS2" s="78"/>
      <c r="BT2" s="78"/>
      <c r="BU2" s="78"/>
      <c r="BV2" s="78"/>
      <c r="BW2" s="78"/>
      <c r="BX2" s="78"/>
      <c r="BY2" s="78"/>
      <c r="CA2" s="78"/>
      <c r="CB2" s="78"/>
      <c r="CC2" s="78"/>
      <c r="CD2" s="78"/>
      <c r="CE2" s="78"/>
    </row>
    <row r="3" spans="1:112" ht="21" customHeight="1">
      <c r="B3" s="2"/>
      <c r="C3" s="2"/>
      <c r="G3" s="1"/>
      <c r="AO3" s="692" t="s">
        <v>39</v>
      </c>
      <c r="AP3" s="692"/>
      <c r="AQ3" s="692"/>
      <c r="AR3" s="692"/>
      <c r="AS3" s="692"/>
      <c r="AT3" s="692"/>
      <c r="AU3" s="692"/>
      <c r="AV3" s="692"/>
      <c r="AW3" s="696"/>
      <c r="AX3" s="696"/>
      <c r="AY3" s="696"/>
      <c r="AZ3" s="696"/>
      <c r="BA3" s="696"/>
      <c r="BB3" s="696"/>
      <c r="BC3" s="696"/>
      <c r="BD3" s="696"/>
      <c r="BE3" s="696"/>
      <c r="BF3" s="696"/>
      <c r="BG3" s="696"/>
      <c r="BH3" s="696"/>
      <c r="BI3" s="696"/>
      <c r="BJ3" s="696"/>
      <c r="BK3" s="697" t="s">
        <v>40</v>
      </c>
      <c r="BL3" s="698"/>
      <c r="BM3" s="698"/>
      <c r="BN3" s="699"/>
      <c r="BO3" s="700"/>
      <c r="BP3" s="701"/>
      <c r="BQ3" s="701"/>
      <c r="BR3" s="702"/>
      <c r="BS3" s="78"/>
      <c r="BT3" s="78"/>
      <c r="BU3" s="78"/>
      <c r="BV3" s="78"/>
      <c r="BW3" s="78"/>
      <c r="BX3" s="78"/>
      <c r="BY3" s="78"/>
      <c r="CA3" s="78"/>
      <c r="CB3" s="78"/>
      <c r="CC3" s="78"/>
      <c r="CD3" s="78"/>
      <c r="CE3" s="78"/>
    </row>
    <row r="4" spans="1:112" ht="21" customHeight="1">
      <c r="B4" s="2"/>
      <c r="C4" s="58"/>
      <c r="D4" s="703" t="s">
        <v>76</v>
      </c>
      <c r="E4" s="703"/>
      <c r="F4" s="703"/>
      <c r="G4" s="703"/>
      <c r="H4" s="703"/>
      <c r="I4" s="703"/>
      <c r="J4" s="703"/>
      <c r="K4" s="59"/>
      <c r="L4" s="59"/>
      <c r="M4" s="60"/>
      <c r="N4" s="60"/>
      <c r="O4" s="60"/>
      <c r="P4" s="60"/>
      <c r="Q4" s="60"/>
      <c r="R4" s="60"/>
      <c r="S4" s="60"/>
      <c r="T4" s="60"/>
      <c r="U4" s="61"/>
      <c r="V4" s="62"/>
      <c r="W4" s="63"/>
      <c r="X4" s="3"/>
      <c r="Y4" s="3"/>
      <c r="Z4" s="56" t="s">
        <v>179</v>
      </c>
      <c r="AA4" s="47"/>
      <c r="CA4" s="456"/>
      <c r="CB4" s="456"/>
      <c r="CC4" s="456"/>
      <c r="CD4" s="456"/>
      <c r="CE4" s="456"/>
      <c r="CF4" s="456"/>
      <c r="CG4" s="456"/>
      <c r="CH4" s="691"/>
      <c r="CI4" s="691"/>
      <c r="CJ4" s="691"/>
      <c r="CK4" s="691"/>
      <c r="CL4" s="456"/>
      <c r="CM4" s="456"/>
      <c r="CN4" s="456"/>
      <c r="CO4" s="456"/>
      <c r="CP4" s="456"/>
      <c r="CQ4" s="456"/>
      <c r="CR4" s="456"/>
      <c r="CS4" s="456"/>
      <c r="CT4" s="456"/>
      <c r="CU4" s="456"/>
      <c r="CV4" s="456"/>
      <c r="CW4" s="456"/>
      <c r="CX4" s="456"/>
      <c r="CY4" s="456"/>
      <c r="CZ4" s="456"/>
      <c r="DA4" s="456"/>
      <c r="DB4" s="456"/>
      <c r="DC4" s="456"/>
      <c r="DD4" s="456"/>
      <c r="DE4" s="456"/>
      <c r="DF4" s="456"/>
      <c r="DG4" s="456"/>
      <c r="DH4" s="456"/>
    </row>
    <row r="5" spans="1:112" ht="27.75" customHeight="1">
      <c r="B5" s="2"/>
      <c r="C5" s="58"/>
      <c r="D5" s="688"/>
      <c r="E5" s="688"/>
      <c r="F5" s="688"/>
      <c r="G5" s="651" t="s">
        <v>31</v>
      </c>
      <c r="H5" s="651"/>
      <c r="I5" s="651"/>
      <c r="J5" s="651"/>
      <c r="K5" s="651"/>
      <c r="L5" s="651"/>
      <c r="M5" s="651"/>
      <c r="N5" s="651"/>
      <c r="O5" s="651"/>
      <c r="P5" s="651"/>
      <c r="Q5" s="651"/>
      <c r="R5" s="651"/>
      <c r="S5" s="651"/>
      <c r="T5" s="652"/>
      <c r="U5" s="61"/>
      <c r="V5" s="61"/>
      <c r="W5" s="63"/>
      <c r="X5" s="3"/>
      <c r="Y5" s="3"/>
      <c r="Z5" s="650"/>
      <c r="AA5" s="651"/>
      <c r="AB5" s="651"/>
      <c r="AC5" s="651"/>
      <c r="AD5" s="651"/>
      <c r="AE5" s="651"/>
      <c r="AF5" s="652"/>
      <c r="AG5" s="523" t="s">
        <v>30</v>
      </c>
      <c r="AH5" s="524"/>
      <c r="AI5" s="524"/>
      <c r="AJ5" s="636"/>
      <c r="AK5" s="650" t="s">
        <v>29</v>
      </c>
      <c r="AL5" s="651"/>
      <c r="AM5" s="651"/>
      <c r="AN5" s="652"/>
      <c r="AO5" s="650" t="s">
        <v>28</v>
      </c>
      <c r="AP5" s="651"/>
      <c r="AQ5" s="651"/>
      <c r="AR5" s="652"/>
      <c r="AS5" s="650" t="s">
        <v>27</v>
      </c>
      <c r="AT5" s="651"/>
      <c r="AU5" s="651"/>
      <c r="AV5" s="652"/>
      <c r="AW5" s="650" t="s">
        <v>26</v>
      </c>
      <c r="AX5" s="651"/>
      <c r="AY5" s="651"/>
      <c r="AZ5" s="652"/>
      <c r="BA5" s="650" t="s">
        <v>25</v>
      </c>
      <c r="BB5" s="651"/>
      <c r="BC5" s="651"/>
      <c r="BD5" s="652"/>
      <c r="BE5" s="650" t="s">
        <v>22</v>
      </c>
      <c r="BF5" s="651"/>
      <c r="BG5" s="652"/>
      <c r="BK5" s="146"/>
      <c r="BL5" s="146"/>
      <c r="BM5" s="146"/>
      <c r="BN5" s="146"/>
      <c r="BO5" s="147"/>
      <c r="BP5" s="149"/>
      <c r="BQ5" s="10"/>
      <c r="BR5" s="10"/>
      <c r="BS5" s="10"/>
      <c r="CA5" s="691"/>
      <c r="CB5" s="691"/>
      <c r="CC5" s="691"/>
      <c r="CD5" s="691"/>
      <c r="CE5" s="691"/>
      <c r="CF5" s="691"/>
      <c r="CG5" s="691"/>
      <c r="CH5" s="687"/>
      <c r="CI5" s="687"/>
      <c r="CJ5" s="687"/>
      <c r="CK5" s="687"/>
      <c r="CL5" s="687"/>
      <c r="CM5" s="687"/>
      <c r="CN5" s="687"/>
      <c r="CO5" s="687"/>
      <c r="CP5" s="687"/>
      <c r="CQ5" s="687"/>
      <c r="CR5" s="687"/>
      <c r="CS5" s="687"/>
      <c r="CT5" s="687"/>
      <c r="CU5" s="687"/>
      <c r="CV5" s="687"/>
      <c r="CW5" s="687"/>
      <c r="CX5" s="687"/>
      <c r="CY5" s="687"/>
      <c r="CZ5" s="687"/>
      <c r="DA5" s="687"/>
      <c r="DB5" s="687"/>
      <c r="DC5" s="687"/>
      <c r="DD5" s="687"/>
      <c r="DE5" s="687"/>
      <c r="DF5" s="672"/>
      <c r="DG5" s="672"/>
      <c r="DH5" s="672"/>
    </row>
    <row r="6" spans="1:112" ht="21" customHeight="1">
      <c r="B6" s="2"/>
      <c r="C6" s="58"/>
      <c r="D6" s="688"/>
      <c r="E6" s="688"/>
      <c r="F6" s="688"/>
      <c r="G6" s="651" t="s">
        <v>20</v>
      </c>
      <c r="H6" s="651"/>
      <c r="I6" s="651"/>
      <c r="J6" s="651"/>
      <c r="K6" s="651"/>
      <c r="L6" s="651"/>
      <c r="M6" s="651"/>
      <c r="N6" s="651"/>
      <c r="O6" s="651"/>
      <c r="P6" s="651"/>
      <c r="Q6" s="651"/>
      <c r="R6" s="651"/>
      <c r="S6" s="651"/>
      <c r="T6" s="652"/>
      <c r="U6" s="61"/>
      <c r="V6" s="61"/>
      <c r="W6" s="63"/>
      <c r="X6" s="3"/>
      <c r="Y6" s="3"/>
      <c r="Z6" s="526" t="s">
        <v>42</v>
      </c>
      <c r="AA6" s="527"/>
      <c r="AB6" s="527"/>
      <c r="AC6" s="527"/>
      <c r="AD6" s="527"/>
      <c r="AE6" s="527"/>
      <c r="AF6" s="690"/>
      <c r="AG6" s="680"/>
      <c r="AH6" s="681"/>
      <c r="AI6" s="681"/>
      <c r="AJ6" s="682"/>
      <c r="AK6" s="680"/>
      <c r="AL6" s="681"/>
      <c r="AM6" s="681"/>
      <c r="AN6" s="682"/>
      <c r="AO6" s="680"/>
      <c r="AP6" s="681"/>
      <c r="AQ6" s="681"/>
      <c r="AR6" s="682"/>
      <c r="AS6" s="680"/>
      <c r="AT6" s="681"/>
      <c r="AU6" s="681"/>
      <c r="AV6" s="682"/>
      <c r="AW6" s="680"/>
      <c r="AX6" s="681"/>
      <c r="AY6" s="681"/>
      <c r="AZ6" s="682"/>
      <c r="BA6" s="680"/>
      <c r="BB6" s="681"/>
      <c r="BC6" s="681"/>
      <c r="BD6" s="682"/>
      <c r="BE6" s="676">
        <f>ROUNDUP(SUM(AG6:BD6),1)</f>
        <v>0</v>
      </c>
      <c r="BF6" s="677"/>
      <c r="BG6" s="678"/>
      <c r="BL6" s="25"/>
      <c r="BM6" s="25"/>
      <c r="BN6" s="25"/>
      <c r="BW6" s="57"/>
      <c r="CC6" s="25"/>
      <c r="CD6" s="25"/>
      <c r="CE6" s="25"/>
      <c r="CL6" s="686"/>
      <c r="CM6" s="686"/>
      <c r="CN6" s="686"/>
      <c r="CO6" s="686"/>
      <c r="CP6" s="686"/>
      <c r="CQ6" s="686"/>
      <c r="CR6" s="686"/>
      <c r="CS6" s="686"/>
      <c r="CT6" s="687"/>
      <c r="CU6" s="687"/>
      <c r="CV6" s="687"/>
      <c r="CW6" s="687"/>
      <c r="CX6" s="687"/>
      <c r="CY6" s="687"/>
      <c r="CZ6" s="687"/>
      <c r="DA6" s="687"/>
      <c r="DB6" s="687"/>
      <c r="DC6" s="687"/>
      <c r="DD6" s="687"/>
      <c r="DE6" s="687"/>
      <c r="DF6" s="672"/>
      <c r="DG6" s="672"/>
      <c r="DH6" s="672"/>
    </row>
    <row r="7" spans="1:112" ht="21" customHeight="1">
      <c r="B7" s="2"/>
      <c r="C7" s="58"/>
      <c r="D7" s="688"/>
      <c r="E7" s="688"/>
      <c r="F7" s="688"/>
      <c r="G7" s="651" t="s">
        <v>111</v>
      </c>
      <c r="H7" s="651"/>
      <c r="I7" s="651"/>
      <c r="J7" s="651"/>
      <c r="K7" s="651"/>
      <c r="L7" s="651"/>
      <c r="M7" s="651"/>
      <c r="N7" s="651"/>
      <c r="O7" s="651"/>
      <c r="P7" s="651"/>
      <c r="Q7" s="651"/>
      <c r="R7" s="651"/>
      <c r="S7" s="651"/>
      <c r="T7" s="652"/>
      <c r="U7" s="64"/>
      <c r="V7" s="61"/>
      <c r="W7" s="63"/>
      <c r="X7" s="3"/>
      <c r="Y7" s="3"/>
      <c r="Z7" s="4" t="s">
        <v>33</v>
      </c>
      <c r="AA7" s="523" t="s">
        <v>34</v>
      </c>
      <c r="AB7" s="524"/>
      <c r="AC7" s="524"/>
      <c r="AD7" s="524"/>
      <c r="AE7" s="524"/>
      <c r="AF7" s="636"/>
      <c r="AG7" s="683"/>
      <c r="AH7" s="684"/>
      <c r="AI7" s="684"/>
      <c r="AJ7" s="685"/>
      <c r="AK7" s="683"/>
      <c r="AL7" s="684"/>
      <c r="AM7" s="684"/>
      <c r="AN7" s="685"/>
      <c r="AO7" s="683"/>
      <c r="AP7" s="684"/>
      <c r="AQ7" s="684"/>
      <c r="AR7" s="685"/>
      <c r="AS7" s="680"/>
      <c r="AT7" s="681"/>
      <c r="AU7" s="681"/>
      <c r="AV7" s="682"/>
      <c r="AW7" s="680"/>
      <c r="AX7" s="681"/>
      <c r="AY7" s="681"/>
      <c r="AZ7" s="682"/>
      <c r="BA7" s="680"/>
      <c r="BB7" s="681"/>
      <c r="BC7" s="681"/>
      <c r="BD7" s="682"/>
      <c r="BE7" s="676">
        <f>ROUNDUP(SUM(AG7:BD7),1)</f>
        <v>0</v>
      </c>
      <c r="BF7" s="677"/>
      <c r="BG7" s="678"/>
      <c r="CB7" s="456"/>
      <c r="CC7" s="456"/>
      <c r="CD7" s="456"/>
      <c r="CE7" s="456"/>
      <c r="CF7" s="456"/>
      <c r="CG7" s="456"/>
      <c r="CH7" s="456"/>
      <c r="CI7" s="689"/>
      <c r="CJ7" s="689"/>
      <c r="CK7" s="689"/>
      <c r="CL7" s="687"/>
      <c r="CM7" s="687"/>
      <c r="CN7" s="687"/>
      <c r="CO7" s="687"/>
      <c r="CP7" s="687"/>
      <c r="CQ7" s="687"/>
      <c r="CR7" s="687"/>
      <c r="CS7" s="687"/>
      <c r="CT7" s="687"/>
      <c r="CU7" s="687"/>
      <c r="CV7" s="687"/>
      <c r="CW7" s="687"/>
      <c r="CX7" s="687"/>
      <c r="CY7" s="687"/>
      <c r="CZ7" s="687"/>
      <c r="DA7" s="687"/>
      <c r="DB7" s="687"/>
      <c r="DC7" s="687"/>
      <c r="DD7" s="687"/>
      <c r="DE7" s="687"/>
      <c r="DF7" s="672"/>
      <c r="DG7" s="672"/>
      <c r="DH7" s="672"/>
    </row>
    <row r="8" spans="1: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523" t="s">
        <v>35</v>
      </c>
      <c r="AA8" s="524"/>
      <c r="AB8" s="524"/>
      <c r="AC8" s="524"/>
      <c r="AD8" s="524"/>
      <c r="AE8" s="524"/>
      <c r="AF8" s="636"/>
      <c r="AG8" s="680"/>
      <c r="AH8" s="681"/>
      <c r="AI8" s="681"/>
      <c r="AJ8" s="682"/>
      <c r="AK8" s="680"/>
      <c r="AL8" s="681"/>
      <c r="AM8" s="681"/>
      <c r="AN8" s="682"/>
      <c r="AO8" s="680"/>
      <c r="AP8" s="681"/>
      <c r="AQ8" s="681"/>
      <c r="AR8" s="682"/>
      <c r="AS8" s="680"/>
      <c r="AT8" s="681"/>
      <c r="AU8" s="681"/>
      <c r="AV8" s="682"/>
      <c r="AW8" s="680"/>
      <c r="AX8" s="681"/>
      <c r="AY8" s="681"/>
      <c r="AZ8" s="682"/>
      <c r="BA8" s="680"/>
      <c r="BB8" s="681"/>
      <c r="BC8" s="681"/>
      <c r="BD8" s="682"/>
      <c r="BE8" s="676">
        <f>ROUNDUP(SUM(AG8:BD8),1)</f>
        <v>0</v>
      </c>
      <c r="BF8" s="677"/>
      <c r="BG8" s="678"/>
      <c r="BU8" s="57"/>
      <c r="BW8" s="388"/>
      <c r="BX8" s="388"/>
      <c r="BY8" s="388"/>
      <c r="BZ8" s="388"/>
      <c r="CA8" s="388"/>
      <c r="CB8" s="679"/>
      <c r="CC8" s="679"/>
      <c r="CD8" s="679"/>
      <c r="CE8" s="679"/>
      <c r="CF8" s="679"/>
      <c r="CG8" s="679"/>
      <c r="CH8" s="679"/>
      <c r="CI8" s="689"/>
      <c r="CJ8" s="689"/>
      <c r="CK8" s="689"/>
      <c r="CL8" s="672"/>
      <c r="CM8" s="672"/>
      <c r="CN8" s="672"/>
      <c r="CO8" s="672"/>
      <c r="CP8" s="672"/>
      <c r="CQ8" s="672"/>
      <c r="CR8" s="672"/>
      <c r="CS8" s="672"/>
      <c r="CT8" s="672"/>
      <c r="CU8" s="672"/>
      <c r="CV8" s="672"/>
      <c r="CW8" s="672"/>
      <c r="CX8" s="672"/>
      <c r="CY8" s="672"/>
      <c r="CZ8" s="672"/>
      <c r="DA8" s="672"/>
      <c r="DB8" s="672"/>
      <c r="DC8" s="672"/>
      <c r="DD8" s="672"/>
      <c r="DE8" s="672"/>
      <c r="DF8" s="672"/>
      <c r="DG8" s="672"/>
      <c r="DH8" s="672"/>
    </row>
    <row r="9" spans="1:112" ht="21" customHeight="1">
      <c r="B9" s="3"/>
      <c r="C9" s="65"/>
      <c r="D9" s="60"/>
      <c r="E9" s="67"/>
      <c r="F9" s="61"/>
      <c r="G9" s="61"/>
      <c r="H9" s="61"/>
      <c r="I9" s="61"/>
      <c r="J9" s="61"/>
      <c r="K9" s="61"/>
      <c r="L9" s="61"/>
      <c r="M9" s="61"/>
      <c r="N9" s="61"/>
      <c r="O9" s="61"/>
      <c r="P9" s="61"/>
      <c r="Q9" s="61"/>
      <c r="R9" s="61"/>
      <c r="S9" s="61"/>
      <c r="T9" s="61"/>
      <c r="U9" s="61"/>
      <c r="V9" s="67"/>
      <c r="W9" s="63"/>
      <c r="X9" s="3"/>
      <c r="Y9" s="3"/>
      <c r="Z9" s="523" t="s">
        <v>22</v>
      </c>
      <c r="AA9" s="524"/>
      <c r="AB9" s="524"/>
      <c r="AC9" s="524"/>
      <c r="AD9" s="524"/>
      <c r="AE9" s="524"/>
      <c r="AF9" s="636"/>
      <c r="AG9" s="673">
        <f>AG6+AG8</f>
        <v>0</v>
      </c>
      <c r="AH9" s="674"/>
      <c r="AI9" s="674"/>
      <c r="AJ9" s="675"/>
      <c r="AK9" s="673">
        <f>AK6+AK8</f>
        <v>0</v>
      </c>
      <c r="AL9" s="674"/>
      <c r="AM9" s="674"/>
      <c r="AN9" s="675"/>
      <c r="AO9" s="673">
        <f>AO6+AO8</f>
        <v>0</v>
      </c>
      <c r="AP9" s="674"/>
      <c r="AQ9" s="674"/>
      <c r="AR9" s="675"/>
      <c r="AS9" s="673">
        <f>AS6+AS8</f>
        <v>0</v>
      </c>
      <c r="AT9" s="674"/>
      <c r="AU9" s="674"/>
      <c r="AV9" s="675"/>
      <c r="AW9" s="673">
        <f>AW6+AW8</f>
        <v>0</v>
      </c>
      <c r="AX9" s="674"/>
      <c r="AY9" s="674"/>
      <c r="AZ9" s="675"/>
      <c r="BA9" s="673">
        <f>BA6+BA8</f>
        <v>0</v>
      </c>
      <c r="BB9" s="674"/>
      <c r="BC9" s="674"/>
      <c r="BD9" s="675"/>
      <c r="BE9" s="676">
        <f>BE6+BE8</f>
        <v>0</v>
      </c>
      <c r="BF9" s="677"/>
      <c r="BG9" s="678"/>
      <c r="BW9" s="456"/>
      <c r="BX9" s="456"/>
      <c r="BY9" s="456"/>
      <c r="BZ9" s="456"/>
      <c r="CA9" s="456"/>
      <c r="CB9" s="648"/>
      <c r="CC9" s="648"/>
      <c r="CD9" s="648"/>
      <c r="CE9" s="648"/>
      <c r="CF9" s="649"/>
      <c r="CG9" s="649"/>
      <c r="CH9" s="649"/>
      <c r="CI9" s="649"/>
      <c r="CJ9" s="649"/>
      <c r="CK9" s="649"/>
    </row>
    <row r="10" spans="1: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146"/>
      <c r="BL10" s="146"/>
      <c r="BM10" s="146"/>
      <c r="BN10" s="146"/>
      <c r="BO10" s="147"/>
      <c r="BP10" s="149"/>
      <c r="BQ10" s="10"/>
      <c r="BR10" s="10"/>
      <c r="BS10" s="10"/>
      <c r="BW10" s="456"/>
      <c r="BX10" s="456"/>
      <c r="BY10" s="456"/>
      <c r="BZ10" s="456"/>
      <c r="CA10" s="456"/>
      <c r="CB10" s="648"/>
      <c r="CC10" s="648"/>
      <c r="CD10" s="648"/>
      <c r="CE10" s="648"/>
      <c r="CF10" s="649"/>
      <c r="CG10" s="649"/>
      <c r="CH10" s="649"/>
      <c r="CI10" s="649"/>
      <c r="CJ10" s="649"/>
      <c r="CK10" s="649"/>
    </row>
    <row r="11" spans="1:112" ht="21" customHeight="1">
      <c r="B11" s="3"/>
      <c r="C11" s="65"/>
      <c r="D11" s="69" t="s">
        <v>83</v>
      </c>
      <c r="E11" s="70"/>
      <c r="F11" s="70"/>
      <c r="G11" s="70"/>
      <c r="H11" s="70"/>
      <c r="I11" s="70"/>
      <c r="J11" s="61"/>
      <c r="K11" s="61"/>
      <c r="L11" s="61"/>
      <c r="M11" s="61"/>
      <c r="N11" s="61"/>
      <c r="O11" s="61"/>
      <c r="P11" s="61"/>
      <c r="Q11" s="61"/>
      <c r="R11" s="61"/>
      <c r="S11" s="61"/>
      <c r="T11" s="61"/>
      <c r="U11" s="61"/>
      <c r="V11" s="67"/>
      <c r="W11" s="71"/>
      <c r="Z11" s="57" t="s">
        <v>82</v>
      </c>
      <c r="AP11" s="57" t="s">
        <v>98</v>
      </c>
      <c r="AQ11" s="57"/>
      <c r="AW11" s="25"/>
      <c r="AX11" s="25"/>
      <c r="AY11" s="25"/>
      <c r="BG11" s="14"/>
      <c r="BH11" s="57" t="s">
        <v>99</v>
      </c>
      <c r="BN11" s="25"/>
      <c r="BO11" s="25"/>
      <c r="BP11" s="25"/>
      <c r="BW11" s="3"/>
      <c r="BX11" s="3"/>
      <c r="BY11" s="3"/>
      <c r="BZ11" s="3"/>
      <c r="CA11" s="3"/>
      <c r="CB11" s="648"/>
      <c r="CC11" s="648"/>
      <c r="CD11" s="648"/>
      <c r="CE11" s="648"/>
      <c r="CF11" s="649"/>
      <c r="CG11" s="649"/>
      <c r="CH11" s="649"/>
      <c r="CI11" s="649"/>
      <c r="CJ11" s="649"/>
      <c r="CK11" s="649"/>
    </row>
    <row r="12" spans="1:112" ht="21" customHeight="1">
      <c r="B12" s="3"/>
      <c r="C12" s="65"/>
      <c r="D12" s="658"/>
      <c r="E12" s="663"/>
      <c r="F12" s="660" t="s">
        <v>79</v>
      </c>
      <c r="G12" s="661"/>
      <c r="H12" s="661"/>
      <c r="I12" s="661"/>
      <c r="J12" s="661"/>
      <c r="K12" s="661"/>
      <c r="L12" s="661"/>
      <c r="M12" s="661"/>
      <c r="N12" s="661"/>
      <c r="O12" s="661"/>
      <c r="P12" s="661"/>
      <c r="Q12" s="661"/>
      <c r="R12" s="661"/>
      <c r="S12" s="661"/>
      <c r="T12" s="661"/>
      <c r="U12" s="661"/>
      <c r="V12" s="662"/>
      <c r="W12" s="68"/>
      <c r="AE12" s="650" t="s">
        <v>77</v>
      </c>
      <c r="AF12" s="651"/>
      <c r="AG12" s="651"/>
      <c r="AH12" s="651"/>
      <c r="AI12" s="651"/>
      <c r="AJ12" s="651"/>
      <c r="AK12" s="652"/>
      <c r="AL12" s="664" t="s">
        <v>53</v>
      </c>
      <c r="AM12" s="665"/>
      <c r="AN12" s="666"/>
      <c r="AV12" s="650" t="s">
        <v>77</v>
      </c>
      <c r="AW12" s="651"/>
      <c r="AX12" s="651"/>
      <c r="AY12" s="651"/>
      <c r="AZ12" s="651"/>
      <c r="BA12" s="651"/>
      <c r="BB12" s="652"/>
      <c r="BC12" s="664" t="s">
        <v>53</v>
      </c>
      <c r="BD12" s="665"/>
      <c r="BE12" s="666"/>
      <c r="BF12" s="122"/>
      <c r="BG12" s="14"/>
      <c r="BM12" s="650" t="s">
        <v>92</v>
      </c>
      <c r="BN12" s="651"/>
      <c r="BO12" s="651"/>
      <c r="BP12" s="651"/>
      <c r="BQ12" s="651"/>
      <c r="BR12" s="651"/>
      <c r="BS12" s="652"/>
      <c r="BW12" s="670"/>
      <c r="BX12" s="670"/>
      <c r="BY12" s="670"/>
      <c r="BZ12" s="670"/>
      <c r="CA12" s="670"/>
      <c r="CB12" s="656"/>
      <c r="CC12" s="656"/>
      <c r="CD12" s="656"/>
      <c r="CE12" s="656"/>
      <c r="CF12" s="671"/>
      <c r="CG12" s="671"/>
      <c r="CH12" s="671"/>
      <c r="CI12" s="670"/>
      <c r="CJ12" s="670"/>
      <c r="CK12" s="670"/>
    </row>
    <row r="13" spans="1:112" ht="26.25" customHeight="1">
      <c r="B13" s="3"/>
      <c r="C13" s="65"/>
      <c r="D13" s="658"/>
      <c r="E13" s="659"/>
      <c r="F13" s="660" t="s">
        <v>80</v>
      </c>
      <c r="G13" s="661"/>
      <c r="H13" s="661"/>
      <c r="I13" s="661"/>
      <c r="J13" s="661"/>
      <c r="K13" s="661"/>
      <c r="L13" s="661"/>
      <c r="M13" s="661"/>
      <c r="N13" s="661"/>
      <c r="O13" s="661"/>
      <c r="P13" s="661"/>
      <c r="Q13" s="661"/>
      <c r="R13" s="661"/>
      <c r="S13" s="661"/>
      <c r="T13" s="661"/>
      <c r="U13" s="661"/>
      <c r="V13" s="662"/>
      <c r="W13" s="72"/>
      <c r="AE13" s="645" t="s">
        <v>78</v>
      </c>
      <c r="AF13" s="646"/>
      <c r="AG13" s="646"/>
      <c r="AH13" s="647"/>
      <c r="AI13" s="645" t="s">
        <v>59</v>
      </c>
      <c r="AJ13" s="646"/>
      <c r="AK13" s="647"/>
      <c r="AL13" s="667"/>
      <c r="AM13" s="668"/>
      <c r="AN13" s="669"/>
      <c r="AQ13" s="660"/>
      <c r="AR13" s="661"/>
      <c r="AS13" s="661"/>
      <c r="AT13" s="661"/>
      <c r="AU13" s="662"/>
      <c r="AV13" s="645" t="s">
        <v>78</v>
      </c>
      <c r="AW13" s="646"/>
      <c r="AX13" s="646"/>
      <c r="AY13" s="647"/>
      <c r="AZ13" s="645" t="s">
        <v>59</v>
      </c>
      <c r="BA13" s="646"/>
      <c r="BB13" s="647"/>
      <c r="BC13" s="667"/>
      <c r="BD13" s="668"/>
      <c r="BE13" s="669"/>
      <c r="BF13" s="122"/>
      <c r="BG13" s="46"/>
      <c r="BH13" s="660"/>
      <c r="BI13" s="661"/>
      <c r="BJ13" s="661"/>
      <c r="BK13" s="661"/>
      <c r="BL13" s="662"/>
      <c r="BM13" s="645" t="s">
        <v>93</v>
      </c>
      <c r="BN13" s="646"/>
      <c r="BO13" s="646"/>
      <c r="BP13" s="647"/>
      <c r="BQ13" s="645" t="s">
        <v>59</v>
      </c>
      <c r="BR13" s="646"/>
      <c r="BS13" s="647"/>
      <c r="BW13" s="3"/>
      <c r="BX13" s="3"/>
      <c r="BY13" s="3"/>
      <c r="BZ13" s="648"/>
      <c r="CA13" s="648"/>
      <c r="CB13" s="648"/>
      <c r="CC13" s="648"/>
      <c r="CD13" s="649"/>
      <c r="CE13" s="649"/>
      <c r="CF13" s="649"/>
      <c r="CG13" s="649"/>
      <c r="CH13" s="649"/>
      <c r="CI13" s="649"/>
    </row>
    <row r="14" spans="1:112" ht="21" customHeight="1">
      <c r="B14" s="3"/>
      <c r="C14" s="65"/>
      <c r="D14" s="658"/>
      <c r="E14" s="659"/>
      <c r="F14" s="660" t="s">
        <v>81</v>
      </c>
      <c r="G14" s="661"/>
      <c r="H14" s="661"/>
      <c r="I14" s="661"/>
      <c r="J14" s="661"/>
      <c r="K14" s="661"/>
      <c r="L14" s="661"/>
      <c r="M14" s="661"/>
      <c r="N14" s="661"/>
      <c r="O14" s="661"/>
      <c r="P14" s="661"/>
      <c r="Q14" s="661"/>
      <c r="R14" s="661"/>
      <c r="S14" s="661"/>
      <c r="T14" s="661"/>
      <c r="U14" s="661"/>
      <c r="V14" s="662"/>
      <c r="W14" s="72"/>
      <c r="Z14" s="650" t="s">
        <v>62</v>
      </c>
      <c r="AA14" s="651"/>
      <c r="AB14" s="651"/>
      <c r="AC14" s="651"/>
      <c r="AD14" s="652"/>
      <c r="AE14" s="653" t="b">
        <f>IF((OR($D$5="○",$D$6="○")),ROUNDDOWN(((BE$6+BE$8*0.9))/6,1))</f>
        <v>0</v>
      </c>
      <c r="AF14" s="654"/>
      <c r="AG14" s="654"/>
      <c r="AH14" s="655"/>
      <c r="AI14" s="640">
        <f>AE14*$AY$60</f>
        <v>0</v>
      </c>
      <c r="AJ14" s="641"/>
      <c r="AK14" s="642"/>
      <c r="AL14" s="640">
        <f>AE14*40</f>
        <v>0</v>
      </c>
      <c r="AM14" s="641"/>
      <c r="AN14" s="642"/>
      <c r="AQ14" s="650" t="s">
        <v>62</v>
      </c>
      <c r="AR14" s="651"/>
      <c r="AS14" s="651"/>
      <c r="AT14" s="651"/>
      <c r="AU14" s="652"/>
      <c r="AV14" s="637" t="b">
        <f>IF((OR($D$5="○",$D$6="○")),$BE$43)</f>
        <v>0</v>
      </c>
      <c r="AW14" s="638"/>
      <c r="AX14" s="638"/>
      <c r="AY14" s="639"/>
      <c r="AZ14" s="643">
        <f>AV14*$AY$60</f>
        <v>0</v>
      </c>
      <c r="BA14" s="643"/>
      <c r="BB14" s="643"/>
      <c r="BC14" s="640">
        <f>AV14*40</f>
        <v>0</v>
      </c>
      <c r="BD14" s="641"/>
      <c r="BE14" s="642"/>
      <c r="BF14" s="109"/>
      <c r="BG14" s="14"/>
      <c r="BH14" s="650" t="s">
        <v>89</v>
      </c>
      <c r="BI14" s="651"/>
      <c r="BJ14" s="651"/>
      <c r="BK14" s="651"/>
      <c r="BL14" s="652"/>
      <c r="BM14" s="637">
        <f>(ROUNDDOWN(BQ14/40,1))</f>
        <v>0</v>
      </c>
      <c r="BN14" s="638"/>
      <c r="BO14" s="638"/>
      <c r="BP14" s="639"/>
      <c r="BQ14" s="643">
        <f>$BB$73</f>
        <v>0</v>
      </c>
      <c r="BR14" s="643"/>
      <c r="BS14" s="643"/>
      <c r="BU14" s="57"/>
      <c r="BW14" s="57"/>
      <c r="BX14" s="57"/>
      <c r="BY14" s="57"/>
      <c r="BZ14" s="656"/>
      <c r="CA14" s="656"/>
      <c r="CB14" s="656"/>
      <c r="CC14" s="656"/>
      <c r="CD14" s="657"/>
      <c r="CE14" s="657"/>
      <c r="CF14" s="657"/>
      <c r="CG14" s="456"/>
      <c r="CH14" s="456"/>
      <c r="CI14" s="456"/>
    </row>
    <row r="15" spans="1:112" ht="21" customHeight="1">
      <c r="B15" s="3"/>
      <c r="C15" s="73"/>
      <c r="D15" s="74"/>
      <c r="E15" s="74"/>
      <c r="F15" s="74"/>
      <c r="G15" s="74"/>
      <c r="H15" s="74"/>
      <c r="I15" s="74"/>
      <c r="J15" s="74"/>
      <c r="K15" s="74"/>
      <c r="L15" s="75" t="str">
        <f>IF(COUNTIF(D12:E14,"○")&gt;1,"いずれか１つを選択してください。","")</f>
        <v/>
      </c>
      <c r="M15" s="74"/>
      <c r="N15" s="74"/>
      <c r="O15" s="74"/>
      <c r="P15" s="74"/>
      <c r="Q15" s="74"/>
      <c r="R15" s="74"/>
      <c r="S15" s="74"/>
      <c r="T15" s="74"/>
      <c r="U15" s="74"/>
      <c r="V15" s="76"/>
      <c r="W15" s="77"/>
      <c r="Z15" s="650" t="s">
        <v>63</v>
      </c>
      <c r="AA15" s="651"/>
      <c r="AB15" s="651"/>
      <c r="AC15" s="651"/>
      <c r="AD15" s="652"/>
      <c r="AE15" s="653" t="b">
        <f>IF((OR($D$7="○")),ROUNDDOWN((BE$6+BE$8*0.9)/5,1))</f>
        <v>0</v>
      </c>
      <c r="AF15" s="654"/>
      <c r="AG15" s="654"/>
      <c r="AH15" s="655"/>
      <c r="AI15" s="640">
        <f>AE15*$AY$60</f>
        <v>0</v>
      </c>
      <c r="AJ15" s="641"/>
      <c r="AK15" s="642"/>
      <c r="AL15" s="640">
        <f>AE15*40</f>
        <v>0</v>
      </c>
      <c r="AM15" s="641"/>
      <c r="AN15" s="642"/>
      <c r="AQ15" s="650" t="s">
        <v>63</v>
      </c>
      <c r="AR15" s="651"/>
      <c r="AS15" s="651"/>
      <c r="AT15" s="651"/>
      <c r="AU15" s="652"/>
      <c r="AV15" s="637" t="b">
        <f>IF(($D$7="○"),$BE$43)</f>
        <v>0</v>
      </c>
      <c r="AW15" s="638"/>
      <c r="AX15" s="638"/>
      <c r="AY15" s="639"/>
      <c r="AZ15" s="643">
        <f>AV15*$AY$60</f>
        <v>0</v>
      </c>
      <c r="BA15" s="643"/>
      <c r="BB15" s="643"/>
      <c r="BC15" s="640">
        <f>AV15*40</f>
        <v>0</v>
      </c>
      <c r="BD15" s="641"/>
      <c r="BE15" s="642"/>
      <c r="BF15" s="109"/>
      <c r="BG15" s="14"/>
      <c r="BH15" s="629" t="s">
        <v>0</v>
      </c>
      <c r="BI15" s="630"/>
      <c r="BJ15" s="630"/>
      <c r="BK15" s="630"/>
      <c r="BL15" s="631"/>
      <c r="BM15" s="632">
        <f>SUM(BM12:BP14)</f>
        <v>0</v>
      </c>
      <c r="BN15" s="633"/>
      <c r="BO15" s="633"/>
      <c r="BP15" s="634"/>
      <c r="BQ15" s="644">
        <f>SUMIF(BQ12:BS14,"&lt;&gt;#VALUE!")</f>
        <v>0</v>
      </c>
      <c r="BR15" s="644"/>
      <c r="BS15" s="644"/>
      <c r="BW15" s="9"/>
    </row>
    <row r="16" spans="1:112" ht="21" customHeight="1">
      <c r="B16" s="3"/>
      <c r="C16" s="3"/>
      <c r="D16" s="3"/>
      <c r="E16" s="146"/>
      <c r="F16" s="146"/>
      <c r="G16" s="146"/>
      <c r="H16" s="146"/>
      <c r="I16" s="146"/>
      <c r="J16" s="146"/>
      <c r="K16" s="146"/>
      <c r="L16" s="146"/>
      <c r="M16" s="146"/>
      <c r="N16" s="146"/>
      <c r="O16" s="146"/>
      <c r="P16" s="146"/>
      <c r="Q16" s="146"/>
      <c r="R16" s="146"/>
      <c r="S16" s="146"/>
      <c r="T16" s="146"/>
      <c r="U16" s="146"/>
      <c r="V16" s="3"/>
      <c r="W16" s="3"/>
      <c r="X16" s="3"/>
      <c r="Y16" s="3"/>
      <c r="Z16" s="523" t="s">
        <v>21</v>
      </c>
      <c r="AA16" s="524"/>
      <c r="AB16" s="524"/>
      <c r="AC16" s="524"/>
      <c r="AD16" s="636"/>
      <c r="AE16" s="637">
        <f>IF($D$6="○","",ROUNDDOWN(($AO$6+$AO$8*0.9)/9,1)+ROUNDDOWN(($AS$6-$AS$7+$AS$8*0.9)/6,1)+ROUNDDOWN($AS$7/12,1)+ROUNDDOWN(($AW$6-$AW$7+$AW$8*0.9)/4,1)+ROUNDDOWN($AW$7/8,1)+ROUNDDOWN(($BA$6-$BA$7+$BA$8*0.9)/2.5,1)+ROUNDDOWN($BA$7/5,1))</f>
        <v>0</v>
      </c>
      <c r="AF16" s="638"/>
      <c r="AG16" s="638"/>
      <c r="AH16" s="639"/>
      <c r="AI16" s="640">
        <f>AE16*$AY$60</f>
        <v>0</v>
      </c>
      <c r="AJ16" s="641"/>
      <c r="AK16" s="642"/>
      <c r="AL16" s="640">
        <f>AE16*40</f>
        <v>0</v>
      </c>
      <c r="AM16" s="641"/>
      <c r="AN16" s="642"/>
      <c r="AO16" s="3"/>
      <c r="AP16" s="3"/>
      <c r="AQ16" s="523" t="s">
        <v>21</v>
      </c>
      <c r="AR16" s="524"/>
      <c r="AS16" s="524"/>
      <c r="AT16" s="524"/>
      <c r="AU16" s="636"/>
      <c r="AV16" s="637" t="e">
        <f>IF(($D$6="○"),"",$BE$51)</f>
        <v>#DIV/0!</v>
      </c>
      <c r="AW16" s="638"/>
      <c r="AX16" s="638"/>
      <c r="AY16" s="639"/>
      <c r="AZ16" s="643" t="e">
        <f>AV16*$AY$60</f>
        <v>#DIV/0!</v>
      </c>
      <c r="BA16" s="643"/>
      <c r="BB16" s="643"/>
      <c r="BC16" s="640" t="e">
        <f>AV16*40</f>
        <v>#DIV/0!</v>
      </c>
      <c r="BD16" s="641"/>
      <c r="BE16" s="642"/>
      <c r="BF16" s="109"/>
      <c r="BG16" s="14"/>
      <c r="BH16" s="3"/>
      <c r="BI16" s="3"/>
      <c r="BJ16" s="3"/>
      <c r="BK16" s="3"/>
      <c r="BL16" s="3"/>
      <c r="BM16" s="25"/>
      <c r="BN16" s="25"/>
      <c r="BO16" s="25"/>
      <c r="BP16" s="25"/>
      <c r="BQ16" s="109"/>
      <c r="BR16" s="109"/>
      <c r="BS16" s="109"/>
    </row>
    <row r="17" spans="2:96" ht="21" customHeight="1">
      <c r="B17" s="3"/>
      <c r="C17" s="3"/>
      <c r="D17" s="3"/>
      <c r="E17" s="146"/>
      <c r="F17" s="146"/>
      <c r="G17" s="146"/>
      <c r="H17" s="146"/>
      <c r="I17" s="146"/>
      <c r="J17" s="146"/>
      <c r="K17" s="146"/>
      <c r="L17" s="146"/>
      <c r="M17" s="146"/>
      <c r="N17" s="146"/>
      <c r="O17" s="146"/>
      <c r="P17" s="146"/>
      <c r="Q17" s="146"/>
      <c r="R17" s="146"/>
      <c r="S17" s="146"/>
      <c r="T17" s="146"/>
      <c r="U17" s="146"/>
      <c r="V17" s="3"/>
      <c r="W17" s="57"/>
      <c r="X17" s="57"/>
      <c r="Y17" s="57"/>
      <c r="Z17" s="629" t="s">
        <v>0</v>
      </c>
      <c r="AA17" s="630"/>
      <c r="AB17" s="630"/>
      <c r="AC17" s="630"/>
      <c r="AD17" s="631"/>
      <c r="AE17" s="632">
        <f>SUM(AE14:AH16)</f>
        <v>0</v>
      </c>
      <c r="AF17" s="633"/>
      <c r="AG17" s="633"/>
      <c r="AH17" s="634"/>
      <c r="AI17" s="635">
        <f>SUMIF(AI14:AK16,"&lt;&gt;#VALUE!")</f>
        <v>0</v>
      </c>
      <c r="AJ17" s="635"/>
      <c r="AK17" s="635"/>
      <c r="AL17" s="635">
        <f>SUMIF(AL14:AN16,"&lt;&gt;#VALUE!")</f>
        <v>0</v>
      </c>
      <c r="AM17" s="635"/>
      <c r="AN17" s="635"/>
      <c r="AO17" s="57"/>
      <c r="AP17" s="57"/>
      <c r="AQ17" s="629" t="s">
        <v>0</v>
      </c>
      <c r="AR17" s="630"/>
      <c r="AS17" s="630"/>
      <c r="AT17" s="630"/>
      <c r="AU17" s="631"/>
      <c r="AV17" s="632" t="e">
        <f>SUM(AV14:AY16)</f>
        <v>#DIV/0!</v>
      </c>
      <c r="AW17" s="633"/>
      <c r="AX17" s="633"/>
      <c r="AY17" s="634"/>
      <c r="AZ17" s="644" t="e">
        <f>SUMIF(AZ14:BB16,"&lt;&gt;#VALUE!")</f>
        <v>#DIV/0!</v>
      </c>
      <c r="BA17" s="644"/>
      <c r="BB17" s="644"/>
      <c r="BC17" s="629" t="e">
        <f>SUMIF(BC14:BE16,"&lt;&gt;#VALUE!")</f>
        <v>#DIV/0!</v>
      </c>
      <c r="BD17" s="630"/>
      <c r="BE17" s="631"/>
      <c r="BF17" s="57"/>
      <c r="BG17" s="15"/>
      <c r="BH17" s="57"/>
      <c r="BI17" s="57"/>
      <c r="BJ17" s="57"/>
      <c r="BK17" s="57"/>
      <c r="BL17" s="57"/>
      <c r="BM17" s="110"/>
      <c r="BN17" s="110"/>
      <c r="BO17" s="110"/>
      <c r="BP17" s="110"/>
      <c r="BQ17" s="111"/>
      <c r="BR17" s="111"/>
      <c r="BS17" s="111"/>
      <c r="BT17" s="57"/>
      <c r="BU17" s="57"/>
      <c r="BV17" s="57"/>
      <c r="BW17" s="156"/>
      <c r="BX17" s="12"/>
    </row>
    <row r="18" spans="2:96" ht="21" customHeight="1" thickBot="1">
      <c r="B18" s="3"/>
      <c r="C18" s="3"/>
      <c r="D18" s="3"/>
      <c r="E18" s="146"/>
      <c r="F18" s="146"/>
      <c r="G18" s="146"/>
      <c r="H18" s="146"/>
      <c r="I18" s="146"/>
      <c r="J18" s="146"/>
      <c r="K18" s="146"/>
      <c r="L18" s="146"/>
      <c r="M18" s="146"/>
      <c r="N18" s="146"/>
      <c r="O18" s="146"/>
      <c r="P18" s="146"/>
      <c r="Q18" s="146"/>
      <c r="R18" s="146"/>
      <c r="S18" s="146"/>
      <c r="T18" s="146"/>
      <c r="U18" s="146"/>
      <c r="V18" s="3"/>
      <c r="W18" s="157"/>
      <c r="X18" s="157"/>
      <c r="Y18" s="157"/>
      <c r="Z18" s="157"/>
      <c r="AA18" s="157"/>
      <c r="AB18" s="27"/>
      <c r="AC18" s="27"/>
      <c r="AD18" s="27"/>
      <c r="AE18" s="27"/>
      <c r="AF18" s="146"/>
      <c r="AG18" s="146"/>
      <c r="AH18" s="146"/>
      <c r="AI18" s="146"/>
      <c r="AJ18" s="146"/>
      <c r="AK18" s="146"/>
      <c r="AM18" s="157"/>
      <c r="AN18" s="157"/>
      <c r="AO18" s="157"/>
      <c r="AP18" s="157"/>
      <c r="AQ18" s="157"/>
      <c r="AR18" s="27"/>
      <c r="AS18" s="27"/>
      <c r="AT18" s="27"/>
      <c r="AU18" s="27"/>
      <c r="AV18" s="148"/>
      <c r="AW18" s="148"/>
      <c r="AX18" s="148"/>
      <c r="AY18" s="146"/>
      <c r="AZ18" s="146"/>
      <c r="BA18" s="146"/>
      <c r="BD18" s="15"/>
      <c r="BE18" s="15"/>
      <c r="BF18" s="15"/>
      <c r="BG18" s="15"/>
      <c r="BH18" s="15"/>
      <c r="BI18" s="13"/>
      <c r="BJ18" s="13"/>
      <c r="BK18" s="13"/>
      <c r="BL18" s="13"/>
      <c r="BM18" s="26"/>
      <c r="BN18" s="26"/>
      <c r="BO18" s="26"/>
      <c r="BP18" s="26"/>
      <c r="BQ18" s="47"/>
      <c r="BR18" s="156"/>
      <c r="BS18" s="156"/>
      <c r="BT18" s="156"/>
      <c r="BU18" s="9"/>
      <c r="BV18" s="9"/>
      <c r="BW18" s="9"/>
      <c r="BX18" s="12"/>
    </row>
    <row r="19" spans="2:96" ht="8.25" customHeight="1">
      <c r="B19" s="98"/>
      <c r="C19" s="88"/>
      <c r="D19" s="88"/>
      <c r="E19" s="150"/>
      <c r="F19" s="150"/>
      <c r="G19" s="150"/>
      <c r="H19" s="150"/>
      <c r="I19" s="150"/>
      <c r="J19" s="150"/>
      <c r="K19" s="150"/>
      <c r="L19" s="150"/>
      <c r="M19" s="150"/>
      <c r="N19" s="150"/>
      <c r="O19" s="150"/>
      <c r="P19" s="150"/>
      <c r="Q19" s="150"/>
      <c r="R19" s="150"/>
      <c r="S19" s="150"/>
      <c r="T19" s="150"/>
      <c r="U19" s="150"/>
      <c r="V19" s="88"/>
      <c r="W19" s="99"/>
      <c r="X19" s="99"/>
      <c r="Y19" s="99"/>
      <c r="Z19" s="99"/>
      <c r="AA19" s="99"/>
      <c r="AB19" s="100"/>
      <c r="AC19" s="100"/>
      <c r="AD19" s="100"/>
      <c r="AE19" s="100"/>
      <c r="AF19" s="150"/>
      <c r="AG19" s="150"/>
      <c r="AH19" s="150"/>
      <c r="AI19" s="150"/>
      <c r="AJ19" s="150"/>
      <c r="AK19" s="150"/>
      <c r="AL19" s="17"/>
      <c r="AM19" s="99"/>
      <c r="AN19" s="99"/>
      <c r="AO19" s="99"/>
      <c r="AP19" s="99"/>
      <c r="AQ19" s="99"/>
      <c r="AR19" s="100"/>
      <c r="AS19" s="100"/>
      <c r="AT19" s="100"/>
      <c r="AU19" s="100"/>
      <c r="AV19" s="101"/>
      <c r="AW19" s="101"/>
      <c r="AX19" s="101"/>
      <c r="AY19" s="150"/>
      <c r="AZ19" s="150"/>
      <c r="BA19" s="150"/>
      <c r="BB19" s="17"/>
      <c r="BC19" s="17"/>
      <c r="BD19" s="102"/>
      <c r="BE19" s="102"/>
      <c r="BF19" s="102"/>
      <c r="BG19" s="102"/>
      <c r="BH19" s="102"/>
      <c r="BI19" s="86"/>
      <c r="BJ19" s="86"/>
      <c r="BK19" s="86"/>
      <c r="BL19" s="86"/>
      <c r="BM19" s="87"/>
      <c r="BN19" s="103"/>
      <c r="BO19" s="26"/>
      <c r="BP19" s="26"/>
      <c r="BQ19" s="47"/>
      <c r="BR19" s="156"/>
      <c r="BS19" s="156"/>
      <c r="BT19" s="156"/>
      <c r="BU19" s="9"/>
      <c r="BV19" s="9"/>
      <c r="BW19" s="9"/>
      <c r="BX19" s="12"/>
    </row>
    <row r="20" spans="2:96" ht="21" customHeight="1">
      <c r="B20" s="89"/>
      <c r="D20" s="57" t="s">
        <v>101</v>
      </c>
      <c r="E20" s="28"/>
      <c r="F20" s="28"/>
      <c r="G20" s="28"/>
      <c r="H20" s="28"/>
      <c r="I20" s="29"/>
      <c r="J20" s="13"/>
      <c r="K20" s="13"/>
      <c r="L20" s="13"/>
      <c r="M20" s="26"/>
      <c r="N20" s="26"/>
      <c r="O20" s="29"/>
      <c r="P20" s="26"/>
      <c r="Q20" s="146"/>
      <c r="R20" s="146"/>
      <c r="S20" s="146"/>
      <c r="T20" s="146"/>
      <c r="U20" s="146"/>
      <c r="V20" s="3"/>
      <c r="W20" s="38"/>
      <c r="X20" s="81"/>
      <c r="Y20" s="81"/>
      <c r="Z20" s="621" t="s">
        <v>100</v>
      </c>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621"/>
      <c r="BC20" s="621"/>
      <c r="BD20" s="621"/>
      <c r="BE20" s="621"/>
      <c r="BF20" s="621"/>
      <c r="BG20" s="621"/>
      <c r="BH20" s="621"/>
      <c r="BI20" s="621"/>
      <c r="BJ20" s="621"/>
      <c r="BK20" s="621"/>
      <c r="BL20" s="621"/>
      <c r="BM20" s="622"/>
      <c r="BN20" s="106"/>
      <c r="BO20" s="26"/>
      <c r="BP20" s="26"/>
      <c r="BQ20" s="47"/>
      <c r="BR20" s="156"/>
      <c r="BS20" s="156"/>
      <c r="BT20" s="156"/>
      <c r="BU20" s="9"/>
      <c r="BV20" s="9"/>
      <c r="BW20" s="9"/>
      <c r="BX20" s="26"/>
    </row>
    <row r="21" spans="2:96" ht="16.5" customHeight="1">
      <c r="B21" s="89"/>
      <c r="C21" s="3"/>
      <c r="D21" s="3"/>
      <c r="E21" s="1"/>
      <c r="F21" s="13"/>
      <c r="G21" s="13"/>
      <c r="H21" s="13"/>
      <c r="I21" s="26"/>
      <c r="J21" s="26"/>
      <c r="L21" s="26"/>
      <c r="M21" s="146"/>
      <c r="N21" s="146"/>
      <c r="Q21" s="146"/>
      <c r="S21" s="13"/>
      <c r="T21" s="13"/>
      <c r="U21" s="13"/>
      <c r="V21" s="26"/>
      <c r="W21" s="173" t="s">
        <v>97</v>
      </c>
      <c r="X21" s="82"/>
      <c r="Y21" s="116"/>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3"/>
      <c r="AW21" s="623"/>
      <c r="AX21" s="623"/>
      <c r="AY21" s="623"/>
      <c r="AZ21" s="623"/>
      <c r="BA21" s="623"/>
      <c r="BB21" s="623"/>
      <c r="BC21" s="623"/>
      <c r="BD21" s="623"/>
      <c r="BE21" s="623"/>
      <c r="BF21" s="623"/>
      <c r="BG21" s="623"/>
      <c r="BH21" s="623"/>
      <c r="BI21" s="623"/>
      <c r="BJ21" s="623"/>
      <c r="BK21" s="623"/>
      <c r="BL21" s="623"/>
      <c r="BM21" s="624"/>
      <c r="BN21" s="106"/>
      <c r="BO21" s="26"/>
      <c r="BQ21" s="28"/>
      <c r="BR21" s="108"/>
      <c r="BS21" s="108"/>
      <c r="BT21" s="24"/>
      <c r="BU21" s="24"/>
      <c r="BX21" s="26"/>
    </row>
    <row r="22" spans="2:96" ht="16.5" customHeight="1">
      <c r="B22" s="89"/>
      <c r="C22" s="3"/>
      <c r="D22" s="3"/>
      <c r="E22" s="1"/>
      <c r="F22" s="13"/>
      <c r="G22" s="13"/>
      <c r="H22" s="13"/>
      <c r="I22" s="26"/>
      <c r="J22" s="26"/>
      <c r="L22" s="26"/>
      <c r="M22" s="146"/>
      <c r="N22" s="146"/>
      <c r="Q22" s="146"/>
      <c r="S22" s="13"/>
      <c r="T22" s="13"/>
      <c r="U22" s="13"/>
      <c r="V22" s="26"/>
      <c r="W22" s="84"/>
      <c r="X22" s="85"/>
      <c r="Y22" s="8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6"/>
      <c r="BN22" s="106"/>
      <c r="BO22" s="156"/>
      <c r="BQ22" s="28"/>
      <c r="BR22" s="108"/>
      <c r="BS22" s="108"/>
      <c r="BT22" s="24"/>
      <c r="BU22" s="24"/>
      <c r="BX22" s="26"/>
    </row>
    <row r="23" spans="2:96" ht="12" customHeight="1">
      <c r="B23" s="89"/>
      <c r="C23" s="3"/>
      <c r="D23" s="3"/>
      <c r="E23" s="1"/>
      <c r="F23" s="13"/>
      <c r="G23" s="13"/>
      <c r="H23" s="13"/>
      <c r="I23" s="26"/>
      <c r="J23" s="26"/>
      <c r="L23" s="26"/>
      <c r="M23" s="146"/>
      <c r="N23" s="146"/>
      <c r="Q23" s="146"/>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156"/>
      <c r="BQ23" s="28"/>
      <c r="BR23" s="108"/>
      <c r="BS23" s="108"/>
      <c r="BT23" s="24"/>
      <c r="BU23" s="174"/>
      <c r="BV23" s="172"/>
      <c r="BW23" s="172"/>
      <c r="BX23" s="175"/>
      <c r="BY23" s="172"/>
      <c r="BZ23" s="172"/>
      <c r="CA23" s="172"/>
      <c r="CB23" s="172"/>
      <c r="CC23" s="172"/>
      <c r="CD23" s="172"/>
      <c r="CE23" s="172"/>
      <c r="CF23" s="172"/>
      <c r="CG23" s="172"/>
      <c r="CH23" s="172"/>
      <c r="CI23" s="172"/>
      <c r="CJ23" s="172"/>
      <c r="CK23" s="172"/>
      <c r="CL23" s="172"/>
      <c r="CM23" s="172"/>
      <c r="CN23" s="172"/>
      <c r="CO23" s="172"/>
      <c r="CP23" s="172"/>
      <c r="CQ23" s="172"/>
      <c r="CR23" s="172"/>
    </row>
    <row r="24" spans="2:96" ht="21" customHeight="1">
      <c r="B24" s="89"/>
      <c r="C24" s="121"/>
      <c r="D24" s="627" t="s">
        <v>64</v>
      </c>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112"/>
      <c r="AH24" s="26"/>
      <c r="AI24" s="113"/>
      <c r="AJ24" s="628" t="s">
        <v>38</v>
      </c>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114"/>
      <c r="BN24" s="106"/>
      <c r="BO24" s="156"/>
      <c r="BQ24" s="28"/>
      <c r="BR24" s="108"/>
      <c r="BS24" s="108"/>
      <c r="BT24" s="24"/>
      <c r="BU24" s="174"/>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row>
    <row r="25" spans="2:96" ht="21" customHeight="1">
      <c r="B25" s="89"/>
      <c r="C25" s="48"/>
      <c r="D25" s="620" t="s">
        <v>45</v>
      </c>
      <c r="E25" s="620"/>
      <c r="F25" s="620"/>
      <c r="G25" s="620"/>
      <c r="H25" s="620"/>
      <c r="I25" s="117" t="s">
        <v>54</v>
      </c>
      <c r="J25" s="117"/>
      <c r="K25" s="117"/>
      <c r="L25" s="117"/>
      <c r="M25" s="117" t="s">
        <v>52</v>
      </c>
      <c r="N25" s="117"/>
      <c r="O25" s="117"/>
      <c r="P25" s="117"/>
      <c r="Q25" s="83"/>
      <c r="R25" s="115"/>
      <c r="S25" s="115"/>
      <c r="T25" s="620" t="s">
        <v>46</v>
      </c>
      <c r="U25" s="620"/>
      <c r="V25" s="620"/>
      <c r="W25" s="620"/>
      <c r="X25" s="620"/>
      <c r="Y25" s="117" t="s">
        <v>54</v>
      </c>
      <c r="Z25" s="117"/>
      <c r="AA25" s="117"/>
      <c r="AB25" s="117"/>
      <c r="AC25" s="117" t="s">
        <v>52</v>
      </c>
      <c r="AD25" s="117"/>
      <c r="AE25" s="117"/>
      <c r="AF25" s="117"/>
      <c r="AG25" s="118"/>
      <c r="AH25" s="115"/>
      <c r="AI25" s="119"/>
      <c r="AJ25" s="620" t="s">
        <v>47</v>
      </c>
      <c r="AK25" s="620"/>
      <c r="AL25" s="620"/>
      <c r="AM25" s="620"/>
      <c r="AN25" s="620"/>
      <c r="AO25" s="117" t="s">
        <v>54</v>
      </c>
      <c r="AP25" s="117"/>
      <c r="AQ25" s="117"/>
      <c r="AR25" s="117"/>
      <c r="AS25" s="117" t="s">
        <v>52</v>
      </c>
      <c r="AT25" s="117"/>
      <c r="AU25" s="117"/>
      <c r="AV25" s="117"/>
      <c r="AW25" s="158"/>
      <c r="AX25" s="159"/>
      <c r="AY25" s="160"/>
      <c r="AZ25" s="620" t="s">
        <v>61</v>
      </c>
      <c r="BA25" s="620"/>
      <c r="BB25" s="620"/>
      <c r="BC25" s="620"/>
      <c r="BD25" s="620"/>
      <c r="BE25" s="117" t="s">
        <v>54</v>
      </c>
      <c r="BF25" s="117"/>
      <c r="BG25" s="117"/>
      <c r="BH25" s="117"/>
      <c r="BI25" s="117" t="s">
        <v>52</v>
      </c>
      <c r="BJ25" s="117"/>
      <c r="BK25" s="117"/>
      <c r="BL25" s="117"/>
      <c r="BM25" s="51"/>
      <c r="BN25" s="91"/>
      <c r="BO25" s="26"/>
      <c r="BQ25" s="28"/>
      <c r="BR25" s="108"/>
      <c r="BS25" s="108"/>
      <c r="BT25" s="24"/>
      <c r="BU25" s="174"/>
      <c r="BV25" s="158"/>
      <c r="BW25" s="158"/>
      <c r="BX25" s="158"/>
      <c r="BY25" s="158"/>
      <c r="BZ25" s="172"/>
      <c r="CA25" s="158"/>
      <c r="CB25" s="158"/>
      <c r="CC25" s="158"/>
      <c r="CD25" s="158"/>
      <c r="CE25" s="172"/>
      <c r="CF25" s="158"/>
      <c r="CG25" s="158"/>
      <c r="CH25" s="158"/>
      <c r="CI25" s="158"/>
      <c r="CJ25" s="172"/>
      <c r="CK25" s="158"/>
      <c r="CL25" s="158"/>
      <c r="CM25" s="158"/>
      <c r="CN25" s="158"/>
      <c r="CO25" s="172"/>
      <c r="CP25" s="172"/>
      <c r="CQ25" s="172"/>
      <c r="CR25" s="172"/>
    </row>
    <row r="26" spans="2:96" ht="21" customHeight="1">
      <c r="B26" s="89"/>
      <c r="C26" s="48"/>
      <c r="D26" s="620" t="s">
        <v>90</v>
      </c>
      <c r="E26" s="620"/>
      <c r="F26" s="620"/>
      <c r="G26" s="620"/>
      <c r="H26" s="620"/>
      <c r="I26" s="616">
        <f>(ROUNDDOWN(M26/40,1))</f>
        <v>0</v>
      </c>
      <c r="J26" s="616"/>
      <c r="K26" s="616"/>
      <c r="L26" s="616"/>
      <c r="M26" s="616">
        <f>((((ROUNDDOWN($BE$9/12,1))*40)))*-1</f>
        <v>0</v>
      </c>
      <c r="N26" s="616"/>
      <c r="O26" s="616"/>
      <c r="P26" s="616"/>
      <c r="Q26" s="83"/>
      <c r="R26" s="115"/>
      <c r="S26" s="115"/>
      <c r="T26" s="620" t="s">
        <v>90</v>
      </c>
      <c r="U26" s="620"/>
      <c r="V26" s="620"/>
      <c r="W26" s="620"/>
      <c r="X26" s="620"/>
      <c r="Y26" s="616">
        <f>(ROUNDDOWN(AC26/40,1))</f>
        <v>0</v>
      </c>
      <c r="Z26" s="616"/>
      <c r="AA26" s="616"/>
      <c r="AB26" s="616"/>
      <c r="AC26" s="616">
        <f>((((ROUNDDOWN($BE$9/30,1))*40)))*-1</f>
        <v>0</v>
      </c>
      <c r="AD26" s="616"/>
      <c r="AE26" s="616"/>
      <c r="AF26" s="616"/>
      <c r="AG26" s="118"/>
      <c r="AH26" s="115"/>
      <c r="AI26" s="119"/>
      <c r="AJ26" s="620" t="s">
        <v>90</v>
      </c>
      <c r="AK26" s="620"/>
      <c r="AL26" s="620"/>
      <c r="AM26" s="620"/>
      <c r="AN26" s="620"/>
      <c r="AO26" s="616">
        <f>(ROUNDDOWN(AS26/40,1))</f>
        <v>0</v>
      </c>
      <c r="AP26" s="616"/>
      <c r="AQ26" s="616"/>
      <c r="AR26" s="616"/>
      <c r="AS26" s="616">
        <f>((((ROUNDDOWN($BE$9/7.5,1))*40)))*-1</f>
        <v>0</v>
      </c>
      <c r="AT26" s="616"/>
      <c r="AU26" s="616"/>
      <c r="AV26" s="616"/>
      <c r="AW26" s="161"/>
      <c r="AX26" s="159"/>
      <c r="AY26" s="160"/>
      <c r="AZ26" s="620" t="s">
        <v>90</v>
      </c>
      <c r="BA26" s="620"/>
      <c r="BB26" s="620"/>
      <c r="BC26" s="620"/>
      <c r="BD26" s="620"/>
      <c r="BE26" s="616">
        <f>(ROUNDDOWN(BI26/40,1))</f>
        <v>0</v>
      </c>
      <c r="BF26" s="616"/>
      <c r="BG26" s="616"/>
      <c r="BH26" s="616"/>
      <c r="BI26" s="617">
        <f>((((ROUNDDOWN($BE$9/20,1))*40)))*-1</f>
        <v>0</v>
      </c>
      <c r="BJ26" s="618"/>
      <c r="BK26" s="618"/>
      <c r="BL26" s="619"/>
      <c r="BM26" s="51"/>
      <c r="BN26" s="91"/>
      <c r="BO26" s="26"/>
      <c r="BQ26" s="28"/>
      <c r="BR26" s="108"/>
      <c r="BS26" s="108"/>
      <c r="BT26" s="24"/>
      <c r="BU26" s="174"/>
      <c r="BV26" s="176"/>
      <c r="BW26" s="176"/>
      <c r="BX26" s="176"/>
      <c r="BY26" s="176"/>
      <c r="BZ26" s="172"/>
      <c r="CA26" s="176"/>
      <c r="CB26" s="176"/>
      <c r="CC26" s="176"/>
      <c r="CD26" s="176"/>
      <c r="CE26" s="172"/>
      <c r="CF26" s="176"/>
      <c r="CG26" s="176"/>
      <c r="CH26" s="176"/>
      <c r="CI26" s="176"/>
      <c r="CJ26" s="172"/>
      <c r="CK26" s="176"/>
      <c r="CL26" s="176"/>
      <c r="CM26" s="176"/>
      <c r="CN26" s="176"/>
      <c r="CO26" s="172"/>
      <c r="CP26" s="172"/>
      <c r="CQ26" s="172"/>
      <c r="CR26" s="172"/>
    </row>
    <row r="27" spans="2:96" ht="21" customHeight="1">
      <c r="B27" s="89"/>
      <c r="C27" s="48"/>
      <c r="D27" s="613" t="s">
        <v>91</v>
      </c>
      <c r="E27" s="614"/>
      <c r="F27" s="614"/>
      <c r="G27" s="614"/>
      <c r="H27" s="615"/>
      <c r="I27" s="616">
        <f>(ROUNDDOWN(M27/40,1))</f>
        <v>0</v>
      </c>
      <c r="J27" s="616"/>
      <c r="K27" s="616"/>
      <c r="L27" s="616"/>
      <c r="M27" s="617">
        <f>($AL$17-$AI$17)*-1</f>
        <v>0</v>
      </c>
      <c r="N27" s="618"/>
      <c r="O27" s="618"/>
      <c r="P27" s="619"/>
      <c r="Q27" s="83"/>
      <c r="R27" s="115"/>
      <c r="S27" s="115"/>
      <c r="T27" s="613" t="s">
        <v>91</v>
      </c>
      <c r="U27" s="614"/>
      <c r="V27" s="614"/>
      <c r="W27" s="614"/>
      <c r="X27" s="615"/>
      <c r="Y27" s="616">
        <f>(ROUNDDOWN(AC27/40,1))</f>
        <v>0</v>
      </c>
      <c r="Z27" s="616"/>
      <c r="AA27" s="616"/>
      <c r="AB27" s="616"/>
      <c r="AC27" s="617">
        <f>($AL$17-$AI$17)*-1</f>
        <v>0</v>
      </c>
      <c r="AD27" s="618"/>
      <c r="AE27" s="618"/>
      <c r="AF27" s="619"/>
      <c r="AG27" s="118"/>
      <c r="AH27" s="115"/>
      <c r="AI27" s="119"/>
      <c r="AJ27" s="613" t="s">
        <v>91</v>
      </c>
      <c r="AK27" s="614"/>
      <c r="AL27" s="614"/>
      <c r="AM27" s="614"/>
      <c r="AN27" s="615"/>
      <c r="AO27" s="616">
        <f>(ROUNDDOWN(AS27/40,1))</f>
        <v>0</v>
      </c>
      <c r="AP27" s="616"/>
      <c r="AQ27" s="616"/>
      <c r="AR27" s="616"/>
      <c r="AS27" s="617">
        <f>($AL$17-$AI$17)*-1</f>
        <v>0</v>
      </c>
      <c r="AT27" s="618"/>
      <c r="AU27" s="618"/>
      <c r="AV27" s="619"/>
      <c r="AW27" s="161"/>
      <c r="AX27" s="159"/>
      <c r="AY27" s="160"/>
      <c r="AZ27" s="613" t="s">
        <v>91</v>
      </c>
      <c r="BA27" s="614"/>
      <c r="BB27" s="614"/>
      <c r="BC27" s="614"/>
      <c r="BD27" s="615"/>
      <c r="BE27" s="616">
        <f>(ROUNDDOWN(BI27/40,1))</f>
        <v>0</v>
      </c>
      <c r="BF27" s="616"/>
      <c r="BG27" s="616"/>
      <c r="BH27" s="616"/>
      <c r="BI27" s="617">
        <f>($AL$17-$AI$17)*-1</f>
        <v>0</v>
      </c>
      <c r="BJ27" s="618"/>
      <c r="BK27" s="618"/>
      <c r="BL27" s="619"/>
      <c r="BM27" s="51"/>
      <c r="BN27" s="91"/>
      <c r="BO27" s="26"/>
      <c r="BQ27" s="28"/>
      <c r="BR27" s="108"/>
      <c r="BS27" s="108"/>
      <c r="BT27" s="24"/>
      <c r="BU27" s="174"/>
      <c r="BV27" s="176"/>
      <c r="BW27" s="176"/>
      <c r="BX27" s="176"/>
      <c r="BY27" s="176"/>
      <c r="BZ27" s="172"/>
      <c r="CA27" s="176"/>
      <c r="CB27" s="176"/>
      <c r="CC27" s="176"/>
      <c r="CD27" s="176"/>
      <c r="CE27" s="172"/>
      <c r="CF27" s="176"/>
      <c r="CG27" s="176"/>
      <c r="CH27" s="176"/>
      <c r="CI27" s="176"/>
      <c r="CJ27" s="172"/>
      <c r="CK27" s="176"/>
      <c r="CL27" s="176"/>
      <c r="CM27" s="176"/>
      <c r="CN27" s="176"/>
      <c r="CO27" s="172"/>
      <c r="CP27" s="172"/>
      <c r="CQ27" s="172"/>
      <c r="CR27" s="172"/>
    </row>
    <row r="28" spans="2:96" ht="21" customHeight="1" thickBot="1">
      <c r="B28" s="89"/>
      <c r="C28" s="48"/>
      <c r="D28" s="607" t="s">
        <v>94</v>
      </c>
      <c r="E28" s="607"/>
      <c r="F28" s="607"/>
      <c r="G28" s="607"/>
      <c r="H28" s="607"/>
      <c r="I28" s="608">
        <f>(ROUNDDOWN(M28/40,1))</f>
        <v>0</v>
      </c>
      <c r="J28" s="608"/>
      <c r="K28" s="608"/>
      <c r="L28" s="608"/>
      <c r="M28" s="609">
        <f>$BB$73</f>
        <v>0</v>
      </c>
      <c r="N28" s="610"/>
      <c r="O28" s="610"/>
      <c r="P28" s="611"/>
      <c r="Q28" s="83"/>
      <c r="R28" s="115"/>
      <c r="S28" s="115"/>
      <c r="T28" s="607" t="s">
        <v>94</v>
      </c>
      <c r="U28" s="607"/>
      <c r="V28" s="607"/>
      <c r="W28" s="607"/>
      <c r="X28" s="607"/>
      <c r="Y28" s="608">
        <f>(ROUNDDOWN(AC28/40,1))</f>
        <v>0</v>
      </c>
      <c r="Z28" s="608"/>
      <c r="AA28" s="608"/>
      <c r="AB28" s="608"/>
      <c r="AC28" s="609">
        <f>$BB$73</f>
        <v>0</v>
      </c>
      <c r="AD28" s="610"/>
      <c r="AE28" s="610"/>
      <c r="AF28" s="611"/>
      <c r="AG28" s="118"/>
      <c r="AH28" s="115"/>
      <c r="AI28" s="119"/>
      <c r="AJ28" s="607" t="s">
        <v>94</v>
      </c>
      <c r="AK28" s="607"/>
      <c r="AL28" s="607"/>
      <c r="AM28" s="607"/>
      <c r="AN28" s="607"/>
      <c r="AO28" s="608">
        <f>(ROUNDDOWN(AS28/40,1))</f>
        <v>0</v>
      </c>
      <c r="AP28" s="608"/>
      <c r="AQ28" s="608"/>
      <c r="AR28" s="608"/>
      <c r="AS28" s="609">
        <f>$BB$73</f>
        <v>0</v>
      </c>
      <c r="AT28" s="610"/>
      <c r="AU28" s="610"/>
      <c r="AV28" s="611"/>
      <c r="AW28" s="161"/>
      <c r="AX28" s="159"/>
      <c r="AY28" s="160"/>
      <c r="AZ28" s="607" t="s">
        <v>94</v>
      </c>
      <c r="BA28" s="607"/>
      <c r="BB28" s="607"/>
      <c r="BC28" s="607"/>
      <c r="BD28" s="607"/>
      <c r="BE28" s="612">
        <f>(ROUNDDOWN(BI28/40,1))</f>
        <v>0</v>
      </c>
      <c r="BF28" s="612"/>
      <c r="BG28" s="612"/>
      <c r="BH28" s="612"/>
      <c r="BI28" s="609">
        <f>$BB$73</f>
        <v>0</v>
      </c>
      <c r="BJ28" s="610"/>
      <c r="BK28" s="610"/>
      <c r="BL28" s="611"/>
      <c r="BM28" s="51"/>
      <c r="BN28" s="91"/>
      <c r="BO28" s="26"/>
      <c r="BU28" s="172"/>
      <c r="BV28" s="177"/>
      <c r="BW28" s="177"/>
      <c r="BX28" s="177"/>
      <c r="BY28" s="177"/>
      <c r="BZ28" s="172"/>
      <c r="CA28" s="177"/>
      <c r="CB28" s="177"/>
      <c r="CC28" s="177"/>
      <c r="CD28" s="177"/>
      <c r="CE28" s="172"/>
      <c r="CF28" s="177"/>
      <c r="CG28" s="177"/>
      <c r="CH28" s="177"/>
      <c r="CI28" s="177"/>
      <c r="CJ28" s="172"/>
      <c r="CK28" s="177"/>
      <c r="CL28" s="177"/>
      <c r="CM28" s="177"/>
      <c r="CN28" s="177"/>
      <c r="CO28" s="172"/>
      <c r="CP28" s="172"/>
      <c r="CQ28" s="172"/>
      <c r="CR28" s="172"/>
    </row>
    <row r="29" spans="2:96" ht="30.75" customHeight="1" thickTop="1">
      <c r="B29" s="89"/>
      <c r="C29" s="48"/>
      <c r="D29" s="604" t="s">
        <v>95</v>
      </c>
      <c r="E29" s="605"/>
      <c r="F29" s="605"/>
      <c r="G29" s="605"/>
      <c r="H29" s="605"/>
      <c r="I29" s="606">
        <f>SUM(I26:L28)</f>
        <v>0</v>
      </c>
      <c r="J29" s="606"/>
      <c r="K29" s="606"/>
      <c r="L29" s="606"/>
      <c r="M29" s="606">
        <f>SUM(M26:P28)</f>
        <v>0</v>
      </c>
      <c r="N29" s="606"/>
      <c r="O29" s="606"/>
      <c r="P29" s="606"/>
      <c r="Q29" s="115"/>
      <c r="R29" s="115"/>
      <c r="S29" s="115"/>
      <c r="T29" s="604" t="s">
        <v>95</v>
      </c>
      <c r="U29" s="605"/>
      <c r="V29" s="605"/>
      <c r="W29" s="605"/>
      <c r="X29" s="605"/>
      <c r="Y29" s="606">
        <f>SUM(Y26:AB28)</f>
        <v>0</v>
      </c>
      <c r="Z29" s="606"/>
      <c r="AA29" s="606"/>
      <c r="AB29" s="606"/>
      <c r="AC29" s="606">
        <f>SUM(AC26:AF28)</f>
        <v>0</v>
      </c>
      <c r="AD29" s="606"/>
      <c r="AE29" s="606"/>
      <c r="AF29" s="606"/>
      <c r="AG29" s="118"/>
      <c r="AH29" s="115"/>
      <c r="AI29" s="119"/>
      <c r="AJ29" s="604" t="s">
        <v>96</v>
      </c>
      <c r="AK29" s="605"/>
      <c r="AL29" s="605"/>
      <c r="AM29" s="605"/>
      <c r="AN29" s="605"/>
      <c r="AO29" s="606">
        <f>SUM(AO26:AR28)</f>
        <v>0</v>
      </c>
      <c r="AP29" s="606"/>
      <c r="AQ29" s="606"/>
      <c r="AR29" s="606"/>
      <c r="AS29" s="606">
        <f>SUM(AS26:AV28)</f>
        <v>0</v>
      </c>
      <c r="AT29" s="606"/>
      <c r="AU29" s="606"/>
      <c r="AV29" s="606"/>
      <c r="AW29" s="161"/>
      <c r="AX29" s="159"/>
      <c r="AY29" s="160"/>
      <c r="AZ29" s="604" t="s">
        <v>96</v>
      </c>
      <c r="BA29" s="605"/>
      <c r="BB29" s="605"/>
      <c r="BC29" s="605"/>
      <c r="BD29" s="605"/>
      <c r="BE29" s="606">
        <f>SUM(BE26:BH28)</f>
        <v>0</v>
      </c>
      <c r="BF29" s="606"/>
      <c r="BG29" s="606"/>
      <c r="BH29" s="606"/>
      <c r="BI29" s="606">
        <f>SUM(BI26:BL28)</f>
        <v>0</v>
      </c>
      <c r="BJ29" s="606"/>
      <c r="BK29" s="606"/>
      <c r="BL29" s="606"/>
      <c r="BM29" s="51"/>
      <c r="BN29" s="91"/>
      <c r="BO29" s="26"/>
      <c r="BQ29" s="28"/>
      <c r="BR29" s="108"/>
      <c r="BS29" s="108"/>
      <c r="BT29" s="24"/>
      <c r="BU29" s="174"/>
      <c r="BV29" s="178"/>
      <c r="BW29" s="178"/>
      <c r="BX29" s="178"/>
      <c r="BY29" s="178"/>
      <c r="BZ29" s="172"/>
      <c r="CA29" s="178"/>
      <c r="CB29" s="178"/>
      <c r="CC29" s="178"/>
      <c r="CD29" s="178"/>
      <c r="CE29" s="172"/>
      <c r="CF29" s="178"/>
      <c r="CG29" s="178"/>
      <c r="CH29" s="178"/>
      <c r="CI29" s="178"/>
      <c r="CJ29" s="172"/>
      <c r="CK29" s="178"/>
      <c r="CL29" s="178"/>
      <c r="CM29" s="178"/>
      <c r="CN29" s="178"/>
      <c r="CO29" s="172"/>
      <c r="CP29" s="172"/>
      <c r="CQ29" s="172"/>
      <c r="CR29" s="172"/>
    </row>
    <row r="30" spans="2:96" ht="20.25" customHeight="1">
      <c r="B30" s="89"/>
      <c r="C30" s="48"/>
      <c r="D30" s="104"/>
      <c r="E30" s="104"/>
      <c r="F30" s="104"/>
      <c r="G30" s="104"/>
      <c r="H30" s="104"/>
      <c r="I30" s="105"/>
      <c r="J30" s="105"/>
      <c r="K30" s="105"/>
      <c r="L30" s="105"/>
      <c r="M30" s="105"/>
      <c r="N30" s="105"/>
      <c r="O30" s="105"/>
      <c r="P30" s="105"/>
      <c r="Q30" s="146"/>
      <c r="R30" s="146"/>
      <c r="S30" s="146"/>
      <c r="T30" s="104"/>
      <c r="U30" s="104"/>
      <c r="V30" s="104"/>
      <c r="W30" s="104"/>
      <c r="X30" s="104"/>
      <c r="Y30" s="105"/>
      <c r="Z30" s="105"/>
      <c r="AA30" s="105"/>
      <c r="AB30" s="105"/>
      <c r="AC30" s="105"/>
      <c r="AD30" s="105"/>
      <c r="AE30" s="105"/>
      <c r="AF30" s="105"/>
      <c r="AG30" s="152"/>
      <c r="AH30" s="146"/>
      <c r="AI30" s="151"/>
      <c r="AJ30" s="162"/>
      <c r="AK30" s="162"/>
      <c r="AL30" s="162"/>
      <c r="AM30" s="162"/>
      <c r="AN30" s="162"/>
      <c r="AO30" s="163"/>
      <c r="AP30" s="163"/>
      <c r="AQ30" s="163"/>
      <c r="AR30" s="163"/>
      <c r="AS30" s="163"/>
      <c r="AT30" s="163"/>
      <c r="AU30" s="163"/>
      <c r="AV30" s="163"/>
      <c r="AW30" s="164"/>
      <c r="AX30" s="165"/>
      <c r="AY30" s="166"/>
      <c r="AZ30" s="162"/>
      <c r="BA30" s="162"/>
      <c r="BB30" s="162"/>
      <c r="BC30" s="162"/>
      <c r="BD30" s="162"/>
      <c r="BE30" s="163"/>
      <c r="BF30" s="163"/>
      <c r="BG30" s="163"/>
      <c r="BH30" s="163"/>
      <c r="BI30" s="163"/>
      <c r="BJ30" s="163"/>
      <c r="BK30" s="163"/>
      <c r="BL30" s="163"/>
      <c r="BM30" s="51"/>
      <c r="BN30" s="91"/>
      <c r="BO30" s="26"/>
      <c r="BQ30" s="28"/>
      <c r="BR30" s="108"/>
      <c r="BS30" s="108"/>
      <c r="BT30" s="24"/>
      <c r="BU30" s="174"/>
      <c r="BV30" s="172"/>
      <c r="BW30" s="172"/>
      <c r="BX30" s="175"/>
      <c r="BY30" s="172"/>
      <c r="BZ30" s="172"/>
      <c r="CA30" s="172"/>
      <c r="CB30" s="172"/>
      <c r="CC30" s="172"/>
      <c r="CD30" s="172"/>
      <c r="CE30" s="172"/>
      <c r="CF30" s="172"/>
      <c r="CG30" s="172"/>
      <c r="CH30" s="172"/>
      <c r="CI30" s="172"/>
      <c r="CJ30" s="172"/>
      <c r="CK30" s="172"/>
      <c r="CL30" s="172"/>
      <c r="CM30" s="172"/>
      <c r="CN30" s="172"/>
      <c r="CO30" s="172"/>
      <c r="CP30" s="172"/>
      <c r="CQ30" s="172"/>
      <c r="CR30" s="172"/>
    </row>
    <row r="31" spans="2:96" ht="20.25" customHeight="1">
      <c r="B31" s="89"/>
      <c r="C31" s="48"/>
      <c r="D31" s="104"/>
      <c r="E31" s="104"/>
      <c r="F31" s="104"/>
      <c r="G31" s="104"/>
      <c r="H31" s="104"/>
      <c r="I31" s="105"/>
      <c r="J31" s="105"/>
      <c r="K31" s="595" t="s">
        <v>85</v>
      </c>
      <c r="L31" s="596"/>
      <c r="M31" s="596"/>
      <c r="N31" s="598" t="str">
        <f>IF(OR($BE$9&gt;0,),IF(AND(OR($D$5="○",$D$6="○"),$I$29&gt;=0),"可",IF(AND(OR($D$5="○",$D$6="○"),$I$29&lt;0),"不可","")),"")</f>
        <v/>
      </c>
      <c r="O31" s="599"/>
      <c r="P31" s="600"/>
      <c r="Q31" s="146"/>
      <c r="R31" s="146"/>
      <c r="S31" s="146"/>
      <c r="T31" s="104"/>
      <c r="U31" s="104"/>
      <c r="V31" s="104"/>
      <c r="W31" s="104"/>
      <c r="X31" s="104"/>
      <c r="Y31" s="105"/>
      <c r="Z31" s="105"/>
      <c r="AA31" s="595" t="s">
        <v>86</v>
      </c>
      <c r="AB31" s="596"/>
      <c r="AC31" s="597"/>
      <c r="AD31" s="598" t="str">
        <f>IF(OR($BE$9&gt;0,),IF(AND(OR($D$5="○",$D$6="○"),$Y$29&gt;=0),"可",IF(AND(OR($D$5="○",$D$6="○"),$Y$29&lt;0),"不可","")),"")</f>
        <v/>
      </c>
      <c r="AE31" s="599"/>
      <c r="AF31" s="600"/>
      <c r="AG31" s="152"/>
      <c r="AH31" s="146"/>
      <c r="AI31" s="151"/>
      <c r="AJ31" s="162"/>
      <c r="AK31" s="162"/>
      <c r="AL31" s="162"/>
      <c r="AM31" s="162"/>
      <c r="AN31" s="162"/>
      <c r="AO31" s="163"/>
      <c r="AP31" s="163"/>
      <c r="AQ31" s="595" t="s">
        <v>84</v>
      </c>
      <c r="AR31" s="596"/>
      <c r="AS31" s="597"/>
      <c r="AT31" s="598" t="str">
        <f>IF(OR($BE$9&gt;0,),IF(AND(OR($D$7="○"),$AO$29&gt;=0),"可",IF(AND(OR($D$7="○"),$AO$29&lt;0),"不可","")),"")</f>
        <v/>
      </c>
      <c r="AU31" s="599"/>
      <c r="AV31" s="600"/>
      <c r="AW31" s="164"/>
      <c r="AX31" s="165"/>
      <c r="AY31" s="166"/>
      <c r="AZ31" s="162"/>
      <c r="BA31" s="162"/>
      <c r="BB31" s="162"/>
      <c r="BC31" s="162"/>
      <c r="BD31" s="162"/>
      <c r="BE31" s="163"/>
      <c r="BF31" s="163"/>
      <c r="BG31" s="595" t="s">
        <v>87</v>
      </c>
      <c r="BH31" s="596"/>
      <c r="BI31" s="597"/>
      <c r="BJ31" s="598" t="str">
        <f>IF(OR($BE$9&gt;0,),IF(AND(OR($D$7="○"),$BE$29&gt;=0),"可",IF(AND(OR($D$7="○"),$BE$29&lt;0),"不可","")),"")</f>
        <v/>
      </c>
      <c r="BK31" s="599"/>
      <c r="BL31" s="600"/>
      <c r="BM31" s="51"/>
      <c r="BN31" s="91"/>
      <c r="BO31" s="26"/>
      <c r="BQ31" s="28"/>
      <c r="BR31" s="108"/>
      <c r="BS31" s="108"/>
      <c r="BT31" s="24"/>
      <c r="BU31" s="174"/>
      <c r="BV31" s="172"/>
      <c r="BW31" s="172"/>
      <c r="BX31" s="175"/>
      <c r="BY31" s="172"/>
      <c r="BZ31" s="172"/>
      <c r="CA31" s="172"/>
      <c r="CB31" s="172"/>
      <c r="CC31" s="172"/>
      <c r="CD31" s="172"/>
      <c r="CE31" s="172"/>
      <c r="CF31" s="172"/>
      <c r="CG31" s="172"/>
      <c r="CH31" s="172"/>
      <c r="CI31" s="172"/>
      <c r="CJ31" s="172"/>
      <c r="CK31" s="172"/>
      <c r="CL31" s="172"/>
      <c r="CM31" s="172"/>
      <c r="CN31" s="172"/>
      <c r="CO31" s="172"/>
      <c r="CP31" s="172"/>
      <c r="CQ31" s="172"/>
      <c r="CR31" s="172"/>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146"/>
      <c r="AI32" s="167"/>
      <c r="AJ32" s="20"/>
      <c r="AK32" s="20"/>
      <c r="AL32" s="20"/>
      <c r="AM32" s="20"/>
      <c r="AN32" s="20"/>
      <c r="AO32" s="21"/>
      <c r="AP32" s="21"/>
      <c r="AQ32" s="21"/>
      <c r="AR32" s="21"/>
      <c r="AS32" s="21"/>
      <c r="AT32" s="21"/>
      <c r="AU32" s="21"/>
      <c r="AV32" s="21"/>
      <c r="AW32" s="168"/>
      <c r="AX32" s="23"/>
      <c r="AY32" s="169"/>
      <c r="AZ32" s="20"/>
      <c r="BA32" s="20"/>
      <c r="BB32" s="20"/>
      <c r="BC32" s="20"/>
      <c r="BD32" s="20"/>
      <c r="BE32" s="21"/>
      <c r="BF32" s="21"/>
      <c r="BG32" s="21"/>
      <c r="BH32" s="21"/>
      <c r="BI32" s="21"/>
      <c r="BJ32" s="21"/>
      <c r="BK32" s="21"/>
      <c r="BL32" s="21"/>
      <c r="BM32" s="170"/>
      <c r="BN32" s="91"/>
      <c r="BO32" s="26"/>
      <c r="BQ32" s="28"/>
      <c r="BR32" s="108"/>
      <c r="BS32" s="108"/>
      <c r="BT32" s="24"/>
      <c r="BU32" s="174"/>
      <c r="BV32" s="172"/>
      <c r="BW32" s="172"/>
      <c r="BX32" s="175"/>
      <c r="BY32" s="172"/>
      <c r="BZ32" s="172"/>
      <c r="CA32" s="172"/>
      <c r="CB32" s="172"/>
      <c r="CC32" s="172"/>
      <c r="CD32" s="172"/>
      <c r="CE32" s="172"/>
      <c r="CF32" s="172"/>
      <c r="CG32" s="172"/>
      <c r="CH32" s="172"/>
      <c r="CI32" s="172"/>
      <c r="CJ32" s="172"/>
      <c r="CK32" s="172"/>
      <c r="CL32" s="172"/>
      <c r="CM32" s="172"/>
      <c r="CN32" s="172"/>
      <c r="CO32" s="172"/>
      <c r="CP32" s="172"/>
      <c r="CQ32" s="172"/>
      <c r="CR32" s="172"/>
    </row>
    <row r="33" spans="2:96" ht="20.25" customHeight="1" thickBot="1">
      <c r="B33" s="92"/>
      <c r="C33" s="120"/>
      <c r="D33" s="93"/>
      <c r="E33" s="93"/>
      <c r="F33" s="93"/>
      <c r="G33" s="93"/>
      <c r="H33" s="93"/>
      <c r="I33" s="94"/>
      <c r="J33" s="94"/>
      <c r="K33" s="94"/>
      <c r="L33" s="94"/>
      <c r="M33" s="94"/>
      <c r="N33" s="94"/>
      <c r="O33" s="94"/>
      <c r="P33" s="94"/>
      <c r="Q33" s="153"/>
      <c r="R33" s="153"/>
      <c r="S33" s="153"/>
      <c r="T33" s="93"/>
      <c r="U33" s="93"/>
      <c r="V33" s="93"/>
      <c r="W33" s="93"/>
      <c r="X33" s="93"/>
      <c r="Y33" s="94"/>
      <c r="Z33" s="94"/>
      <c r="AA33" s="94"/>
      <c r="AB33" s="94"/>
      <c r="AC33" s="94"/>
      <c r="AD33" s="94"/>
      <c r="AE33" s="94"/>
      <c r="AF33" s="94"/>
      <c r="AG33" s="153"/>
      <c r="AH33" s="153"/>
      <c r="AI33" s="153"/>
      <c r="AJ33" s="93"/>
      <c r="AK33" s="93"/>
      <c r="AL33" s="93"/>
      <c r="AM33" s="93"/>
      <c r="AN33" s="93"/>
      <c r="AO33" s="94"/>
      <c r="AP33" s="94"/>
      <c r="AQ33" s="94"/>
      <c r="AR33" s="94"/>
      <c r="AS33" s="94"/>
      <c r="AT33" s="94"/>
      <c r="AU33" s="94"/>
      <c r="AV33" s="94"/>
      <c r="AW33" s="95"/>
      <c r="AX33" s="153"/>
      <c r="AY33" s="96"/>
      <c r="AZ33" s="93"/>
      <c r="BA33" s="93"/>
      <c r="BB33" s="93"/>
      <c r="BC33" s="93"/>
      <c r="BD33" s="93"/>
      <c r="BE33" s="94"/>
      <c r="BF33" s="94"/>
      <c r="BG33" s="94"/>
      <c r="BH33" s="94"/>
      <c r="BI33" s="94"/>
      <c r="BJ33" s="94"/>
      <c r="BK33" s="94"/>
      <c r="BL33" s="94"/>
      <c r="BM33" s="107"/>
      <c r="BN33" s="97"/>
      <c r="BO33" s="156"/>
      <c r="BQ33" s="28"/>
      <c r="BR33" s="108"/>
      <c r="BS33" s="108"/>
      <c r="BT33" s="24"/>
      <c r="BU33" s="174"/>
      <c r="BV33" s="172"/>
      <c r="BW33" s="172"/>
      <c r="BX33" s="175"/>
      <c r="BY33" s="172"/>
      <c r="BZ33" s="172"/>
      <c r="CA33" s="172"/>
      <c r="CB33" s="172"/>
      <c r="CC33" s="172"/>
      <c r="CD33" s="172"/>
      <c r="CE33" s="172"/>
      <c r="CF33" s="172"/>
      <c r="CG33" s="172"/>
      <c r="CH33" s="172"/>
      <c r="CI33" s="172"/>
      <c r="CJ33" s="172"/>
      <c r="CK33" s="172"/>
      <c r="CL33" s="172"/>
      <c r="CM33" s="172"/>
      <c r="CN33" s="172"/>
      <c r="CO33" s="172"/>
      <c r="CP33" s="172"/>
      <c r="CQ33" s="172"/>
      <c r="CR33" s="172"/>
    </row>
    <row r="34" spans="2:96" ht="21" customHeight="1" thickBot="1">
      <c r="B34" s="57" t="s">
        <v>102</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156"/>
      <c r="BQ34" s="28"/>
      <c r="BR34" s="108"/>
      <c r="BS34" s="108"/>
      <c r="BT34" s="24"/>
      <c r="BU34" s="174"/>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row>
    <row r="35" spans="2:96" ht="32.25" customHeight="1" thickBot="1">
      <c r="B35" s="452"/>
      <c r="C35" s="22"/>
      <c r="D35" s="454" t="s">
        <v>19</v>
      </c>
      <c r="E35" s="454"/>
      <c r="F35" s="454"/>
      <c r="G35" s="454"/>
      <c r="H35" s="454"/>
      <c r="I35" s="455"/>
      <c r="J35" s="458" t="s">
        <v>18</v>
      </c>
      <c r="K35" s="459"/>
      <c r="L35" s="459"/>
      <c r="M35" s="459"/>
      <c r="N35" s="459"/>
      <c r="O35" s="460"/>
      <c r="P35" s="464" t="s">
        <v>17</v>
      </c>
      <c r="Q35" s="454"/>
      <c r="R35" s="454"/>
      <c r="S35" s="454"/>
      <c r="T35" s="454"/>
      <c r="U35" s="454"/>
      <c r="V35" s="465"/>
      <c r="W35" s="468" t="s">
        <v>16</v>
      </c>
      <c r="X35" s="439"/>
      <c r="Y35" s="439"/>
      <c r="Z35" s="439"/>
      <c r="AA35" s="439"/>
      <c r="AB35" s="439"/>
      <c r="AC35" s="440"/>
      <c r="AD35" s="468" t="s">
        <v>15</v>
      </c>
      <c r="AE35" s="439"/>
      <c r="AF35" s="439"/>
      <c r="AG35" s="439"/>
      <c r="AH35" s="439"/>
      <c r="AI35" s="439"/>
      <c r="AJ35" s="440"/>
      <c r="AK35" s="468" t="s">
        <v>14</v>
      </c>
      <c r="AL35" s="439"/>
      <c r="AM35" s="439"/>
      <c r="AN35" s="439"/>
      <c r="AO35" s="439"/>
      <c r="AP35" s="439"/>
      <c r="AQ35" s="440"/>
      <c r="AR35" s="452" t="s">
        <v>13</v>
      </c>
      <c r="AS35" s="454"/>
      <c r="AT35" s="454"/>
      <c r="AU35" s="454"/>
      <c r="AV35" s="454"/>
      <c r="AW35" s="454"/>
      <c r="AX35" s="465"/>
      <c r="AY35" s="459" t="s">
        <v>12</v>
      </c>
      <c r="AZ35" s="459"/>
      <c r="BA35" s="460"/>
      <c r="BB35" s="458" t="s">
        <v>11</v>
      </c>
      <c r="BC35" s="459"/>
      <c r="BD35" s="460"/>
      <c r="BE35" s="458" t="s">
        <v>10</v>
      </c>
      <c r="BF35" s="459"/>
      <c r="BG35" s="459"/>
      <c r="BH35" s="458" t="s">
        <v>44</v>
      </c>
      <c r="BI35" s="459"/>
      <c r="BJ35" s="459"/>
      <c r="BK35" s="464" t="s">
        <v>32</v>
      </c>
      <c r="BL35" s="454"/>
      <c r="BM35" s="454"/>
      <c r="BN35" s="465"/>
      <c r="BQ35" s="28"/>
      <c r="BR35" s="108"/>
      <c r="BS35" s="108"/>
      <c r="BT35" s="24"/>
      <c r="BU35" s="24"/>
    </row>
    <row r="36" spans="2:96" ht="32.25" customHeight="1" thickBot="1">
      <c r="B36" s="453"/>
      <c r="C36" s="18"/>
      <c r="D36" s="456"/>
      <c r="E36" s="456"/>
      <c r="F36" s="456"/>
      <c r="G36" s="456"/>
      <c r="H36" s="456"/>
      <c r="I36" s="457"/>
      <c r="J36" s="461"/>
      <c r="K36" s="462"/>
      <c r="L36" s="462"/>
      <c r="M36" s="462"/>
      <c r="N36" s="462"/>
      <c r="O36" s="463"/>
      <c r="P36" s="601"/>
      <c r="Q36" s="602"/>
      <c r="R36" s="602"/>
      <c r="S36" s="602"/>
      <c r="T36" s="602"/>
      <c r="U36" s="602"/>
      <c r="V36" s="603"/>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62"/>
      <c r="AZ36" s="462"/>
      <c r="BA36" s="463"/>
      <c r="BB36" s="461"/>
      <c r="BC36" s="462"/>
      <c r="BD36" s="463"/>
      <c r="BE36" s="461"/>
      <c r="BF36" s="462"/>
      <c r="BG36" s="462"/>
      <c r="BH36" s="461"/>
      <c r="BI36" s="462"/>
      <c r="BJ36" s="462"/>
      <c r="BK36" s="466"/>
      <c r="BL36" s="456"/>
      <c r="BM36" s="456"/>
      <c r="BN36" s="467"/>
      <c r="BQ36" s="28"/>
      <c r="BR36" s="108"/>
      <c r="BS36" s="108"/>
      <c r="BT36" s="24"/>
      <c r="BU36" s="24"/>
    </row>
    <row r="37" spans="2:96" ht="21" customHeight="1" thickBot="1">
      <c r="B37" s="574" t="s">
        <v>37</v>
      </c>
      <c r="C37" s="19"/>
      <c r="D37" s="576"/>
      <c r="E37" s="576"/>
      <c r="F37" s="576"/>
      <c r="G37" s="576"/>
      <c r="H37" s="576"/>
      <c r="I37" s="577"/>
      <c r="J37" s="578"/>
      <c r="K37" s="576"/>
      <c r="L37" s="577"/>
      <c r="M37" s="578"/>
      <c r="N37" s="576"/>
      <c r="O37" s="577"/>
      <c r="P37" s="579"/>
      <c r="Q37" s="450"/>
      <c r="R37" s="450"/>
      <c r="S37" s="450"/>
      <c r="T37" s="450"/>
      <c r="U37" s="450"/>
      <c r="V37" s="451"/>
      <c r="W37" s="123"/>
      <c r="X37" s="124"/>
      <c r="Y37" s="124"/>
      <c r="Z37" s="124"/>
      <c r="AA37" s="124"/>
      <c r="AB37" s="124"/>
      <c r="AC37" s="125"/>
      <c r="AD37" s="123"/>
      <c r="AE37" s="124"/>
      <c r="AF37" s="124"/>
      <c r="AG37" s="124"/>
      <c r="AH37" s="124"/>
      <c r="AI37" s="124"/>
      <c r="AJ37" s="125"/>
      <c r="AK37" s="123"/>
      <c r="AL37" s="124"/>
      <c r="AM37" s="124"/>
      <c r="AN37" s="124"/>
      <c r="AO37" s="124"/>
      <c r="AP37" s="124"/>
      <c r="AQ37" s="125"/>
      <c r="AR37" s="123"/>
      <c r="AS37" s="124"/>
      <c r="AT37" s="124"/>
      <c r="AU37" s="124"/>
      <c r="AV37" s="124"/>
      <c r="AW37" s="124"/>
      <c r="AX37" s="125"/>
      <c r="AY37" s="580">
        <f t="shared" ref="AY37:AY56" si="0">SUM(W37:AX37)</f>
        <v>0</v>
      </c>
      <c r="AZ37" s="580"/>
      <c r="BA37" s="477"/>
      <c r="BB37" s="581">
        <f t="shared" ref="BB37:BB57" si="1">AY37/4</f>
        <v>0</v>
      </c>
      <c r="BC37" s="582"/>
      <c r="BD37" s="583"/>
      <c r="BE37" s="584"/>
      <c r="BF37" s="585"/>
      <c r="BG37" s="585"/>
      <c r="BH37" s="584"/>
      <c r="BI37" s="585"/>
      <c r="BJ37" s="585"/>
      <c r="BK37" s="560"/>
      <c r="BL37" s="561"/>
      <c r="BM37" s="561"/>
      <c r="BN37" s="562"/>
      <c r="BQ37" s="28"/>
      <c r="BR37" s="108"/>
      <c r="BS37" s="108"/>
      <c r="BT37" s="24"/>
      <c r="BU37" s="24"/>
    </row>
    <row r="38" spans="2:96" ht="21" customHeight="1">
      <c r="B38" s="443"/>
      <c r="C38" s="563" t="s">
        <v>56</v>
      </c>
      <c r="D38" s="565"/>
      <c r="E38" s="565"/>
      <c r="F38" s="565"/>
      <c r="G38" s="565"/>
      <c r="H38" s="565"/>
      <c r="I38" s="504"/>
      <c r="J38" s="566"/>
      <c r="K38" s="565"/>
      <c r="L38" s="504"/>
      <c r="M38" s="566"/>
      <c r="N38" s="565"/>
      <c r="O38" s="504"/>
      <c r="P38" s="505"/>
      <c r="Q38" s="506"/>
      <c r="R38" s="506"/>
      <c r="S38" s="506"/>
      <c r="T38" s="506"/>
      <c r="U38" s="506"/>
      <c r="V38" s="507"/>
      <c r="W38" s="126"/>
      <c r="X38" s="127"/>
      <c r="Y38" s="127"/>
      <c r="Z38" s="127"/>
      <c r="AA38" s="127"/>
      <c r="AB38" s="127"/>
      <c r="AC38" s="128"/>
      <c r="AD38" s="126"/>
      <c r="AE38" s="127"/>
      <c r="AF38" s="127"/>
      <c r="AG38" s="127"/>
      <c r="AH38" s="127"/>
      <c r="AI38" s="127"/>
      <c r="AJ38" s="128"/>
      <c r="AK38" s="126"/>
      <c r="AL38" s="127"/>
      <c r="AM38" s="127"/>
      <c r="AN38" s="127"/>
      <c r="AO38" s="127"/>
      <c r="AP38" s="127"/>
      <c r="AQ38" s="128"/>
      <c r="AR38" s="126"/>
      <c r="AS38" s="127"/>
      <c r="AT38" s="127"/>
      <c r="AU38" s="127"/>
      <c r="AV38" s="127"/>
      <c r="AW38" s="127"/>
      <c r="AX38" s="128"/>
      <c r="AY38" s="567">
        <f t="shared" si="0"/>
        <v>0</v>
      </c>
      <c r="AZ38" s="567"/>
      <c r="BA38" s="531"/>
      <c r="BB38" s="568">
        <f t="shared" si="1"/>
        <v>0</v>
      </c>
      <c r="BC38" s="569"/>
      <c r="BD38" s="570"/>
      <c r="BE38" s="571"/>
      <c r="BF38" s="572"/>
      <c r="BG38" s="573"/>
      <c r="BH38" s="571"/>
      <c r="BI38" s="572"/>
      <c r="BJ38" s="573"/>
      <c r="BK38" s="549"/>
      <c r="BL38" s="550"/>
      <c r="BM38" s="550"/>
      <c r="BN38" s="551"/>
      <c r="BO38" s="37"/>
    </row>
    <row r="39" spans="2:96" ht="21" customHeight="1">
      <c r="B39" s="443"/>
      <c r="C39" s="564"/>
      <c r="D39" s="552"/>
      <c r="E39" s="552"/>
      <c r="F39" s="552"/>
      <c r="G39" s="552"/>
      <c r="H39" s="552"/>
      <c r="I39" s="496"/>
      <c r="J39" s="553"/>
      <c r="K39" s="552"/>
      <c r="L39" s="496"/>
      <c r="M39" s="553"/>
      <c r="N39" s="552"/>
      <c r="O39" s="496"/>
      <c r="P39" s="428"/>
      <c r="Q39" s="429"/>
      <c r="R39" s="429"/>
      <c r="S39" s="429"/>
      <c r="T39" s="429"/>
      <c r="U39" s="429"/>
      <c r="V39" s="430"/>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554">
        <f t="shared" si="0"/>
        <v>0</v>
      </c>
      <c r="AZ39" s="554"/>
      <c r="BA39" s="497"/>
      <c r="BB39" s="434">
        <f t="shared" si="1"/>
        <v>0</v>
      </c>
      <c r="BC39" s="555"/>
      <c r="BD39" s="556"/>
      <c r="BE39" s="557"/>
      <c r="BF39" s="558"/>
      <c r="BG39" s="559"/>
      <c r="BH39" s="557"/>
      <c r="BI39" s="558"/>
      <c r="BJ39" s="559"/>
      <c r="BK39" s="523"/>
      <c r="BL39" s="524"/>
      <c r="BM39" s="524"/>
      <c r="BN39" s="525"/>
      <c r="BO39" s="37"/>
    </row>
    <row r="40" spans="2:96" ht="21" customHeight="1">
      <c r="B40" s="443"/>
      <c r="C40" s="564"/>
      <c r="D40" s="552"/>
      <c r="E40" s="552"/>
      <c r="F40" s="552"/>
      <c r="G40" s="552"/>
      <c r="H40" s="552"/>
      <c r="I40" s="496"/>
      <c r="J40" s="553"/>
      <c r="K40" s="552"/>
      <c r="L40" s="496"/>
      <c r="M40" s="553"/>
      <c r="N40" s="552"/>
      <c r="O40" s="496"/>
      <c r="P40" s="428"/>
      <c r="Q40" s="429"/>
      <c r="R40" s="429"/>
      <c r="S40" s="429"/>
      <c r="T40" s="429"/>
      <c r="U40" s="429"/>
      <c r="V40" s="430"/>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554">
        <f t="shared" si="0"/>
        <v>0</v>
      </c>
      <c r="AZ40" s="554"/>
      <c r="BA40" s="497"/>
      <c r="BB40" s="434">
        <f t="shared" si="1"/>
        <v>0</v>
      </c>
      <c r="BC40" s="555"/>
      <c r="BD40" s="556"/>
      <c r="BE40" s="557"/>
      <c r="BF40" s="558"/>
      <c r="BG40" s="559"/>
      <c r="BH40" s="557"/>
      <c r="BI40" s="558"/>
      <c r="BJ40" s="559"/>
      <c r="BK40" s="523"/>
      <c r="BL40" s="524"/>
      <c r="BM40" s="524"/>
      <c r="BN40" s="525"/>
      <c r="BO40" s="37"/>
    </row>
    <row r="41" spans="2:96" ht="21" customHeight="1">
      <c r="B41" s="443"/>
      <c r="C41" s="564"/>
      <c r="D41" s="552"/>
      <c r="E41" s="552"/>
      <c r="F41" s="552"/>
      <c r="G41" s="552"/>
      <c r="H41" s="552"/>
      <c r="I41" s="496"/>
      <c r="J41" s="553"/>
      <c r="K41" s="552"/>
      <c r="L41" s="496"/>
      <c r="M41" s="553"/>
      <c r="N41" s="552"/>
      <c r="O41" s="496"/>
      <c r="P41" s="428"/>
      <c r="Q41" s="429"/>
      <c r="R41" s="429"/>
      <c r="S41" s="429"/>
      <c r="T41" s="429"/>
      <c r="U41" s="429"/>
      <c r="V41" s="430"/>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554">
        <f t="shared" si="0"/>
        <v>0</v>
      </c>
      <c r="AZ41" s="554"/>
      <c r="BA41" s="497"/>
      <c r="BB41" s="434">
        <f t="shared" si="1"/>
        <v>0</v>
      </c>
      <c r="BC41" s="555"/>
      <c r="BD41" s="556"/>
      <c r="BE41" s="557"/>
      <c r="BF41" s="558"/>
      <c r="BG41" s="559"/>
      <c r="BH41" s="557"/>
      <c r="BI41" s="558"/>
      <c r="BJ41" s="559"/>
      <c r="BK41" s="523"/>
      <c r="BL41" s="524"/>
      <c r="BM41" s="524"/>
      <c r="BN41" s="525"/>
      <c r="BO41" s="37"/>
      <c r="CC41" s="8"/>
      <c r="CD41" s="6"/>
      <c r="CE41" s="6"/>
      <c r="CF41" s="6"/>
      <c r="CG41" s="6"/>
      <c r="CH41" s="6"/>
      <c r="CI41" s="6"/>
      <c r="CJ41" s="6"/>
      <c r="CK41" s="6"/>
      <c r="CL41" s="6"/>
      <c r="CM41" s="6"/>
      <c r="CN41" s="6"/>
      <c r="CO41" s="6"/>
      <c r="CP41" s="6"/>
      <c r="CQ41" s="6"/>
      <c r="CR41" s="6"/>
    </row>
    <row r="42" spans="2:96" ht="21" customHeight="1" thickBot="1">
      <c r="B42" s="443"/>
      <c r="C42" s="564"/>
      <c r="D42" s="586"/>
      <c r="E42" s="586"/>
      <c r="F42" s="586"/>
      <c r="G42" s="586"/>
      <c r="H42" s="586"/>
      <c r="I42" s="587"/>
      <c r="J42" s="588"/>
      <c r="K42" s="586"/>
      <c r="L42" s="587"/>
      <c r="M42" s="588"/>
      <c r="N42" s="586"/>
      <c r="O42" s="587"/>
      <c r="P42" s="428"/>
      <c r="Q42" s="429"/>
      <c r="R42" s="429"/>
      <c r="S42" s="429"/>
      <c r="T42" s="429"/>
      <c r="U42" s="429"/>
      <c r="V42" s="430"/>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589">
        <f t="shared" si="0"/>
        <v>0</v>
      </c>
      <c r="AZ42" s="589"/>
      <c r="BA42" s="492"/>
      <c r="BB42" s="423">
        <f t="shared" si="1"/>
        <v>0</v>
      </c>
      <c r="BC42" s="590"/>
      <c r="BD42" s="591"/>
      <c r="BE42" s="592"/>
      <c r="BF42" s="593"/>
      <c r="BG42" s="594"/>
      <c r="BH42" s="592"/>
      <c r="BI42" s="593"/>
      <c r="BJ42" s="594"/>
      <c r="BK42" s="526"/>
      <c r="BL42" s="527"/>
      <c r="BM42" s="527"/>
      <c r="BN42" s="528"/>
      <c r="BO42" s="37"/>
      <c r="CC42" s="6"/>
      <c r="CD42" s="6"/>
      <c r="CE42" s="529"/>
      <c r="CF42" s="529"/>
      <c r="CG42" s="529"/>
      <c r="CH42" s="529"/>
      <c r="CI42" s="529"/>
      <c r="CJ42" s="529"/>
      <c r="CK42" s="530"/>
      <c r="CL42" s="530"/>
      <c r="CM42" s="530"/>
      <c r="CN42" s="530"/>
      <c r="CO42" s="530"/>
      <c r="CP42" s="24"/>
      <c r="CQ42" s="24"/>
      <c r="CR42" s="24"/>
    </row>
    <row r="43" spans="2:96" ht="21" customHeight="1">
      <c r="B43" s="443"/>
      <c r="C43" s="444" t="s">
        <v>24</v>
      </c>
      <c r="D43" s="445"/>
      <c r="E43" s="446"/>
      <c r="F43" s="446"/>
      <c r="G43" s="446"/>
      <c r="H43" s="446"/>
      <c r="I43" s="446"/>
      <c r="J43" s="446"/>
      <c r="K43" s="446"/>
      <c r="L43" s="446"/>
      <c r="M43" s="446"/>
      <c r="N43" s="446"/>
      <c r="O43" s="446"/>
      <c r="P43" s="505"/>
      <c r="Q43" s="506"/>
      <c r="R43" s="506"/>
      <c r="S43" s="506"/>
      <c r="T43" s="506"/>
      <c r="U43" s="506"/>
      <c r="V43" s="507"/>
      <c r="W43" s="126"/>
      <c r="X43" s="127"/>
      <c r="Y43" s="127"/>
      <c r="Z43" s="127"/>
      <c r="AA43" s="127"/>
      <c r="AB43" s="127"/>
      <c r="AC43" s="128"/>
      <c r="AD43" s="126"/>
      <c r="AE43" s="127"/>
      <c r="AF43" s="127"/>
      <c r="AG43" s="127"/>
      <c r="AH43" s="127"/>
      <c r="AI43" s="127"/>
      <c r="AJ43" s="128"/>
      <c r="AK43" s="126"/>
      <c r="AL43" s="127"/>
      <c r="AM43" s="127"/>
      <c r="AN43" s="127"/>
      <c r="AO43" s="127"/>
      <c r="AP43" s="127"/>
      <c r="AQ43" s="128"/>
      <c r="AR43" s="135"/>
      <c r="AS43" s="127"/>
      <c r="AT43" s="127"/>
      <c r="AU43" s="127"/>
      <c r="AV43" s="127"/>
      <c r="AW43" s="127"/>
      <c r="AX43" s="128"/>
      <c r="AY43" s="531">
        <f t="shared" si="0"/>
        <v>0</v>
      </c>
      <c r="AZ43" s="532"/>
      <c r="BA43" s="532"/>
      <c r="BB43" s="533">
        <f>AY43/4</f>
        <v>0</v>
      </c>
      <c r="BC43" s="533"/>
      <c r="BD43" s="533"/>
      <c r="BE43" s="534" t="e">
        <f>ROUNDDOWN(SUM(BB43:BD50)/AY60,1)</f>
        <v>#DIV/0!</v>
      </c>
      <c r="BF43" s="535"/>
      <c r="BG43" s="536"/>
      <c r="BH43" s="540">
        <f>ROUNDDOWN(SUM(BB43:BD50)/40,1)</f>
        <v>0</v>
      </c>
      <c r="BI43" s="541"/>
      <c r="BJ43" s="542"/>
      <c r="BK43" s="549"/>
      <c r="BL43" s="550"/>
      <c r="BM43" s="550"/>
      <c r="BN43" s="551"/>
      <c r="BO43" s="37"/>
      <c r="BP43" s="11"/>
      <c r="CC43" s="6"/>
      <c r="CD43" s="6"/>
      <c r="CE43" s="529"/>
      <c r="CF43" s="529"/>
      <c r="CG43" s="529"/>
      <c r="CH43" s="529"/>
      <c r="CI43" s="529"/>
      <c r="CJ43" s="529"/>
      <c r="CK43" s="530"/>
      <c r="CL43" s="530"/>
      <c r="CM43" s="530"/>
      <c r="CN43" s="530"/>
      <c r="CO43" s="530"/>
      <c r="CP43" s="24"/>
      <c r="CQ43" s="24"/>
      <c r="CR43" s="24"/>
    </row>
    <row r="44" spans="2:96" ht="21" customHeight="1">
      <c r="B44" s="443"/>
      <c r="C44" s="443"/>
      <c r="D44" s="426"/>
      <c r="E44" s="427"/>
      <c r="F44" s="427"/>
      <c r="G44" s="427"/>
      <c r="H44" s="427"/>
      <c r="I44" s="427"/>
      <c r="J44" s="427"/>
      <c r="K44" s="427"/>
      <c r="L44" s="427"/>
      <c r="M44" s="427"/>
      <c r="N44" s="427"/>
      <c r="O44" s="427"/>
      <c r="P44" s="428"/>
      <c r="Q44" s="429"/>
      <c r="R44" s="429"/>
      <c r="S44" s="429"/>
      <c r="T44" s="429"/>
      <c r="U44" s="429"/>
      <c r="V44" s="430"/>
      <c r="W44" s="129"/>
      <c r="X44" s="130"/>
      <c r="Y44" s="130"/>
      <c r="Z44" s="130"/>
      <c r="AA44" s="130"/>
      <c r="AB44" s="130"/>
      <c r="AC44" s="131"/>
      <c r="AD44" s="129"/>
      <c r="AE44" s="130"/>
      <c r="AF44" s="130"/>
      <c r="AG44" s="130"/>
      <c r="AH44" s="130"/>
      <c r="AI44" s="130"/>
      <c r="AJ44" s="131"/>
      <c r="AK44" s="129"/>
      <c r="AL44" s="130"/>
      <c r="AM44" s="130"/>
      <c r="AN44" s="130"/>
      <c r="AO44" s="130"/>
      <c r="AP44" s="130"/>
      <c r="AQ44" s="131"/>
      <c r="AR44" s="136"/>
      <c r="AS44" s="130"/>
      <c r="AT44" s="130"/>
      <c r="AU44" s="130"/>
      <c r="AV44" s="130"/>
      <c r="AW44" s="130"/>
      <c r="AX44" s="131"/>
      <c r="AY44" s="497">
        <f t="shared" si="0"/>
        <v>0</v>
      </c>
      <c r="AZ44" s="432"/>
      <c r="BA44" s="432"/>
      <c r="BB44" s="433">
        <f>AY44/4</f>
        <v>0</v>
      </c>
      <c r="BC44" s="433"/>
      <c r="BD44" s="433"/>
      <c r="BE44" s="509"/>
      <c r="BF44" s="510"/>
      <c r="BG44" s="511"/>
      <c r="BH44" s="543"/>
      <c r="BI44" s="544"/>
      <c r="BJ44" s="545"/>
      <c r="BK44" s="523"/>
      <c r="BL44" s="524"/>
      <c r="BM44" s="524"/>
      <c r="BN44" s="525"/>
      <c r="BO44" s="37"/>
      <c r="CC44" s="6"/>
      <c r="CD44" s="6"/>
      <c r="CE44" s="529"/>
      <c r="CF44" s="529"/>
      <c r="CG44" s="529"/>
      <c r="CH44" s="529"/>
      <c r="CI44" s="529"/>
      <c r="CJ44" s="529"/>
      <c r="CK44" s="530"/>
      <c r="CL44" s="530"/>
      <c r="CM44" s="530"/>
      <c r="CN44" s="530"/>
      <c r="CO44" s="530"/>
      <c r="CP44" s="24"/>
      <c r="CQ44" s="24"/>
      <c r="CR44" s="24"/>
    </row>
    <row r="45" spans="2:96" ht="21" customHeight="1">
      <c r="B45" s="443"/>
      <c r="C45" s="443"/>
      <c r="D45" s="426"/>
      <c r="E45" s="427"/>
      <c r="F45" s="427"/>
      <c r="G45" s="427"/>
      <c r="H45" s="427"/>
      <c r="I45" s="427"/>
      <c r="J45" s="427"/>
      <c r="K45" s="427"/>
      <c r="L45" s="427"/>
      <c r="M45" s="427"/>
      <c r="N45" s="427"/>
      <c r="O45" s="427"/>
      <c r="P45" s="428"/>
      <c r="Q45" s="429"/>
      <c r="R45" s="429"/>
      <c r="S45" s="429"/>
      <c r="T45" s="429"/>
      <c r="U45" s="429"/>
      <c r="V45" s="430"/>
      <c r="W45" s="129"/>
      <c r="X45" s="130"/>
      <c r="Y45" s="130"/>
      <c r="Z45" s="130"/>
      <c r="AA45" s="130"/>
      <c r="AB45" s="130"/>
      <c r="AC45" s="131"/>
      <c r="AD45" s="129"/>
      <c r="AE45" s="130"/>
      <c r="AF45" s="130"/>
      <c r="AG45" s="130"/>
      <c r="AH45" s="130"/>
      <c r="AI45" s="130"/>
      <c r="AJ45" s="131"/>
      <c r="AK45" s="129"/>
      <c r="AL45" s="130"/>
      <c r="AM45" s="130"/>
      <c r="AN45" s="130"/>
      <c r="AO45" s="130"/>
      <c r="AP45" s="130"/>
      <c r="AQ45" s="131"/>
      <c r="AR45" s="136"/>
      <c r="AS45" s="130"/>
      <c r="AT45" s="130"/>
      <c r="AU45" s="130"/>
      <c r="AV45" s="130"/>
      <c r="AW45" s="130"/>
      <c r="AX45" s="131"/>
      <c r="AY45" s="497">
        <f t="shared" si="0"/>
        <v>0</v>
      </c>
      <c r="AZ45" s="432"/>
      <c r="BA45" s="432"/>
      <c r="BB45" s="433">
        <f t="shared" si="1"/>
        <v>0</v>
      </c>
      <c r="BC45" s="433"/>
      <c r="BD45" s="433"/>
      <c r="BE45" s="509"/>
      <c r="BF45" s="510"/>
      <c r="BG45" s="511"/>
      <c r="BH45" s="543"/>
      <c r="BI45" s="544"/>
      <c r="BJ45" s="545"/>
      <c r="BK45" s="523"/>
      <c r="BL45" s="524"/>
      <c r="BM45" s="524"/>
      <c r="BN45" s="525"/>
      <c r="BO45" s="37"/>
      <c r="CC45" s="7"/>
      <c r="CD45" s="6"/>
      <c r="CE45" s="529"/>
      <c r="CF45" s="529"/>
      <c r="CG45" s="529"/>
      <c r="CH45" s="529"/>
      <c r="CI45" s="529"/>
      <c r="CJ45" s="529"/>
      <c r="CK45" s="530"/>
      <c r="CL45" s="530"/>
      <c r="CM45" s="530"/>
      <c r="CN45" s="530"/>
      <c r="CO45" s="530"/>
      <c r="CP45" s="24"/>
      <c r="CQ45" s="24"/>
      <c r="CR45" s="24"/>
    </row>
    <row r="46" spans="2:96" ht="21" customHeight="1">
      <c r="B46" s="443"/>
      <c r="C46" s="443"/>
      <c r="D46" s="426"/>
      <c r="E46" s="427"/>
      <c r="F46" s="427"/>
      <c r="G46" s="427"/>
      <c r="H46" s="427"/>
      <c r="I46" s="427"/>
      <c r="J46" s="427"/>
      <c r="K46" s="427"/>
      <c r="L46" s="427"/>
      <c r="M46" s="427"/>
      <c r="N46" s="427"/>
      <c r="O46" s="427"/>
      <c r="P46" s="428"/>
      <c r="Q46" s="429"/>
      <c r="R46" s="429"/>
      <c r="S46" s="429"/>
      <c r="T46" s="429"/>
      <c r="U46" s="429"/>
      <c r="V46" s="430"/>
      <c r="W46" s="129"/>
      <c r="X46" s="130"/>
      <c r="Y46" s="130"/>
      <c r="Z46" s="130"/>
      <c r="AA46" s="130"/>
      <c r="AB46" s="130"/>
      <c r="AC46" s="131"/>
      <c r="AD46" s="129"/>
      <c r="AE46" s="130"/>
      <c r="AF46" s="130"/>
      <c r="AG46" s="130"/>
      <c r="AH46" s="130"/>
      <c r="AI46" s="130"/>
      <c r="AJ46" s="131"/>
      <c r="AK46" s="129"/>
      <c r="AL46" s="130"/>
      <c r="AM46" s="130"/>
      <c r="AN46" s="130"/>
      <c r="AO46" s="130"/>
      <c r="AP46" s="130"/>
      <c r="AQ46" s="131"/>
      <c r="AR46" s="136"/>
      <c r="AS46" s="130"/>
      <c r="AT46" s="130"/>
      <c r="AU46" s="130"/>
      <c r="AV46" s="130"/>
      <c r="AW46" s="130"/>
      <c r="AX46" s="131"/>
      <c r="AY46" s="497">
        <f t="shared" si="0"/>
        <v>0</v>
      </c>
      <c r="AZ46" s="432"/>
      <c r="BA46" s="432"/>
      <c r="BB46" s="433">
        <f t="shared" si="1"/>
        <v>0</v>
      </c>
      <c r="BC46" s="433"/>
      <c r="BD46" s="433"/>
      <c r="BE46" s="509"/>
      <c r="BF46" s="510"/>
      <c r="BG46" s="511"/>
      <c r="BH46" s="543"/>
      <c r="BI46" s="544"/>
      <c r="BJ46" s="545"/>
      <c r="BK46" s="526"/>
      <c r="BL46" s="527"/>
      <c r="BM46" s="527"/>
      <c r="BN46" s="528"/>
      <c r="BO46" s="37"/>
    </row>
    <row r="47" spans="2:96" ht="21" customHeight="1">
      <c r="B47" s="443"/>
      <c r="C47" s="443"/>
      <c r="D47" s="426"/>
      <c r="E47" s="427"/>
      <c r="F47" s="427"/>
      <c r="G47" s="427"/>
      <c r="H47" s="427"/>
      <c r="I47" s="427"/>
      <c r="J47" s="427"/>
      <c r="K47" s="427"/>
      <c r="L47" s="427"/>
      <c r="M47" s="427"/>
      <c r="N47" s="427"/>
      <c r="O47" s="427"/>
      <c r="P47" s="428"/>
      <c r="Q47" s="429"/>
      <c r="R47" s="429"/>
      <c r="S47" s="429"/>
      <c r="T47" s="429"/>
      <c r="U47" s="429"/>
      <c r="V47" s="430"/>
      <c r="W47" s="129"/>
      <c r="X47" s="130"/>
      <c r="Y47" s="130"/>
      <c r="Z47" s="130"/>
      <c r="AA47" s="130"/>
      <c r="AB47" s="130"/>
      <c r="AC47" s="131"/>
      <c r="AD47" s="129"/>
      <c r="AE47" s="130"/>
      <c r="AF47" s="130"/>
      <c r="AG47" s="130"/>
      <c r="AH47" s="130"/>
      <c r="AI47" s="130"/>
      <c r="AJ47" s="131"/>
      <c r="AK47" s="129"/>
      <c r="AL47" s="130"/>
      <c r="AM47" s="130"/>
      <c r="AN47" s="130"/>
      <c r="AO47" s="130"/>
      <c r="AP47" s="130"/>
      <c r="AQ47" s="131"/>
      <c r="AR47" s="136"/>
      <c r="AS47" s="130"/>
      <c r="AT47" s="130"/>
      <c r="AU47" s="130"/>
      <c r="AV47" s="130"/>
      <c r="AW47" s="130"/>
      <c r="AX47" s="131"/>
      <c r="AY47" s="497">
        <f t="shared" si="0"/>
        <v>0</v>
      </c>
      <c r="AZ47" s="432"/>
      <c r="BA47" s="432"/>
      <c r="BB47" s="433">
        <f t="shared" si="1"/>
        <v>0</v>
      </c>
      <c r="BC47" s="433"/>
      <c r="BD47" s="433"/>
      <c r="BE47" s="509"/>
      <c r="BF47" s="510"/>
      <c r="BG47" s="511"/>
      <c r="BH47" s="543"/>
      <c r="BI47" s="544"/>
      <c r="BJ47" s="545"/>
      <c r="BK47" s="523"/>
      <c r="BL47" s="524"/>
      <c r="BM47" s="524"/>
      <c r="BN47" s="525"/>
      <c r="BO47" s="37"/>
    </row>
    <row r="48" spans="2:96" ht="21" customHeight="1">
      <c r="B48" s="443"/>
      <c r="C48" s="443"/>
      <c r="D48" s="426"/>
      <c r="E48" s="427"/>
      <c r="F48" s="427"/>
      <c r="G48" s="427"/>
      <c r="H48" s="427"/>
      <c r="I48" s="427"/>
      <c r="J48" s="427"/>
      <c r="K48" s="427"/>
      <c r="L48" s="427"/>
      <c r="M48" s="427"/>
      <c r="N48" s="427"/>
      <c r="O48" s="427"/>
      <c r="P48" s="428"/>
      <c r="Q48" s="429"/>
      <c r="R48" s="429"/>
      <c r="S48" s="429"/>
      <c r="T48" s="429"/>
      <c r="U48" s="429"/>
      <c r="V48" s="430"/>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497">
        <f t="shared" si="0"/>
        <v>0</v>
      </c>
      <c r="AZ48" s="432"/>
      <c r="BA48" s="432"/>
      <c r="BB48" s="433">
        <f t="shared" si="1"/>
        <v>0</v>
      </c>
      <c r="BC48" s="433"/>
      <c r="BD48" s="433"/>
      <c r="BE48" s="509"/>
      <c r="BF48" s="510"/>
      <c r="BG48" s="511"/>
      <c r="BH48" s="543"/>
      <c r="BI48" s="544"/>
      <c r="BJ48" s="545"/>
      <c r="BK48" s="523"/>
      <c r="BL48" s="524"/>
      <c r="BM48" s="524"/>
      <c r="BN48" s="525"/>
      <c r="BO48" s="37"/>
    </row>
    <row r="49" spans="2:85" ht="21" customHeight="1">
      <c r="B49" s="443"/>
      <c r="C49" s="443"/>
      <c r="D49" s="426"/>
      <c r="E49" s="427"/>
      <c r="F49" s="427"/>
      <c r="G49" s="427"/>
      <c r="H49" s="427"/>
      <c r="I49" s="427"/>
      <c r="J49" s="427"/>
      <c r="K49" s="427"/>
      <c r="L49" s="427"/>
      <c r="M49" s="427"/>
      <c r="N49" s="427"/>
      <c r="O49" s="427"/>
      <c r="P49" s="428"/>
      <c r="Q49" s="429"/>
      <c r="R49" s="429"/>
      <c r="S49" s="429"/>
      <c r="T49" s="429"/>
      <c r="U49" s="429"/>
      <c r="V49" s="430"/>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497">
        <f t="shared" si="0"/>
        <v>0</v>
      </c>
      <c r="AZ49" s="432"/>
      <c r="BA49" s="432"/>
      <c r="BB49" s="433">
        <f t="shared" si="1"/>
        <v>0</v>
      </c>
      <c r="BC49" s="433"/>
      <c r="BD49" s="433"/>
      <c r="BE49" s="509"/>
      <c r="BF49" s="510"/>
      <c r="BG49" s="511"/>
      <c r="BH49" s="543"/>
      <c r="BI49" s="544"/>
      <c r="BJ49" s="545"/>
      <c r="BK49" s="523"/>
      <c r="BL49" s="524"/>
      <c r="BM49" s="524"/>
      <c r="BN49" s="525"/>
      <c r="BO49" s="37"/>
    </row>
    <row r="50" spans="2:85" ht="21" customHeight="1" thickBot="1">
      <c r="B50" s="443"/>
      <c r="C50" s="443"/>
      <c r="D50" s="515"/>
      <c r="E50" s="516"/>
      <c r="F50" s="516"/>
      <c r="G50" s="516"/>
      <c r="H50" s="516"/>
      <c r="I50" s="516"/>
      <c r="J50" s="516"/>
      <c r="K50" s="516"/>
      <c r="L50" s="516"/>
      <c r="M50" s="516"/>
      <c r="N50" s="516"/>
      <c r="O50" s="516"/>
      <c r="P50" s="517"/>
      <c r="Q50" s="518"/>
      <c r="R50" s="518"/>
      <c r="S50" s="518"/>
      <c r="T50" s="518"/>
      <c r="U50" s="518"/>
      <c r="V50" s="519"/>
      <c r="W50" s="137"/>
      <c r="X50" s="138"/>
      <c r="Y50" s="138"/>
      <c r="Z50" s="138"/>
      <c r="AA50" s="138"/>
      <c r="AB50" s="138"/>
      <c r="AC50" s="139"/>
      <c r="AD50" s="137"/>
      <c r="AE50" s="138"/>
      <c r="AF50" s="138"/>
      <c r="AG50" s="138"/>
      <c r="AH50" s="138"/>
      <c r="AI50" s="138"/>
      <c r="AJ50" s="139"/>
      <c r="AK50" s="137"/>
      <c r="AL50" s="138"/>
      <c r="AM50" s="138"/>
      <c r="AN50" s="138"/>
      <c r="AO50" s="138"/>
      <c r="AP50" s="138"/>
      <c r="AQ50" s="139"/>
      <c r="AR50" s="140"/>
      <c r="AS50" s="138"/>
      <c r="AT50" s="138"/>
      <c r="AU50" s="138"/>
      <c r="AV50" s="138"/>
      <c r="AW50" s="138"/>
      <c r="AX50" s="139"/>
      <c r="AY50" s="520">
        <f t="shared" si="0"/>
        <v>0</v>
      </c>
      <c r="AZ50" s="521"/>
      <c r="BA50" s="521"/>
      <c r="BB50" s="522">
        <f t="shared" si="1"/>
        <v>0</v>
      </c>
      <c r="BC50" s="522"/>
      <c r="BD50" s="522"/>
      <c r="BE50" s="537"/>
      <c r="BF50" s="538"/>
      <c r="BG50" s="539"/>
      <c r="BH50" s="546"/>
      <c r="BI50" s="547"/>
      <c r="BJ50" s="548"/>
      <c r="BK50" s="501"/>
      <c r="BL50" s="502"/>
      <c r="BM50" s="502"/>
      <c r="BN50" s="503"/>
      <c r="BO50" s="37"/>
    </row>
    <row r="51" spans="2:85" ht="21" customHeight="1">
      <c r="B51" s="443"/>
      <c r="C51" s="493" t="s">
        <v>55</v>
      </c>
      <c r="D51" s="504"/>
      <c r="E51" s="446"/>
      <c r="F51" s="446"/>
      <c r="G51" s="446"/>
      <c r="H51" s="446"/>
      <c r="I51" s="446"/>
      <c r="J51" s="446"/>
      <c r="K51" s="446"/>
      <c r="L51" s="446"/>
      <c r="M51" s="446"/>
      <c r="N51" s="446"/>
      <c r="O51" s="446"/>
      <c r="P51" s="505"/>
      <c r="Q51" s="506"/>
      <c r="R51" s="506"/>
      <c r="S51" s="506"/>
      <c r="T51" s="506"/>
      <c r="U51" s="506"/>
      <c r="V51" s="507"/>
      <c r="W51" s="141"/>
      <c r="X51" s="142"/>
      <c r="Y51" s="142"/>
      <c r="Z51" s="142"/>
      <c r="AA51" s="142"/>
      <c r="AB51" s="142"/>
      <c r="AC51" s="143"/>
      <c r="AD51" s="141"/>
      <c r="AE51" s="142"/>
      <c r="AF51" s="142"/>
      <c r="AG51" s="142"/>
      <c r="AH51" s="142"/>
      <c r="AI51" s="142"/>
      <c r="AJ51" s="143"/>
      <c r="AK51" s="141"/>
      <c r="AL51" s="142"/>
      <c r="AM51" s="142"/>
      <c r="AN51" s="142"/>
      <c r="AO51" s="142"/>
      <c r="AP51" s="142"/>
      <c r="AQ51" s="143"/>
      <c r="AR51" s="141"/>
      <c r="AS51" s="142"/>
      <c r="AT51" s="142"/>
      <c r="AU51" s="142"/>
      <c r="AV51" s="142"/>
      <c r="AW51" s="142"/>
      <c r="AX51" s="143"/>
      <c r="AY51" s="508">
        <f t="shared" si="0"/>
        <v>0</v>
      </c>
      <c r="AZ51" s="472"/>
      <c r="BA51" s="472"/>
      <c r="BB51" s="473">
        <f t="shared" si="1"/>
        <v>0</v>
      </c>
      <c r="BC51" s="473"/>
      <c r="BD51" s="473"/>
      <c r="BE51" s="509" t="e">
        <f>ROUNDDOWN(SUM(BB51:BD57)/AY60,1)</f>
        <v>#DIV/0!</v>
      </c>
      <c r="BF51" s="510"/>
      <c r="BG51" s="511"/>
      <c r="BH51" s="512">
        <f>ROUNDDOWN(SUM(BB51:BD57)/40,1)</f>
        <v>0</v>
      </c>
      <c r="BI51" s="513"/>
      <c r="BJ51" s="514"/>
      <c r="BK51" s="498"/>
      <c r="BL51" s="499"/>
      <c r="BM51" s="499"/>
      <c r="BN51" s="500"/>
      <c r="BO51" s="37"/>
    </row>
    <row r="52" spans="2:85" ht="21" customHeight="1">
      <c r="B52" s="443"/>
      <c r="C52" s="494"/>
      <c r="D52" s="496"/>
      <c r="E52" s="427"/>
      <c r="F52" s="427"/>
      <c r="G52" s="427"/>
      <c r="H52" s="427"/>
      <c r="I52" s="427"/>
      <c r="J52" s="427"/>
      <c r="K52" s="427"/>
      <c r="L52" s="427"/>
      <c r="M52" s="427"/>
      <c r="N52" s="427"/>
      <c r="O52" s="427"/>
      <c r="P52" s="428"/>
      <c r="Q52" s="429"/>
      <c r="R52" s="429"/>
      <c r="S52" s="429"/>
      <c r="T52" s="429"/>
      <c r="U52" s="429"/>
      <c r="V52" s="430"/>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29"/>
      <c r="AS52" s="130"/>
      <c r="AT52" s="130"/>
      <c r="AU52" s="130"/>
      <c r="AV52" s="130"/>
      <c r="AW52" s="130"/>
      <c r="AX52" s="131"/>
      <c r="AY52" s="497">
        <f t="shared" si="0"/>
        <v>0</v>
      </c>
      <c r="AZ52" s="432"/>
      <c r="BA52" s="432"/>
      <c r="BB52" s="433">
        <f t="shared" si="1"/>
        <v>0</v>
      </c>
      <c r="BC52" s="433"/>
      <c r="BD52" s="433"/>
      <c r="BE52" s="509"/>
      <c r="BF52" s="510"/>
      <c r="BG52" s="511"/>
      <c r="BH52" s="512"/>
      <c r="BI52" s="513"/>
      <c r="BJ52" s="514"/>
      <c r="BK52" s="424"/>
      <c r="BL52" s="424"/>
      <c r="BM52" s="424"/>
      <c r="BN52" s="425"/>
      <c r="BO52" s="37"/>
    </row>
    <row r="53" spans="2:85" ht="21" customHeight="1">
      <c r="B53" s="443"/>
      <c r="C53" s="494"/>
      <c r="D53" s="496"/>
      <c r="E53" s="427"/>
      <c r="F53" s="427"/>
      <c r="G53" s="427"/>
      <c r="H53" s="427"/>
      <c r="I53" s="427"/>
      <c r="J53" s="427"/>
      <c r="K53" s="427"/>
      <c r="L53" s="427"/>
      <c r="M53" s="427"/>
      <c r="N53" s="427"/>
      <c r="O53" s="427"/>
      <c r="P53" s="428"/>
      <c r="Q53" s="429"/>
      <c r="R53" s="429"/>
      <c r="S53" s="429"/>
      <c r="T53" s="429"/>
      <c r="U53" s="429"/>
      <c r="V53" s="430"/>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29"/>
      <c r="AS53" s="130"/>
      <c r="AT53" s="130"/>
      <c r="AU53" s="130"/>
      <c r="AV53" s="130"/>
      <c r="AW53" s="130"/>
      <c r="AX53" s="131"/>
      <c r="AY53" s="497">
        <f t="shared" si="0"/>
        <v>0</v>
      </c>
      <c r="AZ53" s="432"/>
      <c r="BA53" s="432"/>
      <c r="BB53" s="433">
        <f t="shared" si="1"/>
        <v>0</v>
      </c>
      <c r="BC53" s="433"/>
      <c r="BD53" s="433"/>
      <c r="BE53" s="509"/>
      <c r="BF53" s="510"/>
      <c r="BG53" s="511"/>
      <c r="BH53" s="512"/>
      <c r="BI53" s="513"/>
      <c r="BJ53" s="514"/>
      <c r="BK53" s="424"/>
      <c r="BL53" s="424"/>
      <c r="BM53" s="424"/>
      <c r="BN53" s="425"/>
      <c r="BO53" s="37"/>
    </row>
    <row r="54" spans="2:85" ht="21" customHeight="1">
      <c r="B54" s="443"/>
      <c r="C54" s="494"/>
      <c r="D54" s="496"/>
      <c r="E54" s="427"/>
      <c r="F54" s="427"/>
      <c r="G54" s="427"/>
      <c r="H54" s="427"/>
      <c r="I54" s="427"/>
      <c r="J54" s="427"/>
      <c r="K54" s="427"/>
      <c r="L54" s="427"/>
      <c r="M54" s="427"/>
      <c r="N54" s="427"/>
      <c r="O54" s="427"/>
      <c r="P54" s="428"/>
      <c r="Q54" s="429"/>
      <c r="R54" s="429"/>
      <c r="S54" s="429"/>
      <c r="T54" s="429"/>
      <c r="U54" s="429"/>
      <c r="V54" s="430"/>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29"/>
      <c r="AS54" s="130"/>
      <c r="AT54" s="130"/>
      <c r="AU54" s="130"/>
      <c r="AV54" s="130"/>
      <c r="AW54" s="130"/>
      <c r="AX54" s="131"/>
      <c r="AY54" s="497">
        <f t="shared" si="0"/>
        <v>0</v>
      </c>
      <c r="AZ54" s="432"/>
      <c r="BA54" s="432"/>
      <c r="BB54" s="433">
        <f t="shared" si="1"/>
        <v>0</v>
      </c>
      <c r="BC54" s="433"/>
      <c r="BD54" s="433"/>
      <c r="BE54" s="509"/>
      <c r="BF54" s="510"/>
      <c r="BG54" s="511"/>
      <c r="BH54" s="512"/>
      <c r="BI54" s="513"/>
      <c r="BJ54" s="514"/>
      <c r="BK54" s="424"/>
      <c r="BL54" s="424"/>
      <c r="BM54" s="424"/>
      <c r="BN54" s="425"/>
    </row>
    <row r="55" spans="2:85" ht="21" customHeight="1">
      <c r="B55" s="443"/>
      <c r="C55" s="494"/>
      <c r="D55" s="496"/>
      <c r="E55" s="427"/>
      <c r="F55" s="427"/>
      <c r="G55" s="427"/>
      <c r="H55" s="427"/>
      <c r="I55" s="427"/>
      <c r="J55" s="427"/>
      <c r="K55" s="427"/>
      <c r="L55" s="427"/>
      <c r="M55" s="427"/>
      <c r="N55" s="427"/>
      <c r="O55" s="427"/>
      <c r="P55" s="428"/>
      <c r="Q55" s="429"/>
      <c r="R55" s="429"/>
      <c r="S55" s="429"/>
      <c r="T55" s="429"/>
      <c r="U55" s="429"/>
      <c r="V55" s="430"/>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29"/>
      <c r="AS55" s="130"/>
      <c r="AT55" s="130"/>
      <c r="AU55" s="130"/>
      <c r="AV55" s="130"/>
      <c r="AW55" s="130"/>
      <c r="AX55" s="131"/>
      <c r="AY55" s="497">
        <f t="shared" si="0"/>
        <v>0</v>
      </c>
      <c r="AZ55" s="432"/>
      <c r="BA55" s="432"/>
      <c r="BB55" s="433">
        <f t="shared" si="1"/>
        <v>0</v>
      </c>
      <c r="BC55" s="433"/>
      <c r="BD55" s="433"/>
      <c r="BE55" s="509"/>
      <c r="BF55" s="510"/>
      <c r="BG55" s="511"/>
      <c r="BH55" s="512"/>
      <c r="BI55" s="513"/>
      <c r="BJ55" s="514"/>
      <c r="BK55" s="424"/>
      <c r="BL55" s="424"/>
      <c r="BM55" s="424"/>
      <c r="BN55" s="425"/>
      <c r="CE55" s="2"/>
      <c r="CF55" s="2"/>
      <c r="CG55" s="2"/>
    </row>
    <row r="56" spans="2:85" ht="21" customHeight="1">
      <c r="B56" s="443"/>
      <c r="C56" s="494"/>
      <c r="D56" s="496"/>
      <c r="E56" s="427"/>
      <c r="F56" s="427"/>
      <c r="G56" s="427"/>
      <c r="H56" s="427"/>
      <c r="I56" s="427"/>
      <c r="J56" s="427"/>
      <c r="K56" s="427"/>
      <c r="L56" s="427"/>
      <c r="M56" s="427"/>
      <c r="N56" s="427"/>
      <c r="O56" s="427"/>
      <c r="P56" s="428"/>
      <c r="Q56" s="429"/>
      <c r="R56" s="429"/>
      <c r="S56" s="429"/>
      <c r="T56" s="429"/>
      <c r="U56" s="429"/>
      <c r="V56" s="430"/>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29"/>
      <c r="AS56" s="130"/>
      <c r="AT56" s="130"/>
      <c r="AU56" s="130"/>
      <c r="AV56" s="130"/>
      <c r="AW56" s="130"/>
      <c r="AX56" s="131"/>
      <c r="AY56" s="497">
        <f t="shared" si="0"/>
        <v>0</v>
      </c>
      <c r="AZ56" s="432"/>
      <c r="BA56" s="432"/>
      <c r="BB56" s="433">
        <f t="shared" si="1"/>
        <v>0</v>
      </c>
      <c r="BC56" s="433"/>
      <c r="BD56" s="433"/>
      <c r="BE56" s="509"/>
      <c r="BF56" s="510"/>
      <c r="BG56" s="511"/>
      <c r="BH56" s="512"/>
      <c r="BI56" s="513"/>
      <c r="BJ56" s="514"/>
      <c r="BK56" s="424"/>
      <c r="BL56" s="424"/>
      <c r="BM56" s="424"/>
      <c r="BN56" s="425"/>
      <c r="CE56" s="2"/>
      <c r="CF56" s="2"/>
      <c r="CG56" s="2"/>
    </row>
    <row r="57" spans="2:85" ht="21" customHeight="1" thickBot="1">
      <c r="B57" s="443"/>
      <c r="C57" s="495"/>
      <c r="D57" s="490"/>
      <c r="E57" s="491"/>
      <c r="F57" s="491"/>
      <c r="G57" s="491"/>
      <c r="H57" s="491"/>
      <c r="I57" s="491"/>
      <c r="J57" s="416"/>
      <c r="K57" s="416"/>
      <c r="L57" s="416"/>
      <c r="M57" s="416"/>
      <c r="N57" s="416"/>
      <c r="O57" s="416"/>
      <c r="P57" s="417"/>
      <c r="Q57" s="418"/>
      <c r="R57" s="418"/>
      <c r="S57" s="418"/>
      <c r="T57" s="418"/>
      <c r="U57" s="418"/>
      <c r="V57" s="419"/>
      <c r="W57" s="137"/>
      <c r="X57" s="138"/>
      <c r="Y57" s="138"/>
      <c r="Z57" s="138"/>
      <c r="AA57" s="138"/>
      <c r="AB57" s="138"/>
      <c r="AC57" s="139"/>
      <c r="AD57" s="137"/>
      <c r="AE57" s="138"/>
      <c r="AF57" s="138"/>
      <c r="AG57" s="138"/>
      <c r="AH57" s="138"/>
      <c r="AI57" s="138"/>
      <c r="AJ57" s="139"/>
      <c r="AK57" s="137"/>
      <c r="AL57" s="138"/>
      <c r="AM57" s="138"/>
      <c r="AN57" s="138"/>
      <c r="AO57" s="138"/>
      <c r="AP57" s="138"/>
      <c r="AQ57" s="139"/>
      <c r="AR57" s="137"/>
      <c r="AS57" s="138"/>
      <c r="AT57" s="138"/>
      <c r="AU57" s="138"/>
      <c r="AV57" s="138"/>
      <c r="AW57" s="138"/>
      <c r="AX57" s="139"/>
      <c r="AY57" s="492">
        <f>SUM(W57:AX57)</f>
        <v>0</v>
      </c>
      <c r="AZ57" s="421"/>
      <c r="BA57" s="421"/>
      <c r="BB57" s="422">
        <f t="shared" si="1"/>
        <v>0</v>
      </c>
      <c r="BC57" s="422"/>
      <c r="BD57" s="422"/>
      <c r="BE57" s="509"/>
      <c r="BF57" s="510"/>
      <c r="BG57" s="511"/>
      <c r="BH57" s="512"/>
      <c r="BI57" s="513"/>
      <c r="BJ57" s="514"/>
      <c r="BK57" s="404"/>
      <c r="BL57" s="404"/>
      <c r="BM57" s="404"/>
      <c r="BN57" s="405"/>
    </row>
    <row r="58" spans="2:85" ht="21" customHeight="1" thickBot="1">
      <c r="B58" s="443"/>
      <c r="C58" s="406" t="s">
        <v>58</v>
      </c>
      <c r="D58" s="407"/>
      <c r="E58" s="407"/>
      <c r="F58" s="407"/>
      <c r="G58" s="407"/>
      <c r="H58" s="407"/>
      <c r="I58" s="407"/>
      <c r="J58" s="407"/>
      <c r="K58" s="407"/>
      <c r="L58" s="407"/>
      <c r="M58" s="407"/>
      <c r="N58" s="407"/>
      <c r="O58" s="407"/>
      <c r="P58" s="407"/>
      <c r="Q58" s="407"/>
      <c r="R58" s="407"/>
      <c r="S58" s="407"/>
      <c r="T58" s="407"/>
      <c r="U58" s="407"/>
      <c r="V58" s="408"/>
      <c r="W58" s="39">
        <f t="shared" ref="W58:AX58" si="2">SUM(W43:W57)</f>
        <v>0</v>
      </c>
      <c r="X58" s="40">
        <f t="shared" si="2"/>
        <v>0</v>
      </c>
      <c r="Y58" s="40">
        <f t="shared" si="2"/>
        <v>0</v>
      </c>
      <c r="Z58" s="40">
        <f t="shared" si="2"/>
        <v>0</v>
      </c>
      <c r="AA58" s="40">
        <f t="shared" si="2"/>
        <v>0</v>
      </c>
      <c r="AB58" s="40">
        <f t="shared" si="2"/>
        <v>0</v>
      </c>
      <c r="AC58" s="41">
        <f t="shared" si="2"/>
        <v>0</v>
      </c>
      <c r="AD58" s="39">
        <f t="shared" si="2"/>
        <v>0</v>
      </c>
      <c r="AE58" s="40">
        <f t="shared" si="2"/>
        <v>0</v>
      </c>
      <c r="AF58" s="40">
        <f t="shared" si="2"/>
        <v>0</v>
      </c>
      <c r="AG58" s="40">
        <f t="shared" si="2"/>
        <v>0</v>
      </c>
      <c r="AH58" s="40">
        <f t="shared" si="2"/>
        <v>0</v>
      </c>
      <c r="AI58" s="40">
        <f t="shared" si="2"/>
        <v>0</v>
      </c>
      <c r="AJ58" s="41">
        <f t="shared" si="2"/>
        <v>0</v>
      </c>
      <c r="AK58" s="39">
        <f t="shared" si="2"/>
        <v>0</v>
      </c>
      <c r="AL58" s="40">
        <f t="shared" si="2"/>
        <v>0</v>
      </c>
      <c r="AM58" s="40">
        <f t="shared" si="2"/>
        <v>0</v>
      </c>
      <c r="AN58" s="40">
        <f t="shared" si="2"/>
        <v>0</v>
      </c>
      <c r="AO58" s="40">
        <f t="shared" si="2"/>
        <v>0</v>
      </c>
      <c r="AP58" s="40">
        <f t="shared" si="2"/>
        <v>0</v>
      </c>
      <c r="AQ58" s="41">
        <f t="shared" si="2"/>
        <v>0</v>
      </c>
      <c r="AR58" s="39">
        <f t="shared" si="2"/>
        <v>0</v>
      </c>
      <c r="AS58" s="40">
        <f t="shared" si="2"/>
        <v>0</v>
      </c>
      <c r="AT58" s="40">
        <f t="shared" si="2"/>
        <v>0</v>
      </c>
      <c r="AU58" s="40">
        <f t="shared" si="2"/>
        <v>0</v>
      </c>
      <c r="AV58" s="40">
        <f t="shared" si="2"/>
        <v>0</v>
      </c>
      <c r="AW58" s="40">
        <f t="shared" si="2"/>
        <v>0</v>
      </c>
      <c r="AX58" s="41">
        <f t="shared" si="2"/>
        <v>0</v>
      </c>
      <c r="AY58" s="477">
        <f>SUM(AY37:BA53)</f>
        <v>0</v>
      </c>
      <c r="AZ58" s="478"/>
      <c r="BA58" s="478"/>
      <c r="BB58" s="479">
        <f>SUM($BB$43:$BD$57)</f>
        <v>0</v>
      </c>
      <c r="BC58" s="479"/>
      <c r="BD58" s="479"/>
      <c r="BE58" s="487" t="e">
        <f>SUM(BE43:BG57)</f>
        <v>#DIV/0!</v>
      </c>
      <c r="BF58" s="487"/>
      <c r="BG58" s="487"/>
      <c r="BH58" s="488">
        <f>SUM(BH43:BJ57)</f>
        <v>0</v>
      </c>
      <c r="BI58" s="489"/>
      <c r="BJ58" s="489"/>
      <c r="BK58" s="485"/>
      <c r="BL58" s="485"/>
      <c r="BM58" s="485"/>
      <c r="BN58" s="486"/>
    </row>
    <row r="59" spans="2:85" ht="21" customHeight="1" thickBot="1">
      <c r="B59" s="575"/>
      <c r="C59" s="406" t="s">
        <v>57</v>
      </c>
      <c r="D59" s="407"/>
      <c r="E59" s="407"/>
      <c r="F59" s="407"/>
      <c r="G59" s="407"/>
      <c r="H59" s="407"/>
      <c r="I59" s="407"/>
      <c r="J59" s="407"/>
      <c r="K59" s="407"/>
      <c r="L59" s="407"/>
      <c r="M59" s="407"/>
      <c r="N59" s="407"/>
      <c r="O59" s="407"/>
      <c r="P59" s="407"/>
      <c r="Q59" s="407"/>
      <c r="R59" s="407"/>
      <c r="S59" s="407"/>
      <c r="T59" s="407"/>
      <c r="U59" s="407"/>
      <c r="V59" s="408"/>
      <c r="W59" s="42">
        <f t="shared" ref="W59:AM59" si="3">SUM(W37:W54)</f>
        <v>0</v>
      </c>
      <c r="X59" s="43">
        <f t="shared" si="3"/>
        <v>0</v>
      </c>
      <c r="Y59" s="43">
        <f t="shared" si="3"/>
        <v>0</v>
      </c>
      <c r="Z59" s="43">
        <f t="shared" si="3"/>
        <v>0</v>
      </c>
      <c r="AA59" s="43">
        <f t="shared" si="3"/>
        <v>0</v>
      </c>
      <c r="AB59" s="43">
        <f t="shared" si="3"/>
        <v>0</v>
      </c>
      <c r="AC59" s="44">
        <f t="shared" si="3"/>
        <v>0</v>
      </c>
      <c r="AD59" s="42">
        <f t="shared" si="3"/>
        <v>0</v>
      </c>
      <c r="AE59" s="43">
        <f t="shared" si="3"/>
        <v>0</v>
      </c>
      <c r="AF59" s="43">
        <f t="shared" si="3"/>
        <v>0</v>
      </c>
      <c r="AG59" s="43">
        <f t="shared" si="3"/>
        <v>0</v>
      </c>
      <c r="AH59" s="43">
        <f t="shared" si="3"/>
        <v>0</v>
      </c>
      <c r="AI59" s="43">
        <f t="shared" si="3"/>
        <v>0</v>
      </c>
      <c r="AJ59" s="44">
        <f t="shared" si="3"/>
        <v>0</v>
      </c>
      <c r="AK59" s="42">
        <f t="shared" si="3"/>
        <v>0</v>
      </c>
      <c r="AL59" s="43">
        <f t="shared" si="3"/>
        <v>0</v>
      </c>
      <c r="AM59" s="43">
        <f t="shared" si="3"/>
        <v>0</v>
      </c>
      <c r="AN59" s="43">
        <f>SUM(AN37:AN55)</f>
        <v>0</v>
      </c>
      <c r="AO59" s="43">
        <f t="shared" ref="AO59:AX59" si="4">SUM(AO37:AO54)</f>
        <v>0</v>
      </c>
      <c r="AP59" s="43">
        <f t="shared" si="4"/>
        <v>0</v>
      </c>
      <c r="AQ59" s="44">
        <f t="shared" si="4"/>
        <v>0</v>
      </c>
      <c r="AR59" s="42">
        <f t="shared" si="4"/>
        <v>0</v>
      </c>
      <c r="AS59" s="43">
        <f t="shared" si="4"/>
        <v>0</v>
      </c>
      <c r="AT59" s="43">
        <f t="shared" si="4"/>
        <v>0</v>
      </c>
      <c r="AU59" s="43">
        <f t="shared" si="4"/>
        <v>0</v>
      </c>
      <c r="AV59" s="43">
        <f t="shared" si="4"/>
        <v>0</v>
      </c>
      <c r="AW59" s="43">
        <f t="shared" si="4"/>
        <v>0</v>
      </c>
      <c r="AX59" s="44">
        <f t="shared" si="4"/>
        <v>0</v>
      </c>
      <c r="AY59" s="477">
        <f>SUM(AY38:BA54)</f>
        <v>0</v>
      </c>
      <c r="AZ59" s="478"/>
      <c r="BA59" s="478"/>
      <c r="BB59" s="479">
        <f>SUM($BB$37:$BD$57)</f>
        <v>0</v>
      </c>
      <c r="BC59" s="479"/>
      <c r="BD59" s="479"/>
      <c r="BE59" s="480"/>
      <c r="BF59" s="481"/>
      <c r="BG59" s="482"/>
      <c r="BH59" s="483"/>
      <c r="BI59" s="484"/>
      <c r="BJ59" s="484"/>
      <c r="BK59" s="485"/>
      <c r="BL59" s="485"/>
      <c r="BM59" s="485"/>
      <c r="BN59" s="486"/>
    </row>
    <row r="60" spans="2:85" ht="21" customHeight="1" thickBot="1">
      <c r="B60" s="5" t="s">
        <v>36</v>
      </c>
      <c r="C60" s="16"/>
      <c r="D60" s="45"/>
      <c r="E60" s="155"/>
      <c r="F60" s="155"/>
      <c r="G60" s="155"/>
      <c r="H60" s="155"/>
      <c r="I60" s="155"/>
      <c r="J60" s="155"/>
      <c r="K60" s="155"/>
      <c r="L60" s="155"/>
      <c r="M60" s="155"/>
      <c r="N60" s="155"/>
      <c r="O60" s="155"/>
      <c r="P60" s="155"/>
      <c r="Q60" s="155"/>
      <c r="R60" s="155"/>
      <c r="S60" s="155"/>
      <c r="T60" s="155"/>
      <c r="U60" s="155"/>
      <c r="V60" s="155"/>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4"/>
      <c r="AY60" s="449"/>
      <c r="AZ60" s="450"/>
      <c r="BA60" s="450"/>
      <c r="BB60" s="450"/>
      <c r="BC60" s="450"/>
      <c r="BD60" s="450"/>
      <c r="BE60" s="450"/>
      <c r="BF60" s="450"/>
      <c r="BG60" s="450"/>
      <c r="BH60" s="450"/>
      <c r="BI60" s="450"/>
      <c r="BJ60" s="450"/>
      <c r="BK60" s="450"/>
      <c r="BL60" s="450"/>
      <c r="BM60" s="450"/>
      <c r="BN60" s="451"/>
    </row>
    <row r="61" spans="2:85" ht="21" customHeight="1">
      <c r="G61" s="1"/>
    </row>
    <row r="62" spans="2:85" ht="21" customHeight="1" thickBot="1">
      <c r="B62" s="57" t="s">
        <v>103</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29"/>
      <c r="BB62" s="30"/>
      <c r="BC62" s="29"/>
      <c r="BD62" s="29"/>
      <c r="BE62" s="30"/>
      <c r="BF62" s="29"/>
      <c r="BG62" s="30"/>
      <c r="BH62" s="30"/>
      <c r="BI62" s="30"/>
      <c r="BJ62" s="30"/>
      <c r="BK62" s="30"/>
      <c r="BL62" s="30"/>
      <c r="BM62" s="30"/>
      <c r="BN62" s="30"/>
    </row>
    <row r="63" spans="2:85" ht="21" customHeight="1" thickBot="1">
      <c r="B63" s="452"/>
      <c r="C63" s="22"/>
      <c r="D63" s="454" t="s">
        <v>19</v>
      </c>
      <c r="E63" s="454"/>
      <c r="F63" s="454"/>
      <c r="G63" s="454"/>
      <c r="H63" s="454"/>
      <c r="I63" s="455"/>
      <c r="J63" s="458" t="s">
        <v>18</v>
      </c>
      <c r="K63" s="459"/>
      <c r="L63" s="459"/>
      <c r="M63" s="459"/>
      <c r="N63" s="459"/>
      <c r="O63" s="460"/>
      <c r="P63" s="464" t="s">
        <v>17</v>
      </c>
      <c r="Q63" s="454"/>
      <c r="R63" s="454"/>
      <c r="S63" s="454"/>
      <c r="T63" s="454"/>
      <c r="U63" s="454"/>
      <c r="V63" s="465"/>
      <c r="W63" s="468" t="s">
        <v>16</v>
      </c>
      <c r="X63" s="439"/>
      <c r="Y63" s="439"/>
      <c r="Z63" s="439"/>
      <c r="AA63" s="439"/>
      <c r="AB63" s="439"/>
      <c r="AC63" s="440"/>
      <c r="AD63" s="468" t="s">
        <v>15</v>
      </c>
      <c r="AE63" s="439"/>
      <c r="AF63" s="439"/>
      <c r="AG63" s="439"/>
      <c r="AH63" s="439"/>
      <c r="AI63" s="439"/>
      <c r="AJ63" s="440"/>
      <c r="AK63" s="468" t="s">
        <v>14</v>
      </c>
      <c r="AL63" s="439"/>
      <c r="AM63" s="439"/>
      <c r="AN63" s="439"/>
      <c r="AO63" s="439"/>
      <c r="AP63" s="439"/>
      <c r="AQ63" s="440"/>
      <c r="AR63" s="452" t="s">
        <v>13</v>
      </c>
      <c r="AS63" s="454"/>
      <c r="AT63" s="454"/>
      <c r="AU63" s="454"/>
      <c r="AV63" s="454"/>
      <c r="AW63" s="454"/>
      <c r="AX63" s="454"/>
      <c r="AY63" s="469" t="s">
        <v>12</v>
      </c>
      <c r="AZ63" s="437"/>
      <c r="BA63" s="437"/>
      <c r="BB63" s="437" t="s">
        <v>11</v>
      </c>
      <c r="BC63" s="437"/>
      <c r="BD63" s="437"/>
      <c r="BE63" s="437" t="s">
        <v>44</v>
      </c>
      <c r="BF63" s="437"/>
      <c r="BG63" s="437"/>
      <c r="BH63" s="437"/>
      <c r="BI63" s="437"/>
      <c r="BJ63" s="437"/>
      <c r="BK63" s="439" t="s">
        <v>32</v>
      </c>
      <c r="BL63" s="439"/>
      <c r="BM63" s="439"/>
      <c r="BN63" s="440"/>
    </row>
    <row r="64" spans="2:85" ht="21" customHeight="1" thickBot="1">
      <c r="B64" s="453"/>
      <c r="C64" s="18"/>
      <c r="D64" s="456"/>
      <c r="E64" s="456"/>
      <c r="F64" s="456"/>
      <c r="G64" s="456"/>
      <c r="H64" s="456"/>
      <c r="I64" s="457"/>
      <c r="J64" s="461"/>
      <c r="K64" s="462"/>
      <c r="L64" s="462"/>
      <c r="M64" s="462"/>
      <c r="N64" s="462"/>
      <c r="O64" s="463"/>
      <c r="P64" s="466"/>
      <c r="Q64" s="456"/>
      <c r="R64" s="456"/>
      <c r="S64" s="456"/>
      <c r="T64" s="456"/>
      <c r="U64" s="456"/>
      <c r="V64" s="467"/>
      <c r="W64" s="31" t="s">
        <v>9</v>
      </c>
      <c r="X64" s="32" t="s">
        <v>8</v>
      </c>
      <c r="Y64" s="32" t="s">
        <v>7</v>
      </c>
      <c r="Z64" s="32" t="s">
        <v>6</v>
      </c>
      <c r="AA64" s="32" t="s">
        <v>5</v>
      </c>
      <c r="AB64" s="32" t="s">
        <v>4</v>
      </c>
      <c r="AC64" s="33" t="s">
        <v>3</v>
      </c>
      <c r="AD64" s="31" t="s">
        <v>9</v>
      </c>
      <c r="AE64" s="32" t="s">
        <v>8</v>
      </c>
      <c r="AF64" s="32" t="s">
        <v>7</v>
      </c>
      <c r="AG64" s="32" t="s">
        <v>6</v>
      </c>
      <c r="AH64" s="32" t="s">
        <v>5</v>
      </c>
      <c r="AI64" s="32" t="s">
        <v>4</v>
      </c>
      <c r="AJ64" s="33" t="s">
        <v>3</v>
      </c>
      <c r="AK64" s="31" t="s">
        <v>9</v>
      </c>
      <c r="AL64" s="32" t="s">
        <v>8</v>
      </c>
      <c r="AM64" s="32" t="s">
        <v>7</v>
      </c>
      <c r="AN64" s="32" t="s">
        <v>6</v>
      </c>
      <c r="AO64" s="32" t="s">
        <v>5</v>
      </c>
      <c r="AP64" s="32" t="s">
        <v>4</v>
      </c>
      <c r="AQ64" s="33" t="s">
        <v>3</v>
      </c>
      <c r="AR64" s="34" t="s">
        <v>9</v>
      </c>
      <c r="AS64" s="35" t="s">
        <v>8</v>
      </c>
      <c r="AT64" s="35" t="s">
        <v>7</v>
      </c>
      <c r="AU64" s="35" t="s">
        <v>6</v>
      </c>
      <c r="AV64" s="35" t="s">
        <v>5</v>
      </c>
      <c r="AW64" s="35" t="s">
        <v>4</v>
      </c>
      <c r="AX64" s="191" t="s">
        <v>3</v>
      </c>
      <c r="AY64" s="470"/>
      <c r="AZ64" s="438"/>
      <c r="BA64" s="438"/>
      <c r="BB64" s="438"/>
      <c r="BC64" s="438"/>
      <c r="BD64" s="438"/>
      <c r="BE64" s="438"/>
      <c r="BF64" s="438"/>
      <c r="BG64" s="438"/>
      <c r="BH64" s="438"/>
      <c r="BI64" s="438"/>
      <c r="BJ64" s="438"/>
      <c r="BK64" s="441"/>
      <c r="BL64" s="441"/>
      <c r="BM64" s="441"/>
      <c r="BN64" s="442"/>
    </row>
    <row r="65" spans="2:66" ht="21" customHeight="1">
      <c r="B65" s="443"/>
      <c r="C65" s="444" t="s">
        <v>71</v>
      </c>
      <c r="D65" s="445"/>
      <c r="E65" s="446"/>
      <c r="F65" s="446"/>
      <c r="G65" s="446"/>
      <c r="H65" s="446"/>
      <c r="I65" s="446"/>
      <c r="J65" s="446"/>
      <c r="K65" s="446"/>
      <c r="L65" s="446"/>
      <c r="M65" s="446"/>
      <c r="N65" s="446"/>
      <c r="O65" s="446"/>
      <c r="P65" s="447"/>
      <c r="Q65" s="447"/>
      <c r="R65" s="447"/>
      <c r="S65" s="447"/>
      <c r="T65" s="447"/>
      <c r="U65" s="447"/>
      <c r="V65" s="448"/>
      <c r="W65" s="135"/>
      <c r="X65" s="127"/>
      <c r="Y65" s="127"/>
      <c r="Z65" s="127"/>
      <c r="AA65" s="127"/>
      <c r="AB65" s="127"/>
      <c r="AC65" s="128"/>
      <c r="AD65" s="126"/>
      <c r="AE65" s="127"/>
      <c r="AF65" s="127"/>
      <c r="AG65" s="127"/>
      <c r="AH65" s="127"/>
      <c r="AI65" s="127"/>
      <c r="AJ65" s="128"/>
      <c r="AK65" s="126"/>
      <c r="AL65" s="127"/>
      <c r="AM65" s="127"/>
      <c r="AN65" s="127"/>
      <c r="AO65" s="127"/>
      <c r="AP65" s="127"/>
      <c r="AQ65" s="128"/>
      <c r="AR65" s="126"/>
      <c r="AS65" s="127"/>
      <c r="AT65" s="127"/>
      <c r="AU65" s="127"/>
      <c r="AV65" s="127"/>
      <c r="AW65" s="127"/>
      <c r="AX65" s="128"/>
      <c r="AY65" s="471">
        <f t="shared" ref="AY65:AY72" si="5">SUM(W65:AX65)</f>
        <v>0</v>
      </c>
      <c r="AZ65" s="472"/>
      <c r="BA65" s="472"/>
      <c r="BB65" s="473">
        <f>AY65/4</f>
        <v>0</v>
      </c>
      <c r="BC65" s="473"/>
      <c r="BD65" s="474"/>
      <c r="BE65" s="398">
        <f>ROUNDDOWN(SUM($BB$65:$BD$72)/40,1)</f>
        <v>0</v>
      </c>
      <c r="BF65" s="398"/>
      <c r="BG65" s="398"/>
      <c r="BH65" s="398"/>
      <c r="BI65" s="398"/>
      <c r="BJ65" s="398"/>
      <c r="BK65" s="475"/>
      <c r="BL65" s="475"/>
      <c r="BM65" s="475"/>
      <c r="BN65" s="476"/>
    </row>
    <row r="66" spans="2:66" ht="21" customHeight="1">
      <c r="B66" s="443"/>
      <c r="C66" s="443"/>
      <c r="D66" s="426"/>
      <c r="E66" s="427"/>
      <c r="F66" s="427"/>
      <c r="G66" s="427"/>
      <c r="H66" s="427"/>
      <c r="I66" s="427"/>
      <c r="J66" s="427"/>
      <c r="K66" s="427"/>
      <c r="L66" s="427"/>
      <c r="M66" s="427"/>
      <c r="N66" s="427"/>
      <c r="O66" s="427"/>
      <c r="P66" s="435"/>
      <c r="Q66" s="435"/>
      <c r="R66" s="435"/>
      <c r="S66" s="435"/>
      <c r="T66" s="435"/>
      <c r="U66" s="435"/>
      <c r="V66" s="436"/>
      <c r="W66" s="136"/>
      <c r="X66" s="130"/>
      <c r="Y66" s="130"/>
      <c r="Z66" s="130"/>
      <c r="AA66" s="130"/>
      <c r="AB66" s="130"/>
      <c r="AC66" s="131"/>
      <c r="AD66" s="129"/>
      <c r="AE66" s="130"/>
      <c r="AF66" s="130"/>
      <c r="AG66" s="130"/>
      <c r="AH66" s="130"/>
      <c r="AI66" s="130"/>
      <c r="AJ66" s="131"/>
      <c r="AK66" s="129"/>
      <c r="AL66" s="130"/>
      <c r="AM66" s="130"/>
      <c r="AN66" s="130"/>
      <c r="AO66" s="130"/>
      <c r="AP66" s="130"/>
      <c r="AQ66" s="131"/>
      <c r="AR66" s="136"/>
      <c r="AS66" s="130"/>
      <c r="AT66" s="130"/>
      <c r="AU66" s="130"/>
      <c r="AV66" s="130"/>
      <c r="AW66" s="130"/>
      <c r="AX66" s="131"/>
      <c r="AY66" s="431">
        <f t="shared" si="5"/>
        <v>0</v>
      </c>
      <c r="AZ66" s="432"/>
      <c r="BA66" s="432"/>
      <c r="BB66" s="433">
        <f>AY66/4</f>
        <v>0</v>
      </c>
      <c r="BC66" s="433"/>
      <c r="BD66" s="434"/>
      <c r="BE66" s="399"/>
      <c r="BF66" s="399"/>
      <c r="BG66" s="399"/>
      <c r="BH66" s="399"/>
      <c r="BI66" s="399"/>
      <c r="BJ66" s="399"/>
      <c r="BK66" s="424"/>
      <c r="BL66" s="424"/>
      <c r="BM66" s="424"/>
      <c r="BN66" s="425"/>
    </row>
    <row r="67" spans="2:66" ht="21" customHeight="1">
      <c r="B67" s="443"/>
      <c r="C67" s="443"/>
      <c r="D67" s="426"/>
      <c r="E67" s="427"/>
      <c r="F67" s="427"/>
      <c r="G67" s="427"/>
      <c r="H67" s="427"/>
      <c r="I67" s="427"/>
      <c r="J67" s="427"/>
      <c r="K67" s="427"/>
      <c r="L67" s="427"/>
      <c r="M67" s="427"/>
      <c r="N67" s="427"/>
      <c r="O67" s="427"/>
      <c r="P67" s="435"/>
      <c r="Q67" s="435"/>
      <c r="R67" s="435"/>
      <c r="S67" s="435"/>
      <c r="T67" s="435"/>
      <c r="U67" s="435"/>
      <c r="V67" s="436"/>
      <c r="W67" s="144"/>
      <c r="X67" s="142"/>
      <c r="Y67" s="142"/>
      <c r="Z67" s="142"/>
      <c r="AA67" s="142"/>
      <c r="AB67" s="142"/>
      <c r="AC67" s="143"/>
      <c r="AD67" s="141"/>
      <c r="AE67" s="142"/>
      <c r="AF67" s="142"/>
      <c r="AG67" s="142"/>
      <c r="AH67" s="142"/>
      <c r="AI67" s="142"/>
      <c r="AJ67" s="143"/>
      <c r="AK67" s="141"/>
      <c r="AL67" s="142"/>
      <c r="AM67" s="142"/>
      <c r="AN67" s="142"/>
      <c r="AO67" s="142"/>
      <c r="AP67" s="142"/>
      <c r="AQ67" s="143"/>
      <c r="AR67" s="141"/>
      <c r="AS67" s="142"/>
      <c r="AT67" s="142"/>
      <c r="AU67" s="142"/>
      <c r="AV67" s="142"/>
      <c r="AW67" s="142"/>
      <c r="AX67" s="143"/>
      <c r="AY67" s="431">
        <f t="shared" si="5"/>
        <v>0</v>
      </c>
      <c r="AZ67" s="432"/>
      <c r="BA67" s="432"/>
      <c r="BB67" s="433">
        <f t="shared" ref="BB67:BB72" si="6">AY67/4</f>
        <v>0</v>
      </c>
      <c r="BC67" s="433"/>
      <c r="BD67" s="434"/>
      <c r="BE67" s="399"/>
      <c r="BF67" s="399"/>
      <c r="BG67" s="399"/>
      <c r="BH67" s="399"/>
      <c r="BI67" s="399"/>
      <c r="BJ67" s="399"/>
      <c r="BK67" s="424"/>
      <c r="BL67" s="424"/>
      <c r="BM67" s="424"/>
      <c r="BN67" s="425"/>
    </row>
    <row r="68" spans="2:66" ht="21" customHeight="1">
      <c r="B68" s="443"/>
      <c r="C68" s="443"/>
      <c r="D68" s="426"/>
      <c r="E68" s="427"/>
      <c r="F68" s="427"/>
      <c r="G68" s="427"/>
      <c r="H68" s="427"/>
      <c r="I68" s="427"/>
      <c r="J68" s="427"/>
      <c r="K68" s="427"/>
      <c r="L68" s="427"/>
      <c r="M68" s="427"/>
      <c r="N68" s="427"/>
      <c r="O68" s="427"/>
      <c r="P68" s="428"/>
      <c r="Q68" s="429"/>
      <c r="R68" s="429"/>
      <c r="S68" s="429"/>
      <c r="T68" s="429"/>
      <c r="U68" s="429"/>
      <c r="V68" s="430"/>
      <c r="W68" s="136"/>
      <c r="X68" s="130"/>
      <c r="Y68" s="130"/>
      <c r="Z68" s="142"/>
      <c r="AA68" s="142"/>
      <c r="AB68" s="130"/>
      <c r="AC68" s="131"/>
      <c r="AD68" s="129"/>
      <c r="AE68" s="130"/>
      <c r="AF68" s="130"/>
      <c r="AG68" s="142"/>
      <c r="AH68" s="142"/>
      <c r="AI68" s="130"/>
      <c r="AJ68" s="131"/>
      <c r="AK68" s="129"/>
      <c r="AL68" s="130"/>
      <c r="AM68" s="130"/>
      <c r="AN68" s="142"/>
      <c r="AO68" s="142"/>
      <c r="AP68" s="130"/>
      <c r="AQ68" s="131"/>
      <c r="AR68" s="136"/>
      <c r="AS68" s="130"/>
      <c r="AT68" s="130"/>
      <c r="AU68" s="142"/>
      <c r="AV68" s="130"/>
      <c r="AW68" s="130"/>
      <c r="AX68" s="131"/>
      <c r="AY68" s="431">
        <f t="shared" si="5"/>
        <v>0</v>
      </c>
      <c r="AZ68" s="432"/>
      <c r="BA68" s="432"/>
      <c r="BB68" s="433">
        <f t="shared" si="6"/>
        <v>0</v>
      </c>
      <c r="BC68" s="433"/>
      <c r="BD68" s="434"/>
      <c r="BE68" s="399"/>
      <c r="BF68" s="399"/>
      <c r="BG68" s="399"/>
      <c r="BH68" s="399"/>
      <c r="BI68" s="399"/>
      <c r="BJ68" s="399"/>
      <c r="BK68" s="424"/>
      <c r="BL68" s="424"/>
      <c r="BM68" s="424"/>
      <c r="BN68" s="425"/>
    </row>
    <row r="69" spans="2:66" ht="21" customHeight="1">
      <c r="B69" s="443"/>
      <c r="C69" s="443"/>
      <c r="D69" s="426"/>
      <c r="E69" s="427"/>
      <c r="F69" s="427"/>
      <c r="G69" s="427"/>
      <c r="H69" s="427"/>
      <c r="I69" s="427"/>
      <c r="J69" s="427"/>
      <c r="K69" s="427"/>
      <c r="L69" s="427"/>
      <c r="M69" s="427"/>
      <c r="N69" s="427"/>
      <c r="O69" s="427"/>
      <c r="P69" s="435"/>
      <c r="Q69" s="435"/>
      <c r="R69" s="435"/>
      <c r="S69" s="435"/>
      <c r="T69" s="435"/>
      <c r="U69" s="435"/>
      <c r="V69" s="436"/>
      <c r="W69" s="144"/>
      <c r="X69" s="142"/>
      <c r="Y69" s="142"/>
      <c r="Z69" s="142"/>
      <c r="AA69" s="142"/>
      <c r="AB69" s="142"/>
      <c r="AC69" s="143"/>
      <c r="AD69" s="141"/>
      <c r="AE69" s="142"/>
      <c r="AF69" s="142"/>
      <c r="AG69" s="142"/>
      <c r="AH69" s="142"/>
      <c r="AI69" s="142"/>
      <c r="AJ69" s="143"/>
      <c r="AK69" s="141"/>
      <c r="AL69" s="142"/>
      <c r="AM69" s="142"/>
      <c r="AN69" s="142"/>
      <c r="AO69" s="142"/>
      <c r="AP69" s="142"/>
      <c r="AQ69" s="143"/>
      <c r="AR69" s="141"/>
      <c r="AS69" s="142"/>
      <c r="AT69" s="142"/>
      <c r="AU69" s="142"/>
      <c r="AV69" s="142"/>
      <c r="AW69" s="142"/>
      <c r="AX69" s="143"/>
      <c r="AY69" s="431">
        <f t="shared" si="5"/>
        <v>0</v>
      </c>
      <c r="AZ69" s="432"/>
      <c r="BA69" s="432"/>
      <c r="BB69" s="433">
        <f t="shared" si="6"/>
        <v>0</v>
      </c>
      <c r="BC69" s="433"/>
      <c r="BD69" s="434"/>
      <c r="BE69" s="399"/>
      <c r="BF69" s="399"/>
      <c r="BG69" s="399"/>
      <c r="BH69" s="399"/>
      <c r="BI69" s="399"/>
      <c r="BJ69" s="399"/>
      <c r="BK69" s="424"/>
      <c r="BL69" s="424"/>
      <c r="BM69" s="424"/>
      <c r="BN69" s="425"/>
    </row>
    <row r="70" spans="2:66" ht="21" customHeight="1">
      <c r="B70" s="443"/>
      <c r="C70" s="443"/>
      <c r="D70" s="426"/>
      <c r="E70" s="427"/>
      <c r="F70" s="427"/>
      <c r="G70" s="427"/>
      <c r="H70" s="427"/>
      <c r="I70" s="427"/>
      <c r="J70" s="427"/>
      <c r="K70" s="427"/>
      <c r="L70" s="427"/>
      <c r="M70" s="427"/>
      <c r="N70" s="427"/>
      <c r="O70" s="427"/>
      <c r="P70" s="428"/>
      <c r="Q70" s="429"/>
      <c r="R70" s="429"/>
      <c r="S70" s="429"/>
      <c r="T70" s="429"/>
      <c r="U70" s="429"/>
      <c r="V70" s="430"/>
      <c r="W70" s="136"/>
      <c r="X70" s="130"/>
      <c r="Y70" s="130"/>
      <c r="Z70" s="130"/>
      <c r="AA70" s="130"/>
      <c r="AB70" s="130"/>
      <c r="AC70" s="145"/>
      <c r="AD70" s="129"/>
      <c r="AE70" s="130"/>
      <c r="AF70" s="130"/>
      <c r="AG70" s="130"/>
      <c r="AH70" s="130"/>
      <c r="AI70" s="130"/>
      <c r="AJ70" s="145"/>
      <c r="AK70" s="129"/>
      <c r="AL70" s="130"/>
      <c r="AM70" s="130"/>
      <c r="AN70" s="130"/>
      <c r="AO70" s="130"/>
      <c r="AP70" s="130"/>
      <c r="AQ70" s="145"/>
      <c r="AR70" s="129"/>
      <c r="AS70" s="130"/>
      <c r="AT70" s="130"/>
      <c r="AU70" s="130"/>
      <c r="AV70" s="130"/>
      <c r="AW70" s="130"/>
      <c r="AX70" s="145"/>
      <c r="AY70" s="431">
        <f t="shared" si="5"/>
        <v>0</v>
      </c>
      <c r="AZ70" s="432"/>
      <c r="BA70" s="432"/>
      <c r="BB70" s="433">
        <f t="shared" si="6"/>
        <v>0</v>
      </c>
      <c r="BC70" s="433"/>
      <c r="BD70" s="434"/>
      <c r="BE70" s="399"/>
      <c r="BF70" s="399"/>
      <c r="BG70" s="399"/>
      <c r="BH70" s="399"/>
      <c r="BI70" s="399"/>
      <c r="BJ70" s="399"/>
      <c r="BK70" s="424"/>
      <c r="BL70" s="424"/>
      <c r="BM70" s="424"/>
      <c r="BN70" s="425"/>
    </row>
    <row r="71" spans="2:66" ht="21" customHeight="1">
      <c r="B71" s="443"/>
      <c r="C71" s="443"/>
      <c r="D71" s="426"/>
      <c r="E71" s="427"/>
      <c r="F71" s="427"/>
      <c r="G71" s="427"/>
      <c r="H71" s="427"/>
      <c r="I71" s="427"/>
      <c r="J71" s="427"/>
      <c r="K71" s="427"/>
      <c r="L71" s="427"/>
      <c r="M71" s="427"/>
      <c r="N71" s="427"/>
      <c r="O71" s="427"/>
      <c r="P71" s="428"/>
      <c r="Q71" s="429"/>
      <c r="R71" s="429"/>
      <c r="S71" s="429"/>
      <c r="T71" s="429"/>
      <c r="U71" s="429"/>
      <c r="V71" s="430"/>
      <c r="W71" s="136"/>
      <c r="X71" s="130"/>
      <c r="Y71" s="130"/>
      <c r="Z71" s="130"/>
      <c r="AA71" s="130"/>
      <c r="AB71" s="130"/>
      <c r="AC71" s="131"/>
      <c r="AD71" s="129"/>
      <c r="AE71" s="130"/>
      <c r="AF71" s="130"/>
      <c r="AG71" s="130"/>
      <c r="AH71" s="130"/>
      <c r="AI71" s="130"/>
      <c r="AJ71" s="131"/>
      <c r="AK71" s="129"/>
      <c r="AL71" s="130"/>
      <c r="AM71" s="130"/>
      <c r="AN71" s="130"/>
      <c r="AO71" s="130"/>
      <c r="AP71" s="130"/>
      <c r="AQ71" s="131"/>
      <c r="AR71" s="136"/>
      <c r="AS71" s="130"/>
      <c r="AT71" s="130"/>
      <c r="AU71" s="130"/>
      <c r="AV71" s="130"/>
      <c r="AW71" s="130"/>
      <c r="AX71" s="131"/>
      <c r="AY71" s="431">
        <f t="shared" si="5"/>
        <v>0</v>
      </c>
      <c r="AZ71" s="432"/>
      <c r="BA71" s="432"/>
      <c r="BB71" s="433">
        <f t="shared" si="6"/>
        <v>0</v>
      </c>
      <c r="BC71" s="433"/>
      <c r="BD71" s="434"/>
      <c r="BE71" s="399"/>
      <c r="BF71" s="399"/>
      <c r="BG71" s="399"/>
      <c r="BH71" s="399"/>
      <c r="BI71" s="399"/>
      <c r="BJ71" s="399"/>
      <c r="BK71" s="424"/>
      <c r="BL71" s="424"/>
      <c r="BM71" s="424"/>
      <c r="BN71" s="425"/>
    </row>
    <row r="72" spans="2:66" ht="21" customHeight="1" thickBot="1">
      <c r="B72" s="443"/>
      <c r="C72" s="443"/>
      <c r="D72" s="415"/>
      <c r="E72" s="416"/>
      <c r="F72" s="416"/>
      <c r="G72" s="416"/>
      <c r="H72" s="416"/>
      <c r="I72" s="416"/>
      <c r="J72" s="416"/>
      <c r="K72" s="416"/>
      <c r="L72" s="416"/>
      <c r="M72" s="416"/>
      <c r="N72" s="416"/>
      <c r="O72" s="416"/>
      <c r="P72" s="417"/>
      <c r="Q72" s="418"/>
      <c r="R72" s="418"/>
      <c r="S72" s="418"/>
      <c r="T72" s="418"/>
      <c r="U72" s="418"/>
      <c r="V72" s="419"/>
      <c r="W72" s="140"/>
      <c r="X72" s="138"/>
      <c r="Y72" s="138"/>
      <c r="Z72" s="138"/>
      <c r="AA72" s="138"/>
      <c r="AB72" s="138"/>
      <c r="AC72" s="139"/>
      <c r="AD72" s="137"/>
      <c r="AE72" s="138"/>
      <c r="AF72" s="138"/>
      <c r="AG72" s="138"/>
      <c r="AH72" s="138"/>
      <c r="AI72" s="138"/>
      <c r="AJ72" s="139"/>
      <c r="AK72" s="137"/>
      <c r="AL72" s="138"/>
      <c r="AM72" s="138"/>
      <c r="AN72" s="138"/>
      <c r="AO72" s="138"/>
      <c r="AP72" s="138"/>
      <c r="AQ72" s="139"/>
      <c r="AR72" s="140"/>
      <c r="AS72" s="138"/>
      <c r="AT72" s="138"/>
      <c r="AU72" s="138"/>
      <c r="AV72" s="138"/>
      <c r="AW72" s="138"/>
      <c r="AX72" s="139"/>
      <c r="AY72" s="420">
        <f t="shared" si="5"/>
        <v>0</v>
      </c>
      <c r="AZ72" s="421"/>
      <c r="BA72" s="421"/>
      <c r="BB72" s="422">
        <f t="shared" si="6"/>
        <v>0</v>
      </c>
      <c r="BC72" s="422"/>
      <c r="BD72" s="423"/>
      <c r="BE72" s="400"/>
      <c r="BF72" s="400"/>
      <c r="BG72" s="400"/>
      <c r="BH72" s="400"/>
      <c r="BI72" s="400"/>
      <c r="BJ72" s="400"/>
      <c r="BK72" s="404"/>
      <c r="BL72" s="404"/>
      <c r="BM72" s="404"/>
      <c r="BN72" s="405"/>
    </row>
    <row r="73" spans="2:66" ht="21" customHeight="1" thickBot="1">
      <c r="B73" s="443"/>
      <c r="C73" s="406" t="s">
        <v>58</v>
      </c>
      <c r="D73" s="407"/>
      <c r="E73" s="407"/>
      <c r="F73" s="407"/>
      <c r="G73" s="407"/>
      <c r="H73" s="407"/>
      <c r="I73" s="407"/>
      <c r="J73" s="407"/>
      <c r="K73" s="407"/>
      <c r="L73" s="407"/>
      <c r="M73" s="407"/>
      <c r="N73" s="407"/>
      <c r="O73" s="407"/>
      <c r="P73" s="407"/>
      <c r="Q73" s="407"/>
      <c r="R73" s="407"/>
      <c r="S73" s="407"/>
      <c r="T73" s="407"/>
      <c r="U73" s="407"/>
      <c r="V73" s="408"/>
      <c r="W73" s="39">
        <f t="shared" ref="W73:AX73" si="7">SUM(W65:W72)</f>
        <v>0</v>
      </c>
      <c r="X73" s="40">
        <f t="shared" si="7"/>
        <v>0</v>
      </c>
      <c r="Y73" s="40">
        <f t="shared" si="7"/>
        <v>0</v>
      </c>
      <c r="Z73" s="40">
        <f t="shared" si="7"/>
        <v>0</v>
      </c>
      <c r="AA73" s="40">
        <f t="shared" si="7"/>
        <v>0</v>
      </c>
      <c r="AB73" s="40">
        <f t="shared" si="7"/>
        <v>0</v>
      </c>
      <c r="AC73" s="41">
        <f t="shared" si="7"/>
        <v>0</v>
      </c>
      <c r="AD73" s="39">
        <f t="shared" si="7"/>
        <v>0</v>
      </c>
      <c r="AE73" s="40">
        <f t="shared" si="7"/>
        <v>0</v>
      </c>
      <c r="AF73" s="40">
        <f t="shared" si="7"/>
        <v>0</v>
      </c>
      <c r="AG73" s="40">
        <f t="shared" si="7"/>
        <v>0</v>
      </c>
      <c r="AH73" s="40">
        <f t="shared" si="7"/>
        <v>0</v>
      </c>
      <c r="AI73" s="40">
        <f t="shared" si="7"/>
        <v>0</v>
      </c>
      <c r="AJ73" s="41">
        <f t="shared" si="7"/>
        <v>0</v>
      </c>
      <c r="AK73" s="39">
        <f t="shared" si="7"/>
        <v>0</v>
      </c>
      <c r="AL73" s="40">
        <f t="shared" si="7"/>
        <v>0</v>
      </c>
      <c r="AM73" s="40">
        <f t="shared" si="7"/>
        <v>0</v>
      </c>
      <c r="AN73" s="40">
        <f t="shared" si="7"/>
        <v>0</v>
      </c>
      <c r="AO73" s="40">
        <f t="shared" si="7"/>
        <v>0</v>
      </c>
      <c r="AP73" s="40">
        <f t="shared" si="7"/>
        <v>0</v>
      </c>
      <c r="AQ73" s="41">
        <f t="shared" si="7"/>
        <v>0</v>
      </c>
      <c r="AR73" s="39">
        <f t="shared" si="7"/>
        <v>0</v>
      </c>
      <c r="AS73" s="40">
        <f t="shared" si="7"/>
        <v>0</v>
      </c>
      <c r="AT73" s="40">
        <f t="shared" si="7"/>
        <v>0</v>
      </c>
      <c r="AU73" s="40">
        <f t="shared" si="7"/>
        <v>0</v>
      </c>
      <c r="AV73" s="40">
        <f t="shared" si="7"/>
        <v>0</v>
      </c>
      <c r="AW73" s="40">
        <f t="shared" si="7"/>
        <v>0</v>
      </c>
      <c r="AX73" s="41">
        <f t="shared" si="7"/>
        <v>0</v>
      </c>
      <c r="AY73" s="409">
        <f>SUM(AY65:BA72)</f>
        <v>0</v>
      </c>
      <c r="AZ73" s="410"/>
      <c r="BA73" s="410"/>
      <c r="BB73" s="411">
        <f>SUM($BB$65:$BD$72)</f>
        <v>0</v>
      </c>
      <c r="BC73" s="411"/>
      <c r="BD73" s="412"/>
      <c r="BE73" s="395">
        <f>SUM(BE65)</f>
        <v>0</v>
      </c>
      <c r="BF73" s="396"/>
      <c r="BG73" s="396"/>
      <c r="BH73" s="396"/>
      <c r="BI73" s="396"/>
      <c r="BJ73" s="397"/>
      <c r="BK73" s="413"/>
      <c r="BL73" s="413"/>
      <c r="BM73" s="413"/>
      <c r="BN73" s="414"/>
    </row>
    <row r="74" spans="2:66" ht="21" customHeight="1" thickBot="1">
      <c r="B74" s="5" t="s">
        <v>36</v>
      </c>
      <c r="C74" s="16"/>
      <c r="D74" s="45"/>
      <c r="E74" s="155"/>
      <c r="F74" s="155"/>
      <c r="G74" s="155"/>
      <c r="H74" s="155"/>
      <c r="I74" s="155"/>
      <c r="J74" s="155"/>
      <c r="K74" s="155"/>
      <c r="L74" s="155"/>
      <c r="M74" s="155"/>
      <c r="N74" s="155"/>
      <c r="O74" s="155"/>
      <c r="P74" s="155"/>
      <c r="Q74" s="155"/>
      <c r="R74" s="155"/>
      <c r="S74" s="155"/>
      <c r="T74" s="155"/>
      <c r="U74" s="155"/>
      <c r="V74" s="155"/>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4"/>
      <c r="AY74" s="401">
        <v>40</v>
      </c>
      <c r="AZ74" s="402"/>
      <c r="BA74" s="402"/>
      <c r="BB74" s="402"/>
      <c r="BC74" s="402"/>
      <c r="BD74" s="402"/>
      <c r="BE74" s="402"/>
      <c r="BF74" s="402"/>
      <c r="BG74" s="402"/>
      <c r="BH74" s="402"/>
      <c r="BI74" s="402"/>
      <c r="BJ74" s="402"/>
      <c r="BK74" s="402"/>
      <c r="BL74" s="402"/>
      <c r="BM74" s="402"/>
      <c r="BN74" s="403"/>
    </row>
    <row r="75" spans="2:66" ht="21" customHeight="1">
      <c r="B75" s="1" t="s">
        <v>128</v>
      </c>
    </row>
    <row r="76" spans="2:66" ht="21" customHeight="1">
      <c r="B76" s="1" t="s">
        <v>88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zoomScale="40" zoomScaleNormal="100" zoomScaleSheetLayoutView="40" workbookViewId="0">
      <selection activeCell="AE16" sqref="AE16:AH16"/>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60</v>
      </c>
      <c r="AK1" s="6"/>
      <c r="AO1" s="171"/>
      <c r="AZ1" s="171"/>
      <c r="BA1" s="171"/>
      <c r="BB1" s="171"/>
      <c r="BC1" s="171"/>
      <c r="BD1" s="171"/>
      <c r="BE1" s="171"/>
      <c r="BF1" s="171"/>
      <c r="BG1" s="171"/>
      <c r="BH1" s="171"/>
      <c r="BI1" s="171"/>
      <c r="BJ1" s="171"/>
      <c r="BK1" s="171"/>
      <c r="BL1" s="171"/>
      <c r="BM1" s="171"/>
      <c r="BN1" s="171"/>
      <c r="BO1" s="171"/>
      <c r="BP1" s="171"/>
      <c r="BQ1" s="171"/>
      <c r="BR1" s="171"/>
      <c r="BS1" s="6"/>
      <c r="BT1" s="6"/>
      <c r="BU1" s="6"/>
      <c r="BV1" s="6"/>
      <c r="BW1" s="6"/>
      <c r="BX1" s="6"/>
      <c r="BY1" s="6"/>
      <c r="BZ1" s="6"/>
      <c r="CA1" s="6"/>
      <c r="CB1" s="6"/>
      <c r="CC1" s="6"/>
      <c r="CD1" s="6"/>
      <c r="CE1" s="6"/>
    </row>
    <row r="2" spans="2:112" ht="21" customHeight="1">
      <c r="B2" s="2"/>
      <c r="C2" s="2"/>
      <c r="G2" s="1"/>
      <c r="Y2" s="1">
        <v>-1</v>
      </c>
      <c r="AO2" s="692" t="s">
        <v>115</v>
      </c>
      <c r="AP2" s="692"/>
      <c r="AQ2" s="692"/>
      <c r="AR2" s="692"/>
      <c r="AS2" s="692"/>
      <c r="AT2" s="692"/>
      <c r="AU2" s="692"/>
      <c r="AV2" s="692"/>
      <c r="AW2" s="693"/>
      <c r="AX2" s="694"/>
      <c r="AY2" s="694"/>
      <c r="AZ2" s="694"/>
      <c r="BA2" s="694"/>
      <c r="BB2" s="694"/>
      <c r="BC2" s="694"/>
      <c r="BD2" s="694"/>
      <c r="BE2" s="694"/>
      <c r="BF2" s="694"/>
      <c r="BG2" s="694"/>
      <c r="BH2" s="694"/>
      <c r="BI2" s="694"/>
      <c r="BJ2" s="694"/>
      <c r="BK2" s="694"/>
      <c r="BL2" s="694"/>
      <c r="BM2" s="694"/>
      <c r="BN2" s="694"/>
      <c r="BO2" s="694"/>
      <c r="BP2" s="694"/>
      <c r="BQ2" s="694"/>
      <c r="BR2" s="695"/>
      <c r="BS2" s="78"/>
      <c r="BT2" s="78"/>
      <c r="BU2" s="78"/>
      <c r="BV2" s="78"/>
      <c r="BW2" s="78"/>
      <c r="BX2" s="78"/>
      <c r="BY2" s="78"/>
      <c r="CA2" s="78"/>
      <c r="CB2" s="78"/>
      <c r="CC2" s="78"/>
      <c r="CD2" s="78"/>
      <c r="CE2" s="78"/>
    </row>
    <row r="3" spans="2:112" ht="21" customHeight="1">
      <c r="B3" s="2"/>
      <c r="C3" s="2"/>
      <c r="G3" s="1"/>
      <c r="AO3" s="692" t="s">
        <v>39</v>
      </c>
      <c r="AP3" s="692"/>
      <c r="AQ3" s="692"/>
      <c r="AR3" s="692"/>
      <c r="AS3" s="692"/>
      <c r="AT3" s="692"/>
      <c r="AU3" s="692"/>
      <c r="AV3" s="692"/>
      <c r="AW3" s="696"/>
      <c r="AX3" s="696"/>
      <c r="AY3" s="696"/>
      <c r="AZ3" s="696"/>
      <c r="BA3" s="696"/>
      <c r="BB3" s="696"/>
      <c r="BC3" s="696"/>
      <c r="BD3" s="696"/>
      <c r="BE3" s="696"/>
      <c r="BF3" s="696"/>
      <c r="BG3" s="696"/>
      <c r="BH3" s="696"/>
      <c r="BI3" s="696"/>
      <c r="BJ3" s="696"/>
      <c r="BK3" s="697" t="s">
        <v>40</v>
      </c>
      <c r="BL3" s="698"/>
      <c r="BM3" s="698"/>
      <c r="BN3" s="699"/>
      <c r="BO3" s="700">
        <v>15</v>
      </c>
      <c r="BP3" s="701"/>
      <c r="BQ3" s="701"/>
      <c r="BR3" s="702"/>
      <c r="BS3" s="78"/>
      <c r="BT3" s="78"/>
      <c r="BU3" s="78"/>
      <c r="BV3" s="78"/>
      <c r="BW3" s="78"/>
      <c r="BX3" s="78"/>
      <c r="BY3" s="78"/>
      <c r="CA3" s="78"/>
      <c r="CB3" s="78"/>
      <c r="CC3" s="78"/>
      <c r="CD3" s="78"/>
      <c r="CE3" s="78"/>
    </row>
    <row r="4" spans="2:112" ht="21" customHeight="1">
      <c r="B4" s="2"/>
      <c r="C4" s="58"/>
      <c r="D4" s="703" t="s">
        <v>76</v>
      </c>
      <c r="E4" s="703"/>
      <c r="F4" s="703"/>
      <c r="G4" s="703"/>
      <c r="H4" s="703"/>
      <c r="I4" s="703"/>
      <c r="J4" s="703"/>
      <c r="K4" s="59"/>
      <c r="L4" s="59"/>
      <c r="M4" s="60"/>
      <c r="N4" s="60"/>
      <c r="O4" s="60"/>
      <c r="P4" s="60"/>
      <c r="Q4" s="60"/>
      <c r="R4" s="60"/>
      <c r="S4" s="60"/>
      <c r="T4" s="60"/>
      <c r="U4" s="61"/>
      <c r="V4" s="62"/>
      <c r="W4" s="63"/>
      <c r="X4" s="3"/>
      <c r="Y4" s="3"/>
      <c r="Z4" s="56" t="s">
        <v>66</v>
      </c>
      <c r="AA4" s="47"/>
      <c r="CA4" s="456"/>
      <c r="CB4" s="456"/>
      <c r="CC4" s="456"/>
      <c r="CD4" s="456"/>
      <c r="CE4" s="456"/>
      <c r="CF4" s="456"/>
      <c r="CG4" s="456"/>
      <c r="CH4" s="691"/>
      <c r="CI4" s="691"/>
      <c r="CJ4" s="691"/>
      <c r="CK4" s="691"/>
      <c r="CL4" s="456"/>
      <c r="CM4" s="456"/>
      <c r="CN4" s="456"/>
      <c r="CO4" s="456"/>
      <c r="CP4" s="456"/>
      <c r="CQ4" s="456"/>
      <c r="CR4" s="456"/>
      <c r="CS4" s="456"/>
      <c r="CT4" s="456"/>
      <c r="CU4" s="456"/>
      <c r="CV4" s="456"/>
      <c r="CW4" s="456"/>
      <c r="CX4" s="456"/>
      <c r="CY4" s="456"/>
      <c r="CZ4" s="456"/>
      <c r="DA4" s="456"/>
      <c r="DB4" s="456"/>
      <c r="DC4" s="456"/>
      <c r="DD4" s="456"/>
      <c r="DE4" s="456"/>
      <c r="DF4" s="456"/>
      <c r="DG4" s="456"/>
      <c r="DH4" s="456"/>
    </row>
    <row r="5" spans="2:112" ht="27.75" customHeight="1">
      <c r="B5" s="2"/>
      <c r="C5" s="58"/>
      <c r="D5" s="688" t="s">
        <v>43</v>
      </c>
      <c r="E5" s="688"/>
      <c r="F5" s="688"/>
      <c r="G5" s="651" t="s">
        <v>31</v>
      </c>
      <c r="H5" s="651"/>
      <c r="I5" s="651"/>
      <c r="J5" s="651"/>
      <c r="K5" s="651"/>
      <c r="L5" s="651"/>
      <c r="M5" s="651"/>
      <c r="N5" s="651"/>
      <c r="O5" s="651"/>
      <c r="P5" s="651"/>
      <c r="Q5" s="651"/>
      <c r="R5" s="651"/>
      <c r="S5" s="651"/>
      <c r="T5" s="652"/>
      <c r="U5" s="61"/>
      <c r="V5" s="61"/>
      <c r="W5" s="63"/>
      <c r="X5" s="3"/>
      <c r="Y5" s="3"/>
      <c r="Z5" s="650"/>
      <c r="AA5" s="651"/>
      <c r="AB5" s="651"/>
      <c r="AC5" s="651"/>
      <c r="AD5" s="651"/>
      <c r="AE5" s="651"/>
      <c r="AF5" s="652"/>
      <c r="AG5" s="523" t="s">
        <v>30</v>
      </c>
      <c r="AH5" s="524"/>
      <c r="AI5" s="524"/>
      <c r="AJ5" s="636"/>
      <c r="AK5" s="650" t="s">
        <v>29</v>
      </c>
      <c r="AL5" s="651"/>
      <c r="AM5" s="651"/>
      <c r="AN5" s="652"/>
      <c r="AO5" s="650" t="s">
        <v>28</v>
      </c>
      <c r="AP5" s="651"/>
      <c r="AQ5" s="651"/>
      <c r="AR5" s="652"/>
      <c r="AS5" s="650" t="s">
        <v>27</v>
      </c>
      <c r="AT5" s="651"/>
      <c r="AU5" s="651"/>
      <c r="AV5" s="652"/>
      <c r="AW5" s="650" t="s">
        <v>26</v>
      </c>
      <c r="AX5" s="651"/>
      <c r="AY5" s="651"/>
      <c r="AZ5" s="652"/>
      <c r="BA5" s="650" t="s">
        <v>25</v>
      </c>
      <c r="BB5" s="651"/>
      <c r="BC5" s="651"/>
      <c r="BD5" s="652"/>
      <c r="BE5" s="650" t="s">
        <v>22</v>
      </c>
      <c r="BF5" s="651"/>
      <c r="BG5" s="652"/>
      <c r="BK5" s="183"/>
      <c r="BL5" s="183"/>
      <c r="BM5" s="183"/>
      <c r="BN5" s="183"/>
      <c r="BO5" s="190"/>
      <c r="BP5" s="180"/>
      <c r="BQ5" s="10"/>
      <c r="BR5" s="10"/>
      <c r="BS5" s="10"/>
      <c r="CA5" s="691"/>
      <c r="CB5" s="691"/>
      <c r="CC5" s="691"/>
      <c r="CD5" s="691"/>
      <c r="CE5" s="691"/>
      <c r="CF5" s="691"/>
      <c r="CG5" s="691"/>
      <c r="CH5" s="687"/>
      <c r="CI5" s="687"/>
      <c r="CJ5" s="687"/>
      <c r="CK5" s="687"/>
      <c r="CL5" s="687"/>
      <c r="CM5" s="687"/>
      <c r="CN5" s="687"/>
      <c r="CO5" s="687"/>
      <c r="CP5" s="687"/>
      <c r="CQ5" s="687"/>
      <c r="CR5" s="687"/>
      <c r="CS5" s="687"/>
      <c r="CT5" s="687"/>
      <c r="CU5" s="687"/>
      <c r="CV5" s="687"/>
      <c r="CW5" s="687"/>
      <c r="CX5" s="687"/>
      <c r="CY5" s="687"/>
      <c r="CZ5" s="687"/>
      <c r="DA5" s="687"/>
      <c r="DB5" s="687"/>
      <c r="DC5" s="687"/>
      <c r="DD5" s="687"/>
      <c r="DE5" s="687"/>
      <c r="DF5" s="672"/>
      <c r="DG5" s="672"/>
      <c r="DH5" s="672"/>
    </row>
    <row r="6" spans="2:112" ht="21" customHeight="1">
      <c r="B6" s="2"/>
      <c r="C6" s="58"/>
      <c r="D6" s="688"/>
      <c r="E6" s="688"/>
      <c r="F6" s="688"/>
      <c r="G6" s="651" t="s">
        <v>20</v>
      </c>
      <c r="H6" s="651"/>
      <c r="I6" s="651"/>
      <c r="J6" s="651"/>
      <c r="K6" s="651"/>
      <c r="L6" s="651"/>
      <c r="M6" s="651"/>
      <c r="N6" s="651"/>
      <c r="O6" s="651"/>
      <c r="P6" s="651"/>
      <c r="Q6" s="651"/>
      <c r="R6" s="651"/>
      <c r="S6" s="651"/>
      <c r="T6" s="652"/>
      <c r="U6" s="61"/>
      <c r="V6" s="61"/>
      <c r="W6" s="63"/>
      <c r="X6" s="3"/>
      <c r="Y6" s="3"/>
      <c r="Z6" s="526" t="s">
        <v>42</v>
      </c>
      <c r="AA6" s="527"/>
      <c r="AB6" s="527"/>
      <c r="AC6" s="527"/>
      <c r="AD6" s="527"/>
      <c r="AE6" s="527"/>
      <c r="AF6" s="690"/>
      <c r="AG6" s="680"/>
      <c r="AH6" s="681"/>
      <c r="AI6" s="681"/>
      <c r="AJ6" s="682"/>
      <c r="AK6" s="680"/>
      <c r="AL6" s="681"/>
      <c r="AM6" s="681"/>
      <c r="AN6" s="682"/>
      <c r="AO6" s="680"/>
      <c r="AP6" s="681"/>
      <c r="AQ6" s="681"/>
      <c r="AR6" s="682"/>
      <c r="AS6" s="680">
        <v>6</v>
      </c>
      <c r="AT6" s="681"/>
      <c r="AU6" s="681"/>
      <c r="AV6" s="682"/>
      <c r="AW6" s="680">
        <v>4</v>
      </c>
      <c r="AX6" s="681"/>
      <c r="AY6" s="681"/>
      <c r="AZ6" s="682"/>
      <c r="BA6" s="680">
        <v>5</v>
      </c>
      <c r="BB6" s="681"/>
      <c r="BC6" s="681"/>
      <c r="BD6" s="682"/>
      <c r="BE6" s="676">
        <f>ROUNDUP(SUM(AG6:BD6),1)</f>
        <v>15</v>
      </c>
      <c r="BF6" s="677"/>
      <c r="BG6" s="678"/>
      <c r="BL6" s="25"/>
      <c r="BM6" s="25"/>
      <c r="BN6" s="25"/>
      <c r="BW6" s="57"/>
      <c r="CC6" s="25"/>
      <c r="CD6" s="25"/>
      <c r="CE6" s="25"/>
      <c r="CL6" s="686"/>
      <c r="CM6" s="686"/>
      <c r="CN6" s="686"/>
      <c r="CO6" s="686"/>
      <c r="CP6" s="686"/>
      <c r="CQ6" s="686"/>
      <c r="CR6" s="686"/>
      <c r="CS6" s="686"/>
      <c r="CT6" s="687"/>
      <c r="CU6" s="687"/>
      <c r="CV6" s="687"/>
      <c r="CW6" s="687"/>
      <c r="CX6" s="687"/>
      <c r="CY6" s="687"/>
      <c r="CZ6" s="687"/>
      <c r="DA6" s="687"/>
      <c r="DB6" s="687"/>
      <c r="DC6" s="687"/>
      <c r="DD6" s="687"/>
      <c r="DE6" s="687"/>
      <c r="DF6" s="672"/>
      <c r="DG6" s="672"/>
      <c r="DH6" s="672"/>
    </row>
    <row r="7" spans="2:112" ht="21" customHeight="1">
      <c r="B7" s="2"/>
      <c r="C7" s="58"/>
      <c r="D7" s="688"/>
      <c r="E7" s="688"/>
      <c r="F7" s="688"/>
      <c r="G7" s="651" t="s">
        <v>111</v>
      </c>
      <c r="H7" s="651"/>
      <c r="I7" s="651"/>
      <c r="J7" s="651"/>
      <c r="K7" s="651"/>
      <c r="L7" s="651"/>
      <c r="M7" s="651"/>
      <c r="N7" s="651"/>
      <c r="O7" s="651"/>
      <c r="P7" s="651"/>
      <c r="Q7" s="651"/>
      <c r="R7" s="651"/>
      <c r="S7" s="651"/>
      <c r="T7" s="652"/>
      <c r="U7" s="64"/>
      <c r="V7" s="61"/>
      <c r="W7" s="63"/>
      <c r="X7" s="3"/>
      <c r="Y7" s="3"/>
      <c r="Z7" s="4" t="s">
        <v>33</v>
      </c>
      <c r="AA7" s="523" t="s">
        <v>34</v>
      </c>
      <c r="AB7" s="524"/>
      <c r="AC7" s="524"/>
      <c r="AD7" s="524"/>
      <c r="AE7" s="524"/>
      <c r="AF7" s="636"/>
      <c r="AG7" s="683"/>
      <c r="AH7" s="684"/>
      <c r="AI7" s="684"/>
      <c r="AJ7" s="685"/>
      <c r="AK7" s="683"/>
      <c r="AL7" s="684"/>
      <c r="AM7" s="684"/>
      <c r="AN7" s="685"/>
      <c r="AO7" s="683"/>
      <c r="AP7" s="684"/>
      <c r="AQ7" s="684"/>
      <c r="AR7" s="685"/>
      <c r="AS7" s="680"/>
      <c r="AT7" s="681"/>
      <c r="AU7" s="681"/>
      <c r="AV7" s="682"/>
      <c r="AW7" s="680"/>
      <c r="AX7" s="681"/>
      <c r="AY7" s="681"/>
      <c r="AZ7" s="682"/>
      <c r="BA7" s="680"/>
      <c r="BB7" s="681"/>
      <c r="BC7" s="681"/>
      <c r="BD7" s="682"/>
      <c r="BE7" s="676">
        <f>ROUNDUP(SUM(AG7:BD7),1)</f>
        <v>0</v>
      </c>
      <c r="BF7" s="677"/>
      <c r="BG7" s="678"/>
      <c r="CB7" s="456"/>
      <c r="CC7" s="456"/>
      <c r="CD7" s="456"/>
      <c r="CE7" s="456"/>
      <c r="CF7" s="456"/>
      <c r="CG7" s="456"/>
      <c r="CH7" s="456"/>
      <c r="CI7" s="689"/>
      <c r="CJ7" s="689"/>
      <c r="CK7" s="689"/>
      <c r="CL7" s="687"/>
      <c r="CM7" s="687"/>
      <c r="CN7" s="687"/>
      <c r="CO7" s="687"/>
      <c r="CP7" s="687"/>
      <c r="CQ7" s="687"/>
      <c r="CR7" s="687"/>
      <c r="CS7" s="687"/>
      <c r="CT7" s="687"/>
      <c r="CU7" s="687"/>
      <c r="CV7" s="687"/>
      <c r="CW7" s="687"/>
      <c r="CX7" s="687"/>
      <c r="CY7" s="687"/>
      <c r="CZ7" s="687"/>
      <c r="DA7" s="687"/>
      <c r="DB7" s="687"/>
      <c r="DC7" s="687"/>
      <c r="DD7" s="687"/>
      <c r="DE7" s="687"/>
      <c r="DF7" s="672"/>
      <c r="DG7" s="672"/>
      <c r="DH7" s="672"/>
    </row>
    <row r="8" spans="2:112" ht="21" customHeight="1">
      <c r="B8" s="3"/>
      <c r="C8" s="65"/>
      <c r="D8" s="60"/>
      <c r="E8" s="60"/>
      <c r="F8" s="60"/>
      <c r="G8" s="60"/>
      <c r="H8" s="60"/>
      <c r="I8" s="60"/>
      <c r="J8" s="60"/>
      <c r="K8" s="60"/>
      <c r="L8" s="66" t="str">
        <f>IF(COUNTIF(D5:F7,"○")&gt;1,"いずれか１つを選択してください。","")</f>
        <v/>
      </c>
      <c r="M8" s="60"/>
      <c r="N8" s="60"/>
      <c r="O8" s="60"/>
      <c r="P8" s="60"/>
      <c r="Q8" s="60"/>
      <c r="R8" s="60"/>
      <c r="S8" s="60"/>
      <c r="T8" s="60"/>
      <c r="U8" s="67"/>
      <c r="V8" s="67"/>
      <c r="W8" s="63"/>
      <c r="X8" s="3"/>
      <c r="Y8" s="3"/>
      <c r="Z8" s="523" t="s">
        <v>35</v>
      </c>
      <c r="AA8" s="524"/>
      <c r="AB8" s="524"/>
      <c r="AC8" s="524"/>
      <c r="AD8" s="524"/>
      <c r="AE8" s="524"/>
      <c r="AF8" s="636"/>
      <c r="AG8" s="680"/>
      <c r="AH8" s="681"/>
      <c r="AI8" s="681"/>
      <c r="AJ8" s="682"/>
      <c r="AK8" s="680"/>
      <c r="AL8" s="681"/>
      <c r="AM8" s="681"/>
      <c r="AN8" s="682"/>
      <c r="AO8" s="680"/>
      <c r="AP8" s="681"/>
      <c r="AQ8" s="681"/>
      <c r="AR8" s="682"/>
      <c r="AS8" s="680"/>
      <c r="AT8" s="681"/>
      <c r="AU8" s="681"/>
      <c r="AV8" s="682"/>
      <c r="AW8" s="680"/>
      <c r="AX8" s="681"/>
      <c r="AY8" s="681"/>
      <c r="AZ8" s="682"/>
      <c r="BA8" s="680"/>
      <c r="BB8" s="681"/>
      <c r="BC8" s="681"/>
      <c r="BD8" s="682"/>
      <c r="BE8" s="676">
        <f>ROUNDUP(SUM(AG8:BD8),1)</f>
        <v>0</v>
      </c>
      <c r="BF8" s="677"/>
      <c r="BG8" s="678"/>
      <c r="BU8" s="57"/>
      <c r="BW8" s="388"/>
      <c r="BX8" s="388"/>
      <c r="BY8" s="388"/>
      <c r="BZ8" s="388"/>
      <c r="CA8" s="388"/>
      <c r="CB8" s="679"/>
      <c r="CC8" s="679"/>
      <c r="CD8" s="679"/>
      <c r="CE8" s="679"/>
      <c r="CF8" s="679"/>
      <c r="CG8" s="679"/>
      <c r="CH8" s="679"/>
      <c r="CI8" s="689"/>
      <c r="CJ8" s="689"/>
      <c r="CK8" s="689"/>
      <c r="CL8" s="672"/>
      <c r="CM8" s="672"/>
      <c r="CN8" s="672"/>
      <c r="CO8" s="672"/>
      <c r="CP8" s="672"/>
      <c r="CQ8" s="672"/>
      <c r="CR8" s="672"/>
      <c r="CS8" s="672"/>
      <c r="CT8" s="672"/>
      <c r="CU8" s="672"/>
      <c r="CV8" s="672"/>
      <c r="CW8" s="672"/>
      <c r="CX8" s="672"/>
      <c r="CY8" s="672"/>
      <c r="CZ8" s="672"/>
      <c r="DA8" s="672"/>
      <c r="DB8" s="672"/>
      <c r="DC8" s="672"/>
      <c r="DD8" s="672"/>
      <c r="DE8" s="672"/>
      <c r="DF8" s="672"/>
      <c r="DG8" s="672"/>
      <c r="DH8" s="672"/>
    </row>
    <row r="9" spans="2:112" ht="21" customHeight="1">
      <c r="B9" s="3"/>
      <c r="C9" s="65"/>
      <c r="D9" s="60"/>
      <c r="E9" s="67"/>
      <c r="F9" s="61"/>
      <c r="G9" s="61"/>
      <c r="H9" s="61"/>
      <c r="I9" s="61"/>
      <c r="J9" s="61"/>
      <c r="K9" s="61"/>
      <c r="L9" s="61"/>
      <c r="M9" s="61"/>
      <c r="N9" s="61"/>
      <c r="O9" s="61"/>
      <c r="P9" s="61"/>
      <c r="Q9" s="61"/>
      <c r="R9" s="61"/>
      <c r="S9" s="61"/>
      <c r="T9" s="61"/>
      <c r="U9" s="61"/>
      <c r="V9" s="67"/>
      <c r="W9" s="63"/>
      <c r="X9" s="3"/>
      <c r="Y9" s="3"/>
      <c r="Z9" s="523" t="s">
        <v>22</v>
      </c>
      <c r="AA9" s="524"/>
      <c r="AB9" s="524"/>
      <c r="AC9" s="524"/>
      <c r="AD9" s="524"/>
      <c r="AE9" s="524"/>
      <c r="AF9" s="636"/>
      <c r="AG9" s="673">
        <f>AG6+AG8</f>
        <v>0</v>
      </c>
      <c r="AH9" s="674"/>
      <c r="AI9" s="674"/>
      <c r="AJ9" s="675"/>
      <c r="AK9" s="673">
        <f>AK6+AK8</f>
        <v>0</v>
      </c>
      <c r="AL9" s="674"/>
      <c r="AM9" s="674"/>
      <c r="AN9" s="675"/>
      <c r="AO9" s="673">
        <f>AO6+AO8</f>
        <v>0</v>
      </c>
      <c r="AP9" s="674"/>
      <c r="AQ9" s="674"/>
      <c r="AR9" s="675"/>
      <c r="AS9" s="673">
        <f>AS6+AS8</f>
        <v>6</v>
      </c>
      <c r="AT9" s="674"/>
      <c r="AU9" s="674"/>
      <c r="AV9" s="675"/>
      <c r="AW9" s="673">
        <f>AW6+AW8</f>
        <v>4</v>
      </c>
      <c r="AX9" s="674"/>
      <c r="AY9" s="674"/>
      <c r="AZ9" s="675"/>
      <c r="BA9" s="673">
        <f>BA6+BA8</f>
        <v>5</v>
      </c>
      <c r="BB9" s="674"/>
      <c r="BC9" s="674"/>
      <c r="BD9" s="675"/>
      <c r="BE9" s="676">
        <f>BE6+BE8</f>
        <v>15</v>
      </c>
      <c r="BF9" s="677"/>
      <c r="BG9" s="678"/>
      <c r="BW9" s="456"/>
      <c r="BX9" s="456"/>
      <c r="BY9" s="456"/>
      <c r="BZ9" s="456"/>
      <c r="CA9" s="456"/>
      <c r="CB9" s="648"/>
      <c r="CC9" s="648"/>
      <c r="CD9" s="648"/>
      <c r="CE9" s="648"/>
      <c r="CF9" s="649"/>
      <c r="CG9" s="649"/>
      <c r="CH9" s="649"/>
      <c r="CI9" s="649"/>
      <c r="CJ9" s="649"/>
      <c r="CK9" s="649"/>
    </row>
    <row r="10" spans="2:112" ht="21" customHeight="1">
      <c r="B10" s="3"/>
      <c r="C10" s="65"/>
      <c r="D10" s="60"/>
      <c r="E10" s="67"/>
      <c r="F10" s="61"/>
      <c r="G10" s="61"/>
      <c r="H10" s="61"/>
      <c r="I10" s="61"/>
      <c r="J10" s="61"/>
      <c r="K10" s="61"/>
      <c r="L10" s="61"/>
      <c r="M10" s="61"/>
      <c r="N10" s="61"/>
      <c r="O10" s="61"/>
      <c r="P10" s="61"/>
      <c r="Q10" s="61"/>
      <c r="R10" s="61"/>
      <c r="S10" s="61"/>
      <c r="T10" s="61"/>
      <c r="U10" s="61"/>
      <c r="V10" s="67"/>
      <c r="W10" s="68"/>
      <c r="X10" s="3"/>
      <c r="Y10" s="3"/>
      <c r="Z10" s="3"/>
      <c r="AA10" s="3"/>
      <c r="BG10" s="55" t="str">
        <f>IF(AND(BE9&lt;&gt;BO3,D12="○"),"「事業者名簿」の定員数と想定される利用者数が一致しません。","")</f>
        <v/>
      </c>
      <c r="BK10" s="183"/>
      <c r="BL10" s="183"/>
      <c r="BM10" s="183"/>
      <c r="BN10" s="183"/>
      <c r="BO10" s="190"/>
      <c r="BP10" s="180"/>
      <c r="BQ10" s="10"/>
      <c r="BR10" s="10"/>
      <c r="BS10" s="10"/>
      <c r="BW10" s="456"/>
      <c r="BX10" s="456"/>
      <c r="BY10" s="456"/>
      <c r="BZ10" s="456"/>
      <c r="CA10" s="456"/>
      <c r="CB10" s="648"/>
      <c r="CC10" s="648"/>
      <c r="CD10" s="648"/>
      <c r="CE10" s="648"/>
      <c r="CF10" s="649"/>
      <c r="CG10" s="649"/>
      <c r="CH10" s="649"/>
      <c r="CI10" s="649"/>
      <c r="CJ10" s="649"/>
      <c r="CK10" s="649"/>
    </row>
    <row r="11" spans="2:112" ht="21" customHeight="1">
      <c r="B11" s="3"/>
      <c r="C11" s="65"/>
      <c r="D11" s="69" t="s">
        <v>83</v>
      </c>
      <c r="E11" s="70"/>
      <c r="F11" s="70"/>
      <c r="G11" s="70"/>
      <c r="H11" s="70"/>
      <c r="I11" s="70"/>
      <c r="J11" s="61"/>
      <c r="K11" s="61"/>
      <c r="L11" s="61"/>
      <c r="M11" s="61"/>
      <c r="N11" s="61"/>
      <c r="O11" s="61"/>
      <c r="P11" s="61"/>
      <c r="Q11" s="61"/>
      <c r="R11" s="61"/>
      <c r="S11" s="61"/>
      <c r="T11" s="61"/>
      <c r="U11" s="61"/>
      <c r="V11" s="67"/>
      <c r="W11" s="71"/>
      <c r="Z11" s="57" t="s">
        <v>82</v>
      </c>
      <c r="AP11" s="57" t="s">
        <v>98</v>
      </c>
      <c r="AQ11" s="57"/>
      <c r="AW11" s="25"/>
      <c r="AX11" s="25"/>
      <c r="AY11" s="25"/>
      <c r="BG11" s="14"/>
      <c r="BH11" s="57" t="s">
        <v>99</v>
      </c>
      <c r="BN11" s="25"/>
      <c r="BO11" s="25"/>
      <c r="BP11" s="25"/>
      <c r="BW11" s="3"/>
      <c r="BX11" s="3"/>
      <c r="BY11" s="3"/>
      <c r="BZ11" s="3"/>
      <c r="CA11" s="3"/>
      <c r="CB11" s="648"/>
      <c r="CC11" s="648"/>
      <c r="CD11" s="648"/>
      <c r="CE11" s="648"/>
      <c r="CF11" s="649"/>
      <c r="CG11" s="649"/>
      <c r="CH11" s="649"/>
      <c r="CI11" s="649"/>
      <c r="CJ11" s="649"/>
      <c r="CK11" s="649"/>
    </row>
    <row r="12" spans="2:112" ht="21" customHeight="1">
      <c r="B12" s="3"/>
      <c r="C12" s="65"/>
      <c r="D12" s="658" t="s">
        <v>43</v>
      </c>
      <c r="E12" s="663"/>
      <c r="F12" s="660" t="s">
        <v>79</v>
      </c>
      <c r="G12" s="661"/>
      <c r="H12" s="661"/>
      <c r="I12" s="661"/>
      <c r="J12" s="661"/>
      <c r="K12" s="661"/>
      <c r="L12" s="661"/>
      <c r="M12" s="661"/>
      <c r="N12" s="661"/>
      <c r="O12" s="661"/>
      <c r="P12" s="661"/>
      <c r="Q12" s="661"/>
      <c r="R12" s="661"/>
      <c r="S12" s="661"/>
      <c r="T12" s="661"/>
      <c r="U12" s="661"/>
      <c r="V12" s="662"/>
      <c r="W12" s="68"/>
      <c r="AE12" s="650" t="s">
        <v>77</v>
      </c>
      <c r="AF12" s="651"/>
      <c r="AG12" s="651"/>
      <c r="AH12" s="651"/>
      <c r="AI12" s="651"/>
      <c r="AJ12" s="651"/>
      <c r="AK12" s="652"/>
      <c r="AL12" s="664" t="s">
        <v>53</v>
      </c>
      <c r="AM12" s="665"/>
      <c r="AN12" s="666"/>
      <c r="AV12" s="650" t="s">
        <v>77</v>
      </c>
      <c r="AW12" s="651"/>
      <c r="AX12" s="651"/>
      <c r="AY12" s="651"/>
      <c r="AZ12" s="651"/>
      <c r="BA12" s="651"/>
      <c r="BB12" s="652"/>
      <c r="BC12" s="664" t="s">
        <v>53</v>
      </c>
      <c r="BD12" s="665"/>
      <c r="BE12" s="666"/>
      <c r="BF12" s="122"/>
      <c r="BG12" s="14"/>
      <c r="BM12" s="650" t="s">
        <v>92</v>
      </c>
      <c r="BN12" s="651"/>
      <c r="BO12" s="651"/>
      <c r="BP12" s="651"/>
      <c r="BQ12" s="651"/>
      <c r="BR12" s="651"/>
      <c r="BS12" s="652"/>
      <c r="BW12" s="670"/>
      <c r="BX12" s="670"/>
      <c r="BY12" s="670"/>
      <c r="BZ12" s="670"/>
      <c r="CA12" s="670"/>
      <c r="CB12" s="656"/>
      <c r="CC12" s="656"/>
      <c r="CD12" s="656"/>
      <c r="CE12" s="656"/>
      <c r="CF12" s="671"/>
      <c r="CG12" s="671"/>
      <c r="CH12" s="671"/>
      <c r="CI12" s="670"/>
      <c r="CJ12" s="670"/>
      <c r="CK12" s="670"/>
    </row>
    <row r="13" spans="2:112" ht="26.25" customHeight="1">
      <c r="B13" s="3"/>
      <c r="C13" s="65"/>
      <c r="D13" s="658"/>
      <c r="E13" s="659"/>
      <c r="F13" s="660" t="s">
        <v>80</v>
      </c>
      <c r="G13" s="661"/>
      <c r="H13" s="661"/>
      <c r="I13" s="661"/>
      <c r="J13" s="661"/>
      <c r="K13" s="661"/>
      <c r="L13" s="661"/>
      <c r="M13" s="661"/>
      <c r="N13" s="661"/>
      <c r="O13" s="661"/>
      <c r="P13" s="661"/>
      <c r="Q13" s="661"/>
      <c r="R13" s="661"/>
      <c r="S13" s="661"/>
      <c r="T13" s="661"/>
      <c r="U13" s="661"/>
      <c r="V13" s="662"/>
      <c r="W13" s="72"/>
      <c r="AE13" s="645" t="s">
        <v>78</v>
      </c>
      <c r="AF13" s="646"/>
      <c r="AG13" s="646"/>
      <c r="AH13" s="647"/>
      <c r="AI13" s="645" t="s">
        <v>59</v>
      </c>
      <c r="AJ13" s="646"/>
      <c r="AK13" s="647"/>
      <c r="AL13" s="667"/>
      <c r="AM13" s="668"/>
      <c r="AN13" s="669"/>
      <c r="AQ13" s="660"/>
      <c r="AR13" s="661"/>
      <c r="AS13" s="661"/>
      <c r="AT13" s="661"/>
      <c r="AU13" s="662"/>
      <c r="AV13" s="645" t="s">
        <v>78</v>
      </c>
      <c r="AW13" s="646"/>
      <c r="AX13" s="646"/>
      <c r="AY13" s="647"/>
      <c r="AZ13" s="645" t="s">
        <v>59</v>
      </c>
      <c r="BA13" s="646"/>
      <c r="BB13" s="647"/>
      <c r="BC13" s="667"/>
      <c r="BD13" s="668"/>
      <c r="BE13" s="669"/>
      <c r="BF13" s="122"/>
      <c r="BG13" s="46"/>
      <c r="BH13" s="660"/>
      <c r="BI13" s="661"/>
      <c r="BJ13" s="661"/>
      <c r="BK13" s="661"/>
      <c r="BL13" s="662"/>
      <c r="BM13" s="645" t="s">
        <v>93</v>
      </c>
      <c r="BN13" s="646"/>
      <c r="BO13" s="646"/>
      <c r="BP13" s="647"/>
      <c r="BQ13" s="645" t="s">
        <v>59</v>
      </c>
      <c r="BR13" s="646"/>
      <c r="BS13" s="647"/>
      <c r="BW13" s="3"/>
      <c r="BX13" s="3"/>
      <c r="BY13" s="3"/>
      <c r="BZ13" s="648"/>
      <c r="CA13" s="648"/>
      <c r="CB13" s="648"/>
      <c r="CC13" s="648"/>
      <c r="CD13" s="649"/>
      <c r="CE13" s="649"/>
      <c r="CF13" s="649"/>
      <c r="CG13" s="649"/>
      <c r="CH13" s="649"/>
      <c r="CI13" s="649"/>
    </row>
    <row r="14" spans="2:112" ht="21" customHeight="1">
      <c r="B14" s="3"/>
      <c r="C14" s="65"/>
      <c r="D14" s="658"/>
      <c r="E14" s="659"/>
      <c r="F14" s="660" t="s">
        <v>81</v>
      </c>
      <c r="G14" s="661"/>
      <c r="H14" s="661"/>
      <c r="I14" s="661"/>
      <c r="J14" s="661"/>
      <c r="K14" s="661"/>
      <c r="L14" s="661"/>
      <c r="M14" s="661"/>
      <c r="N14" s="661"/>
      <c r="O14" s="661"/>
      <c r="P14" s="661"/>
      <c r="Q14" s="661"/>
      <c r="R14" s="661"/>
      <c r="S14" s="661"/>
      <c r="T14" s="661"/>
      <c r="U14" s="661"/>
      <c r="V14" s="662"/>
      <c r="W14" s="72"/>
      <c r="Z14" s="650" t="s">
        <v>62</v>
      </c>
      <c r="AA14" s="651"/>
      <c r="AB14" s="651"/>
      <c r="AC14" s="651"/>
      <c r="AD14" s="652"/>
      <c r="AE14" s="653">
        <f>IF((OR($D$5="○",$D$6="○")),ROUNDDOWN(((BE$6+BE$8*0.9))/6,1))</f>
        <v>2.5</v>
      </c>
      <c r="AF14" s="654"/>
      <c r="AG14" s="654"/>
      <c r="AH14" s="655"/>
      <c r="AI14" s="640">
        <f>AE14*$AY$60</f>
        <v>80</v>
      </c>
      <c r="AJ14" s="641"/>
      <c r="AK14" s="642"/>
      <c r="AL14" s="640">
        <f>AE14*40</f>
        <v>100</v>
      </c>
      <c r="AM14" s="641"/>
      <c r="AN14" s="642"/>
      <c r="AQ14" s="650" t="s">
        <v>62</v>
      </c>
      <c r="AR14" s="651"/>
      <c r="AS14" s="651"/>
      <c r="AT14" s="651"/>
      <c r="AU14" s="652"/>
      <c r="AV14" s="637">
        <f>IF((OR($D$5="○",$D$6="○")),$BE$43)</f>
        <v>2.5</v>
      </c>
      <c r="AW14" s="638"/>
      <c r="AX14" s="638"/>
      <c r="AY14" s="639"/>
      <c r="AZ14" s="643">
        <f>AV14*$AY$60</f>
        <v>80</v>
      </c>
      <c r="BA14" s="643"/>
      <c r="BB14" s="643"/>
      <c r="BC14" s="640">
        <f>AV14*40</f>
        <v>100</v>
      </c>
      <c r="BD14" s="641"/>
      <c r="BE14" s="642"/>
      <c r="BF14" s="109"/>
      <c r="BG14" s="14"/>
      <c r="BH14" s="650" t="s">
        <v>89</v>
      </c>
      <c r="BI14" s="651"/>
      <c r="BJ14" s="651"/>
      <c r="BK14" s="651"/>
      <c r="BL14" s="652"/>
      <c r="BM14" s="637">
        <f>(ROUNDDOWN(BQ14/40,1))</f>
        <v>2.5</v>
      </c>
      <c r="BN14" s="638"/>
      <c r="BO14" s="638"/>
      <c r="BP14" s="639"/>
      <c r="BQ14" s="643">
        <f>$BB$73</f>
        <v>100.25</v>
      </c>
      <c r="BR14" s="643"/>
      <c r="BS14" s="643"/>
      <c r="BU14" s="57"/>
      <c r="BW14" s="57"/>
      <c r="BX14" s="57"/>
      <c r="BY14" s="57"/>
      <c r="BZ14" s="656"/>
      <c r="CA14" s="656"/>
      <c r="CB14" s="656"/>
      <c r="CC14" s="656"/>
      <c r="CD14" s="657"/>
      <c r="CE14" s="657"/>
      <c r="CF14" s="657"/>
      <c r="CG14" s="456"/>
      <c r="CH14" s="456"/>
      <c r="CI14" s="456"/>
    </row>
    <row r="15" spans="2:112" ht="21" customHeight="1">
      <c r="B15" s="3"/>
      <c r="C15" s="73"/>
      <c r="D15" s="74"/>
      <c r="E15" s="74"/>
      <c r="F15" s="74"/>
      <c r="G15" s="74"/>
      <c r="H15" s="74"/>
      <c r="I15" s="74"/>
      <c r="J15" s="74"/>
      <c r="K15" s="74"/>
      <c r="L15" s="75" t="str">
        <f>IF(COUNTIF(D12:E14,"○")&gt;1,"いずれか１つを選択してください。","")</f>
        <v/>
      </c>
      <c r="M15" s="74"/>
      <c r="N15" s="74"/>
      <c r="O15" s="74"/>
      <c r="P15" s="74"/>
      <c r="Q15" s="74"/>
      <c r="R15" s="74"/>
      <c r="S15" s="74"/>
      <c r="T15" s="74"/>
      <c r="U15" s="74"/>
      <c r="V15" s="76"/>
      <c r="W15" s="77"/>
      <c r="Z15" s="650" t="s">
        <v>63</v>
      </c>
      <c r="AA15" s="651"/>
      <c r="AB15" s="651"/>
      <c r="AC15" s="651"/>
      <c r="AD15" s="652"/>
      <c r="AE15" s="653" t="b">
        <f>IF((OR($D$7="○")),ROUNDDOWN((BE$6+BE$8*0.9)/5,1))</f>
        <v>0</v>
      </c>
      <c r="AF15" s="654"/>
      <c r="AG15" s="654"/>
      <c r="AH15" s="655"/>
      <c r="AI15" s="640">
        <f>AE15*$AY$60</f>
        <v>0</v>
      </c>
      <c r="AJ15" s="641"/>
      <c r="AK15" s="642"/>
      <c r="AL15" s="640">
        <f>AE15*40</f>
        <v>0</v>
      </c>
      <c r="AM15" s="641"/>
      <c r="AN15" s="642"/>
      <c r="AQ15" s="650" t="s">
        <v>63</v>
      </c>
      <c r="AR15" s="651"/>
      <c r="AS15" s="651"/>
      <c r="AT15" s="651"/>
      <c r="AU15" s="652"/>
      <c r="AV15" s="637" t="b">
        <f>IF(($D$7="○"),$BE$43)</f>
        <v>0</v>
      </c>
      <c r="AW15" s="638"/>
      <c r="AX15" s="638"/>
      <c r="AY15" s="639"/>
      <c r="AZ15" s="643">
        <f>AV15*$AY$60</f>
        <v>0</v>
      </c>
      <c r="BA15" s="643"/>
      <c r="BB15" s="643"/>
      <c r="BC15" s="640">
        <f>AV15*40</f>
        <v>0</v>
      </c>
      <c r="BD15" s="641"/>
      <c r="BE15" s="642"/>
      <c r="BF15" s="109"/>
      <c r="BG15" s="14"/>
      <c r="BH15" s="629" t="s">
        <v>0</v>
      </c>
      <c r="BI15" s="630"/>
      <c r="BJ15" s="630"/>
      <c r="BK15" s="630"/>
      <c r="BL15" s="631"/>
      <c r="BM15" s="632">
        <f>SUM(BM12:BP14)</f>
        <v>2.5</v>
      </c>
      <c r="BN15" s="633"/>
      <c r="BO15" s="633"/>
      <c r="BP15" s="634"/>
      <c r="BQ15" s="644">
        <f>SUMIF(BQ12:BS14,"&lt;&gt;#VALUE!")</f>
        <v>100.25</v>
      </c>
      <c r="BR15" s="644"/>
      <c r="BS15" s="644"/>
      <c r="BW15" s="9"/>
    </row>
    <row r="16" spans="2:112" ht="21" customHeight="1">
      <c r="B16" s="3"/>
      <c r="C16" s="3"/>
      <c r="D16" s="3"/>
      <c r="E16" s="183"/>
      <c r="F16" s="183"/>
      <c r="G16" s="183"/>
      <c r="H16" s="183"/>
      <c r="I16" s="183"/>
      <c r="J16" s="183"/>
      <c r="K16" s="183"/>
      <c r="L16" s="183"/>
      <c r="M16" s="183"/>
      <c r="N16" s="183"/>
      <c r="O16" s="183"/>
      <c r="P16" s="183"/>
      <c r="Q16" s="183"/>
      <c r="R16" s="183"/>
      <c r="S16" s="183"/>
      <c r="T16" s="183"/>
      <c r="U16" s="183"/>
      <c r="V16" s="3"/>
      <c r="W16" s="3"/>
      <c r="X16" s="3"/>
      <c r="Y16" s="3"/>
      <c r="Z16" s="523" t="s">
        <v>21</v>
      </c>
      <c r="AA16" s="524"/>
      <c r="AB16" s="524"/>
      <c r="AC16" s="524"/>
      <c r="AD16" s="636"/>
      <c r="AE16" s="637">
        <f>IF($D$6="○","",ROUNDDOWN(($AO$6+$AO$8*0.9)/9,1)+ROUNDDOWN(($AS$6-$AS$7+$AS$8*0.9)/6,1)+ROUNDDOWN($AS$7/12,1)+ROUNDDOWN(($AW$6-$AW$7+$AW$8*0.9)/4,1)+ROUNDDOWN($AW$7/8,1)+ROUNDDOWN(($BA$6-$BA$7+$BA$8*0.9)/2.5,1)+ROUNDDOWN($BA$7/5,1))</f>
        <v>4</v>
      </c>
      <c r="AF16" s="638"/>
      <c r="AG16" s="638"/>
      <c r="AH16" s="639"/>
      <c r="AI16" s="640">
        <f>AE16*$AY$60</f>
        <v>128</v>
      </c>
      <c r="AJ16" s="641"/>
      <c r="AK16" s="642"/>
      <c r="AL16" s="640">
        <f>AE16*40</f>
        <v>160</v>
      </c>
      <c r="AM16" s="641"/>
      <c r="AN16" s="642"/>
      <c r="AO16" s="3"/>
      <c r="AP16" s="3"/>
      <c r="AQ16" s="523" t="s">
        <v>21</v>
      </c>
      <c r="AR16" s="524"/>
      <c r="AS16" s="524"/>
      <c r="AT16" s="524"/>
      <c r="AU16" s="636"/>
      <c r="AV16" s="637">
        <f>IF(($D$6="○"),"",$BE$51)</f>
        <v>4.2</v>
      </c>
      <c r="AW16" s="638"/>
      <c r="AX16" s="638"/>
      <c r="AY16" s="639"/>
      <c r="AZ16" s="643">
        <f>AV16*$AY$60</f>
        <v>134.4</v>
      </c>
      <c r="BA16" s="643"/>
      <c r="BB16" s="643"/>
      <c r="BC16" s="640">
        <f>AV16*40</f>
        <v>168</v>
      </c>
      <c r="BD16" s="641"/>
      <c r="BE16" s="642"/>
      <c r="BF16" s="109"/>
      <c r="BG16" s="14"/>
      <c r="BH16" s="3"/>
      <c r="BI16" s="3"/>
      <c r="BJ16" s="3"/>
      <c r="BK16" s="3"/>
      <c r="BL16" s="3"/>
      <c r="BM16" s="25"/>
      <c r="BN16" s="25"/>
      <c r="BO16" s="25"/>
      <c r="BP16" s="25"/>
      <c r="BQ16" s="109"/>
      <c r="BR16" s="109"/>
      <c r="BS16" s="109"/>
    </row>
    <row r="17" spans="2:96" ht="21" customHeight="1">
      <c r="B17" s="3"/>
      <c r="C17" s="3"/>
      <c r="D17" s="3"/>
      <c r="E17" s="183"/>
      <c r="F17" s="183"/>
      <c r="G17" s="183"/>
      <c r="H17" s="183"/>
      <c r="I17" s="183"/>
      <c r="J17" s="183"/>
      <c r="K17" s="183"/>
      <c r="L17" s="183"/>
      <c r="M17" s="183"/>
      <c r="N17" s="183"/>
      <c r="O17" s="183"/>
      <c r="P17" s="183"/>
      <c r="Q17" s="183"/>
      <c r="R17" s="183"/>
      <c r="S17" s="183"/>
      <c r="T17" s="183"/>
      <c r="U17" s="183"/>
      <c r="V17" s="3"/>
      <c r="W17" s="57"/>
      <c r="X17" s="57"/>
      <c r="Y17" s="57"/>
      <c r="Z17" s="629" t="s">
        <v>0</v>
      </c>
      <c r="AA17" s="630"/>
      <c r="AB17" s="630"/>
      <c r="AC17" s="630"/>
      <c r="AD17" s="631"/>
      <c r="AE17" s="632">
        <f>SUM(AE14:AH16)</f>
        <v>6.5</v>
      </c>
      <c r="AF17" s="633"/>
      <c r="AG17" s="633"/>
      <c r="AH17" s="634"/>
      <c r="AI17" s="635">
        <f>SUMIF(AI14:AK16,"&lt;&gt;#VALUE!")</f>
        <v>208</v>
      </c>
      <c r="AJ17" s="635"/>
      <c r="AK17" s="635"/>
      <c r="AL17" s="635">
        <f>SUMIF(AL14:AN16,"&lt;&gt;#VALUE!")</f>
        <v>260</v>
      </c>
      <c r="AM17" s="635"/>
      <c r="AN17" s="635"/>
      <c r="AO17" s="57"/>
      <c r="AP17" s="57"/>
      <c r="AQ17" s="629" t="s">
        <v>0</v>
      </c>
      <c r="AR17" s="630"/>
      <c r="AS17" s="630"/>
      <c r="AT17" s="630"/>
      <c r="AU17" s="631"/>
      <c r="AV17" s="632">
        <f>SUM(AV14:AY16)</f>
        <v>6.7</v>
      </c>
      <c r="AW17" s="633"/>
      <c r="AX17" s="633"/>
      <c r="AY17" s="634"/>
      <c r="AZ17" s="644">
        <f>SUMIF(AZ14:BB16,"&lt;&gt;#VALUE!")</f>
        <v>214.4</v>
      </c>
      <c r="BA17" s="644"/>
      <c r="BB17" s="644"/>
      <c r="BC17" s="629">
        <f>SUMIF(BC14:BE16,"&lt;&gt;#VALUE!")</f>
        <v>268</v>
      </c>
      <c r="BD17" s="630"/>
      <c r="BE17" s="631"/>
      <c r="BF17" s="57"/>
      <c r="BG17" s="15"/>
      <c r="BH17" s="57"/>
      <c r="BI17" s="57"/>
      <c r="BJ17" s="57"/>
      <c r="BK17" s="57"/>
      <c r="BL17" s="57"/>
      <c r="BM17" s="110"/>
      <c r="BN17" s="110"/>
      <c r="BO17" s="110"/>
      <c r="BP17" s="110"/>
      <c r="BQ17" s="111"/>
      <c r="BR17" s="111"/>
      <c r="BS17" s="111"/>
      <c r="BT17" s="57"/>
      <c r="BU17" s="57"/>
      <c r="BV17" s="57"/>
      <c r="BW17" s="189"/>
      <c r="BX17" s="12"/>
    </row>
    <row r="18" spans="2:96" ht="21" customHeight="1" thickBot="1">
      <c r="B18" s="3"/>
      <c r="C18" s="3"/>
      <c r="D18" s="3"/>
      <c r="E18" s="183"/>
      <c r="F18" s="183"/>
      <c r="G18" s="183"/>
      <c r="H18" s="183"/>
      <c r="I18" s="183"/>
      <c r="J18" s="183"/>
      <c r="K18" s="183"/>
      <c r="L18" s="183"/>
      <c r="M18" s="183"/>
      <c r="N18" s="183"/>
      <c r="O18" s="183"/>
      <c r="P18" s="183"/>
      <c r="Q18" s="183"/>
      <c r="R18" s="183"/>
      <c r="S18" s="183"/>
      <c r="T18" s="183"/>
      <c r="U18" s="183"/>
      <c r="V18" s="3"/>
      <c r="W18" s="188"/>
      <c r="X18" s="188"/>
      <c r="Y18" s="188"/>
      <c r="Z18" s="188"/>
      <c r="AA18" s="188"/>
      <c r="AB18" s="27"/>
      <c r="AC18" s="27"/>
      <c r="AD18" s="27"/>
      <c r="AE18" s="27"/>
      <c r="AF18" s="183"/>
      <c r="AG18" s="183"/>
      <c r="AH18" s="183"/>
      <c r="AI18" s="183"/>
      <c r="AJ18" s="183"/>
      <c r="AK18" s="183"/>
      <c r="AM18" s="188"/>
      <c r="AN18" s="188"/>
      <c r="AO18" s="188"/>
      <c r="AP18" s="188"/>
      <c r="AQ18" s="188"/>
      <c r="AR18" s="27"/>
      <c r="AS18" s="27"/>
      <c r="AT18" s="27"/>
      <c r="AU18" s="27"/>
      <c r="AV18" s="187"/>
      <c r="AW18" s="187"/>
      <c r="AX18" s="187"/>
      <c r="AY18" s="183"/>
      <c r="AZ18" s="183"/>
      <c r="BA18" s="183"/>
      <c r="BD18" s="15"/>
      <c r="BE18" s="15"/>
      <c r="BF18" s="15"/>
      <c r="BG18" s="15"/>
      <c r="BH18" s="15"/>
      <c r="BI18" s="13"/>
      <c r="BJ18" s="13"/>
      <c r="BK18" s="13"/>
      <c r="BL18" s="13"/>
      <c r="BM18" s="26"/>
      <c r="BN18" s="26"/>
      <c r="BO18" s="26"/>
      <c r="BP18" s="26"/>
      <c r="BQ18" s="47"/>
      <c r="BR18" s="189"/>
      <c r="BS18" s="189"/>
      <c r="BT18" s="189"/>
      <c r="BU18" s="9"/>
      <c r="BV18" s="9"/>
      <c r="BW18" s="9"/>
      <c r="BX18" s="12"/>
    </row>
    <row r="19" spans="2:96" ht="8.25" customHeight="1">
      <c r="B19" s="98"/>
      <c r="C19" s="88"/>
      <c r="D19" s="88"/>
      <c r="E19" s="181"/>
      <c r="F19" s="181"/>
      <c r="G19" s="181"/>
      <c r="H19" s="181"/>
      <c r="I19" s="181"/>
      <c r="J19" s="181"/>
      <c r="K19" s="181"/>
      <c r="L19" s="181"/>
      <c r="M19" s="181"/>
      <c r="N19" s="181"/>
      <c r="O19" s="181"/>
      <c r="P19" s="181"/>
      <c r="Q19" s="181"/>
      <c r="R19" s="181"/>
      <c r="S19" s="181"/>
      <c r="T19" s="181"/>
      <c r="U19" s="181"/>
      <c r="V19" s="88"/>
      <c r="W19" s="99"/>
      <c r="X19" s="99"/>
      <c r="Y19" s="99"/>
      <c r="Z19" s="99"/>
      <c r="AA19" s="99"/>
      <c r="AB19" s="100"/>
      <c r="AC19" s="100"/>
      <c r="AD19" s="100"/>
      <c r="AE19" s="100"/>
      <c r="AF19" s="181"/>
      <c r="AG19" s="181"/>
      <c r="AH19" s="181"/>
      <c r="AI19" s="181"/>
      <c r="AJ19" s="181"/>
      <c r="AK19" s="181"/>
      <c r="AL19" s="17"/>
      <c r="AM19" s="99"/>
      <c r="AN19" s="99"/>
      <c r="AO19" s="99"/>
      <c r="AP19" s="99"/>
      <c r="AQ19" s="99"/>
      <c r="AR19" s="100"/>
      <c r="AS19" s="100"/>
      <c r="AT19" s="100"/>
      <c r="AU19" s="100"/>
      <c r="AV19" s="101"/>
      <c r="AW19" s="101"/>
      <c r="AX19" s="101"/>
      <c r="AY19" s="181"/>
      <c r="AZ19" s="181"/>
      <c r="BA19" s="181"/>
      <c r="BB19" s="17"/>
      <c r="BC19" s="17"/>
      <c r="BD19" s="102"/>
      <c r="BE19" s="102"/>
      <c r="BF19" s="102"/>
      <c r="BG19" s="102"/>
      <c r="BH19" s="102"/>
      <c r="BI19" s="86"/>
      <c r="BJ19" s="86"/>
      <c r="BK19" s="86"/>
      <c r="BL19" s="86"/>
      <c r="BM19" s="87"/>
      <c r="BN19" s="103"/>
      <c r="BO19" s="26"/>
      <c r="BP19" s="26"/>
      <c r="BQ19" s="47"/>
      <c r="BR19" s="189"/>
      <c r="BS19" s="189"/>
      <c r="BT19" s="189"/>
      <c r="BU19" s="9"/>
      <c r="BV19" s="9"/>
      <c r="BW19" s="9"/>
      <c r="BX19" s="12"/>
    </row>
    <row r="20" spans="2:96" ht="21" customHeight="1">
      <c r="B20" s="89"/>
      <c r="D20" s="57" t="s">
        <v>101</v>
      </c>
      <c r="E20" s="28"/>
      <c r="F20" s="28"/>
      <c r="G20" s="28"/>
      <c r="H20" s="28"/>
      <c r="I20" s="29"/>
      <c r="J20" s="13"/>
      <c r="K20" s="13"/>
      <c r="L20" s="13"/>
      <c r="M20" s="26"/>
      <c r="N20" s="26"/>
      <c r="O20" s="29"/>
      <c r="P20" s="26"/>
      <c r="Q20" s="183"/>
      <c r="R20" s="183"/>
      <c r="S20" s="183"/>
      <c r="T20" s="183"/>
      <c r="U20" s="183"/>
      <c r="V20" s="3"/>
      <c r="W20" s="38"/>
      <c r="X20" s="81"/>
      <c r="Y20" s="81"/>
      <c r="Z20" s="621" t="s">
        <v>100</v>
      </c>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621"/>
      <c r="BC20" s="621"/>
      <c r="BD20" s="621"/>
      <c r="BE20" s="621"/>
      <c r="BF20" s="621"/>
      <c r="BG20" s="621"/>
      <c r="BH20" s="621"/>
      <c r="BI20" s="621"/>
      <c r="BJ20" s="621"/>
      <c r="BK20" s="621"/>
      <c r="BL20" s="621"/>
      <c r="BM20" s="622"/>
      <c r="BN20" s="106"/>
      <c r="BO20" s="26"/>
      <c r="BP20" s="26"/>
      <c r="BQ20" s="47"/>
      <c r="BR20" s="189"/>
      <c r="BS20" s="189"/>
      <c r="BT20" s="189"/>
      <c r="BU20" s="9"/>
      <c r="BV20" s="9"/>
      <c r="BW20" s="9"/>
      <c r="BX20" s="26"/>
    </row>
    <row r="21" spans="2:96" ht="16.5" customHeight="1">
      <c r="B21" s="89"/>
      <c r="C21" s="3"/>
      <c r="D21" s="3"/>
      <c r="E21" s="1"/>
      <c r="F21" s="13"/>
      <c r="G21" s="13"/>
      <c r="H21" s="13"/>
      <c r="I21" s="26"/>
      <c r="J21" s="26"/>
      <c r="L21" s="26"/>
      <c r="M21" s="183"/>
      <c r="N21" s="183"/>
      <c r="Q21" s="183"/>
      <c r="S21" s="13"/>
      <c r="T21" s="13"/>
      <c r="U21" s="13"/>
      <c r="V21" s="26"/>
      <c r="W21" s="173" t="s">
        <v>97</v>
      </c>
      <c r="X21" s="82"/>
      <c r="Y21" s="116"/>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3"/>
      <c r="AW21" s="623"/>
      <c r="AX21" s="623"/>
      <c r="AY21" s="623"/>
      <c r="AZ21" s="623"/>
      <c r="BA21" s="623"/>
      <c r="BB21" s="623"/>
      <c r="BC21" s="623"/>
      <c r="BD21" s="623"/>
      <c r="BE21" s="623"/>
      <c r="BF21" s="623"/>
      <c r="BG21" s="623"/>
      <c r="BH21" s="623"/>
      <c r="BI21" s="623"/>
      <c r="BJ21" s="623"/>
      <c r="BK21" s="623"/>
      <c r="BL21" s="623"/>
      <c r="BM21" s="624"/>
      <c r="BN21" s="106"/>
      <c r="BO21" s="26"/>
      <c r="BQ21" s="28"/>
      <c r="BR21" s="108"/>
      <c r="BS21" s="108"/>
      <c r="BT21" s="24"/>
      <c r="BU21" s="24"/>
      <c r="BX21" s="26"/>
    </row>
    <row r="22" spans="2:96" ht="16.5" customHeight="1">
      <c r="B22" s="89"/>
      <c r="C22" s="3"/>
      <c r="D22" s="3"/>
      <c r="E22" s="1"/>
      <c r="F22" s="13"/>
      <c r="G22" s="13"/>
      <c r="H22" s="13"/>
      <c r="I22" s="26"/>
      <c r="J22" s="26"/>
      <c r="L22" s="26"/>
      <c r="M22" s="183"/>
      <c r="N22" s="183"/>
      <c r="Q22" s="183"/>
      <c r="S22" s="13"/>
      <c r="T22" s="13"/>
      <c r="U22" s="13"/>
      <c r="V22" s="26"/>
      <c r="W22" s="84"/>
      <c r="X22" s="85"/>
      <c r="Y22" s="8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6"/>
      <c r="BN22" s="106"/>
      <c r="BO22" s="189"/>
      <c r="BQ22" s="28"/>
      <c r="BR22" s="108"/>
      <c r="BS22" s="108"/>
      <c r="BT22" s="24"/>
      <c r="BU22" s="24"/>
      <c r="BX22" s="26"/>
    </row>
    <row r="23" spans="2:96" ht="12" customHeight="1">
      <c r="B23" s="89"/>
      <c r="C23" s="3"/>
      <c r="D23" s="3"/>
      <c r="E23" s="1"/>
      <c r="F23" s="13"/>
      <c r="G23" s="13"/>
      <c r="H23" s="13"/>
      <c r="I23" s="26"/>
      <c r="J23" s="26"/>
      <c r="L23" s="26"/>
      <c r="M23" s="183"/>
      <c r="N23" s="183"/>
      <c r="Q23" s="183"/>
      <c r="S23" s="13"/>
      <c r="T23" s="13"/>
      <c r="U23" s="13"/>
      <c r="V23" s="26"/>
      <c r="W23" s="30"/>
      <c r="X23" s="79"/>
      <c r="Y23" s="79"/>
      <c r="Z23" s="8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106"/>
      <c r="BO23" s="189"/>
      <c r="BQ23" s="28"/>
      <c r="BR23" s="108"/>
      <c r="BS23" s="108"/>
      <c r="BT23" s="24"/>
      <c r="BU23" s="174"/>
      <c r="BV23" s="172"/>
      <c r="BW23" s="172"/>
      <c r="BX23" s="175"/>
      <c r="BY23" s="172"/>
      <c r="BZ23" s="172"/>
      <c r="CA23" s="172"/>
      <c r="CB23" s="172"/>
      <c r="CC23" s="172"/>
      <c r="CD23" s="172"/>
      <c r="CE23" s="172"/>
      <c r="CF23" s="172"/>
      <c r="CG23" s="172"/>
      <c r="CH23" s="172"/>
      <c r="CI23" s="172"/>
      <c r="CJ23" s="172"/>
      <c r="CK23" s="172"/>
      <c r="CL23" s="172"/>
      <c r="CM23" s="172"/>
      <c r="CN23" s="172"/>
      <c r="CO23" s="172"/>
      <c r="CP23" s="172"/>
      <c r="CQ23" s="172"/>
      <c r="CR23" s="172"/>
    </row>
    <row r="24" spans="2:96" ht="21" customHeight="1">
      <c r="B24" s="89"/>
      <c r="C24" s="121"/>
      <c r="D24" s="627" t="s">
        <v>64</v>
      </c>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112"/>
      <c r="AH24" s="26"/>
      <c r="AI24" s="113"/>
      <c r="AJ24" s="628" t="s">
        <v>38</v>
      </c>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114"/>
      <c r="BN24" s="106"/>
      <c r="BO24" s="189"/>
      <c r="BQ24" s="28"/>
      <c r="BR24" s="108"/>
      <c r="BS24" s="108"/>
      <c r="BT24" s="24"/>
      <c r="BU24" s="174"/>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row>
    <row r="25" spans="2:96" ht="21" customHeight="1">
      <c r="B25" s="89"/>
      <c r="C25" s="48"/>
      <c r="D25" s="620" t="s">
        <v>45</v>
      </c>
      <c r="E25" s="620"/>
      <c r="F25" s="620"/>
      <c r="G25" s="620"/>
      <c r="H25" s="620"/>
      <c r="I25" s="117" t="s">
        <v>54</v>
      </c>
      <c r="J25" s="117"/>
      <c r="K25" s="117"/>
      <c r="L25" s="117"/>
      <c r="M25" s="117" t="s">
        <v>52</v>
      </c>
      <c r="N25" s="117"/>
      <c r="O25" s="117"/>
      <c r="P25" s="117"/>
      <c r="Q25" s="83"/>
      <c r="R25" s="115"/>
      <c r="S25" s="115"/>
      <c r="T25" s="620" t="s">
        <v>46</v>
      </c>
      <c r="U25" s="620"/>
      <c r="V25" s="620"/>
      <c r="W25" s="620"/>
      <c r="X25" s="620"/>
      <c r="Y25" s="117" t="s">
        <v>54</v>
      </c>
      <c r="Z25" s="117"/>
      <c r="AA25" s="117"/>
      <c r="AB25" s="117"/>
      <c r="AC25" s="117" t="s">
        <v>52</v>
      </c>
      <c r="AD25" s="117"/>
      <c r="AE25" s="117"/>
      <c r="AF25" s="117"/>
      <c r="AG25" s="118"/>
      <c r="AH25" s="115"/>
      <c r="AI25" s="119"/>
      <c r="AJ25" s="620" t="s">
        <v>47</v>
      </c>
      <c r="AK25" s="620"/>
      <c r="AL25" s="620"/>
      <c r="AM25" s="620"/>
      <c r="AN25" s="620"/>
      <c r="AO25" s="117" t="s">
        <v>54</v>
      </c>
      <c r="AP25" s="117"/>
      <c r="AQ25" s="117"/>
      <c r="AR25" s="117"/>
      <c r="AS25" s="117" t="s">
        <v>52</v>
      </c>
      <c r="AT25" s="117"/>
      <c r="AU25" s="117"/>
      <c r="AV25" s="117"/>
      <c r="AW25" s="158"/>
      <c r="AX25" s="159"/>
      <c r="AY25" s="160"/>
      <c r="AZ25" s="620" t="s">
        <v>61</v>
      </c>
      <c r="BA25" s="620"/>
      <c r="BB25" s="620"/>
      <c r="BC25" s="620"/>
      <c r="BD25" s="620"/>
      <c r="BE25" s="117" t="s">
        <v>54</v>
      </c>
      <c r="BF25" s="117"/>
      <c r="BG25" s="117"/>
      <c r="BH25" s="117"/>
      <c r="BI25" s="117" t="s">
        <v>52</v>
      </c>
      <c r="BJ25" s="117"/>
      <c r="BK25" s="117"/>
      <c r="BL25" s="117"/>
      <c r="BM25" s="51"/>
      <c r="BN25" s="91"/>
      <c r="BO25" s="26"/>
      <c r="BQ25" s="28"/>
      <c r="BR25" s="108"/>
      <c r="BS25" s="108"/>
      <c r="BT25" s="24"/>
      <c r="BU25" s="174"/>
      <c r="BV25" s="158"/>
      <c r="BW25" s="158"/>
      <c r="BX25" s="158"/>
      <c r="BY25" s="158"/>
      <c r="BZ25" s="172"/>
      <c r="CA25" s="158"/>
      <c r="CB25" s="158"/>
      <c r="CC25" s="158"/>
      <c r="CD25" s="158"/>
      <c r="CE25" s="172"/>
      <c r="CF25" s="158"/>
      <c r="CG25" s="158"/>
      <c r="CH25" s="158"/>
      <c r="CI25" s="158"/>
      <c r="CJ25" s="172"/>
      <c r="CK25" s="158"/>
      <c r="CL25" s="158"/>
      <c r="CM25" s="158"/>
      <c r="CN25" s="158"/>
      <c r="CO25" s="172"/>
      <c r="CP25" s="172"/>
      <c r="CQ25" s="172"/>
      <c r="CR25" s="172"/>
    </row>
    <row r="26" spans="2:96" ht="21" customHeight="1">
      <c r="B26" s="89"/>
      <c r="C26" s="48"/>
      <c r="D26" s="620" t="s">
        <v>90</v>
      </c>
      <c r="E26" s="620"/>
      <c r="F26" s="620"/>
      <c r="G26" s="620"/>
      <c r="H26" s="620"/>
      <c r="I26" s="616">
        <f>(ROUNDDOWN(M26/40,1))</f>
        <v>-1.2</v>
      </c>
      <c r="J26" s="616"/>
      <c r="K26" s="616"/>
      <c r="L26" s="616"/>
      <c r="M26" s="616">
        <f>((((ROUNDDOWN($BE$9/12,1))*40)))*-1</f>
        <v>-48</v>
      </c>
      <c r="N26" s="616"/>
      <c r="O26" s="616"/>
      <c r="P26" s="616"/>
      <c r="Q26" s="83"/>
      <c r="R26" s="115"/>
      <c r="S26" s="115"/>
      <c r="T26" s="620" t="s">
        <v>90</v>
      </c>
      <c r="U26" s="620"/>
      <c r="V26" s="620"/>
      <c r="W26" s="620"/>
      <c r="X26" s="620"/>
      <c r="Y26" s="616">
        <f>(ROUNDDOWN(AC26/40,1))</f>
        <v>-0.5</v>
      </c>
      <c r="Z26" s="616"/>
      <c r="AA26" s="616"/>
      <c r="AB26" s="616"/>
      <c r="AC26" s="616">
        <f>((((ROUNDDOWN($BE$9/30,1))*40)))*-1</f>
        <v>-20</v>
      </c>
      <c r="AD26" s="616"/>
      <c r="AE26" s="616"/>
      <c r="AF26" s="616"/>
      <c r="AG26" s="118"/>
      <c r="AH26" s="115"/>
      <c r="AI26" s="119"/>
      <c r="AJ26" s="620" t="s">
        <v>90</v>
      </c>
      <c r="AK26" s="620"/>
      <c r="AL26" s="620"/>
      <c r="AM26" s="620"/>
      <c r="AN26" s="620"/>
      <c r="AO26" s="616">
        <f>(ROUNDDOWN(AS26/40,1))</f>
        <v>-2</v>
      </c>
      <c r="AP26" s="616"/>
      <c r="AQ26" s="616"/>
      <c r="AR26" s="616"/>
      <c r="AS26" s="616">
        <f>((((ROUNDDOWN($BE$9/7.5,1))*40)))*-1</f>
        <v>-80</v>
      </c>
      <c r="AT26" s="616"/>
      <c r="AU26" s="616"/>
      <c r="AV26" s="616"/>
      <c r="AW26" s="161"/>
      <c r="AX26" s="159"/>
      <c r="AY26" s="160"/>
      <c r="AZ26" s="620" t="s">
        <v>90</v>
      </c>
      <c r="BA26" s="620"/>
      <c r="BB26" s="620"/>
      <c r="BC26" s="620"/>
      <c r="BD26" s="620"/>
      <c r="BE26" s="616">
        <f>(ROUNDDOWN(BI26/40,1))</f>
        <v>-0.7</v>
      </c>
      <c r="BF26" s="616"/>
      <c r="BG26" s="616"/>
      <c r="BH26" s="616"/>
      <c r="BI26" s="617">
        <f>((((ROUNDDOWN($BE$9/20,1))*40)))*-1</f>
        <v>-28</v>
      </c>
      <c r="BJ26" s="618"/>
      <c r="BK26" s="618"/>
      <c r="BL26" s="619"/>
      <c r="BM26" s="51"/>
      <c r="BN26" s="91"/>
      <c r="BO26" s="26"/>
      <c r="BQ26" s="28"/>
      <c r="BR26" s="108"/>
      <c r="BS26" s="108"/>
      <c r="BT26" s="24"/>
      <c r="BU26" s="174"/>
      <c r="BV26" s="176"/>
      <c r="BW26" s="176"/>
      <c r="BX26" s="176"/>
      <c r="BY26" s="176"/>
      <c r="BZ26" s="172"/>
      <c r="CA26" s="176"/>
      <c r="CB26" s="176"/>
      <c r="CC26" s="176"/>
      <c r="CD26" s="176"/>
      <c r="CE26" s="172"/>
      <c r="CF26" s="176"/>
      <c r="CG26" s="176"/>
      <c r="CH26" s="176"/>
      <c r="CI26" s="176"/>
      <c r="CJ26" s="172"/>
      <c r="CK26" s="176"/>
      <c r="CL26" s="176"/>
      <c r="CM26" s="176"/>
      <c r="CN26" s="176"/>
      <c r="CO26" s="172"/>
      <c r="CP26" s="172"/>
      <c r="CQ26" s="172"/>
      <c r="CR26" s="172"/>
    </row>
    <row r="27" spans="2:96" ht="21" customHeight="1">
      <c r="B27" s="89"/>
      <c r="C27" s="48"/>
      <c r="D27" s="613" t="s">
        <v>91</v>
      </c>
      <c r="E27" s="614"/>
      <c r="F27" s="614"/>
      <c r="G27" s="614"/>
      <c r="H27" s="615"/>
      <c r="I27" s="616">
        <f>(ROUNDDOWN(M27/40,1))</f>
        <v>-1.3</v>
      </c>
      <c r="J27" s="616"/>
      <c r="K27" s="616"/>
      <c r="L27" s="616"/>
      <c r="M27" s="617">
        <f>($AL$17-$AI$17)*-1</f>
        <v>-52</v>
      </c>
      <c r="N27" s="618"/>
      <c r="O27" s="618"/>
      <c r="P27" s="619"/>
      <c r="Q27" s="83"/>
      <c r="R27" s="115"/>
      <c r="S27" s="115"/>
      <c r="T27" s="613" t="s">
        <v>91</v>
      </c>
      <c r="U27" s="614"/>
      <c r="V27" s="614"/>
      <c r="W27" s="614"/>
      <c r="X27" s="615"/>
      <c r="Y27" s="616">
        <f>(ROUNDDOWN(AC27/40,1))</f>
        <v>-1.3</v>
      </c>
      <c r="Z27" s="616"/>
      <c r="AA27" s="616"/>
      <c r="AB27" s="616"/>
      <c r="AC27" s="617">
        <f>($AL$17-$AI$17)*-1</f>
        <v>-52</v>
      </c>
      <c r="AD27" s="618"/>
      <c r="AE27" s="618"/>
      <c r="AF27" s="619"/>
      <c r="AG27" s="118"/>
      <c r="AH27" s="115"/>
      <c r="AI27" s="119"/>
      <c r="AJ27" s="613" t="s">
        <v>91</v>
      </c>
      <c r="AK27" s="614"/>
      <c r="AL27" s="614"/>
      <c r="AM27" s="614"/>
      <c r="AN27" s="615"/>
      <c r="AO27" s="616">
        <f>(ROUNDDOWN(AS27/40,1))</f>
        <v>-1.3</v>
      </c>
      <c r="AP27" s="616"/>
      <c r="AQ27" s="616"/>
      <c r="AR27" s="616"/>
      <c r="AS27" s="617">
        <f>($AL$17-$AI$17)*-1</f>
        <v>-52</v>
      </c>
      <c r="AT27" s="618"/>
      <c r="AU27" s="618"/>
      <c r="AV27" s="619"/>
      <c r="AW27" s="161"/>
      <c r="AX27" s="159"/>
      <c r="AY27" s="160"/>
      <c r="AZ27" s="613" t="s">
        <v>91</v>
      </c>
      <c r="BA27" s="614"/>
      <c r="BB27" s="614"/>
      <c r="BC27" s="614"/>
      <c r="BD27" s="615"/>
      <c r="BE27" s="616">
        <f>(ROUNDDOWN(BI27/40,1))</f>
        <v>-1.3</v>
      </c>
      <c r="BF27" s="616"/>
      <c r="BG27" s="616"/>
      <c r="BH27" s="616"/>
      <c r="BI27" s="617">
        <f>($AL$17-$AI$17)*-1</f>
        <v>-52</v>
      </c>
      <c r="BJ27" s="618"/>
      <c r="BK27" s="618"/>
      <c r="BL27" s="619"/>
      <c r="BM27" s="51"/>
      <c r="BN27" s="91"/>
      <c r="BO27" s="26"/>
      <c r="BQ27" s="28"/>
      <c r="BR27" s="108"/>
      <c r="BS27" s="108"/>
      <c r="BT27" s="24"/>
      <c r="BU27" s="174"/>
      <c r="BV27" s="176"/>
      <c r="BW27" s="176"/>
      <c r="BX27" s="176"/>
      <c r="BY27" s="176"/>
      <c r="BZ27" s="172"/>
      <c r="CA27" s="176"/>
      <c r="CB27" s="176"/>
      <c r="CC27" s="176"/>
      <c r="CD27" s="176"/>
      <c r="CE27" s="172"/>
      <c r="CF27" s="176"/>
      <c r="CG27" s="176"/>
      <c r="CH27" s="176"/>
      <c r="CI27" s="176"/>
      <c r="CJ27" s="172"/>
      <c r="CK27" s="176"/>
      <c r="CL27" s="176"/>
      <c r="CM27" s="176"/>
      <c r="CN27" s="176"/>
      <c r="CO27" s="172"/>
      <c r="CP27" s="172"/>
      <c r="CQ27" s="172"/>
      <c r="CR27" s="172"/>
    </row>
    <row r="28" spans="2:96" ht="21" customHeight="1" thickBot="1">
      <c r="B28" s="89"/>
      <c r="C28" s="48"/>
      <c r="D28" s="607" t="s">
        <v>94</v>
      </c>
      <c r="E28" s="607"/>
      <c r="F28" s="607"/>
      <c r="G28" s="607"/>
      <c r="H28" s="607"/>
      <c r="I28" s="608">
        <f>(ROUNDDOWN(M28/40,1))</f>
        <v>2.5</v>
      </c>
      <c r="J28" s="608"/>
      <c r="K28" s="608"/>
      <c r="L28" s="608"/>
      <c r="M28" s="609">
        <f>$BB$73</f>
        <v>100.25</v>
      </c>
      <c r="N28" s="610"/>
      <c r="O28" s="610"/>
      <c r="P28" s="611"/>
      <c r="Q28" s="83"/>
      <c r="R28" s="115"/>
      <c r="S28" s="115"/>
      <c r="T28" s="607" t="s">
        <v>94</v>
      </c>
      <c r="U28" s="607"/>
      <c r="V28" s="607"/>
      <c r="W28" s="607"/>
      <c r="X28" s="607"/>
      <c r="Y28" s="608">
        <f>(ROUNDDOWN(AC28/40,1))</f>
        <v>2.5</v>
      </c>
      <c r="Z28" s="608"/>
      <c r="AA28" s="608"/>
      <c r="AB28" s="608"/>
      <c r="AC28" s="609">
        <f>$BB$73</f>
        <v>100.25</v>
      </c>
      <c r="AD28" s="610"/>
      <c r="AE28" s="610"/>
      <c r="AF28" s="611"/>
      <c r="AG28" s="118"/>
      <c r="AH28" s="115"/>
      <c r="AI28" s="119"/>
      <c r="AJ28" s="607" t="s">
        <v>94</v>
      </c>
      <c r="AK28" s="607"/>
      <c r="AL28" s="607"/>
      <c r="AM28" s="607"/>
      <c r="AN28" s="607"/>
      <c r="AO28" s="608">
        <f>(ROUNDDOWN(AS28/40,1))</f>
        <v>2.5</v>
      </c>
      <c r="AP28" s="608"/>
      <c r="AQ28" s="608"/>
      <c r="AR28" s="608"/>
      <c r="AS28" s="609">
        <f>$BB$73</f>
        <v>100.25</v>
      </c>
      <c r="AT28" s="610"/>
      <c r="AU28" s="610"/>
      <c r="AV28" s="611"/>
      <c r="AW28" s="161"/>
      <c r="AX28" s="159"/>
      <c r="AY28" s="160"/>
      <c r="AZ28" s="607" t="s">
        <v>94</v>
      </c>
      <c r="BA28" s="607"/>
      <c r="BB28" s="607"/>
      <c r="BC28" s="607"/>
      <c r="BD28" s="607"/>
      <c r="BE28" s="612">
        <f>(ROUNDDOWN(BI28/40,1))</f>
        <v>2.5</v>
      </c>
      <c r="BF28" s="612"/>
      <c r="BG28" s="612"/>
      <c r="BH28" s="612"/>
      <c r="BI28" s="609">
        <f>$BB$73</f>
        <v>100.25</v>
      </c>
      <c r="BJ28" s="610"/>
      <c r="BK28" s="610"/>
      <c r="BL28" s="611"/>
      <c r="BM28" s="51"/>
      <c r="BN28" s="91"/>
      <c r="BO28" s="26"/>
      <c r="BU28" s="172"/>
      <c r="BV28" s="177"/>
      <c r="BW28" s="177"/>
      <c r="BX28" s="177"/>
      <c r="BY28" s="177"/>
      <c r="BZ28" s="172"/>
      <c r="CA28" s="177"/>
      <c r="CB28" s="177"/>
      <c r="CC28" s="177"/>
      <c r="CD28" s="177"/>
      <c r="CE28" s="172"/>
      <c r="CF28" s="177"/>
      <c r="CG28" s="177"/>
      <c r="CH28" s="177"/>
      <c r="CI28" s="177"/>
      <c r="CJ28" s="172"/>
      <c r="CK28" s="177"/>
      <c r="CL28" s="177"/>
      <c r="CM28" s="177"/>
      <c r="CN28" s="177"/>
      <c r="CO28" s="172"/>
      <c r="CP28" s="172"/>
      <c r="CQ28" s="172"/>
      <c r="CR28" s="172"/>
    </row>
    <row r="29" spans="2:96" ht="30.75" customHeight="1" thickTop="1">
      <c r="B29" s="89"/>
      <c r="C29" s="48"/>
      <c r="D29" s="604" t="s">
        <v>95</v>
      </c>
      <c r="E29" s="605"/>
      <c r="F29" s="605"/>
      <c r="G29" s="605"/>
      <c r="H29" s="605"/>
      <c r="I29" s="705">
        <f>SUM(I26:L28)</f>
        <v>0</v>
      </c>
      <c r="J29" s="705"/>
      <c r="K29" s="705"/>
      <c r="L29" s="705"/>
      <c r="M29" s="705">
        <f>SUM(M26:P28)</f>
        <v>0.25</v>
      </c>
      <c r="N29" s="705"/>
      <c r="O29" s="705"/>
      <c r="P29" s="705"/>
      <c r="Q29" s="115"/>
      <c r="R29" s="115"/>
      <c r="S29" s="115"/>
      <c r="T29" s="604" t="s">
        <v>95</v>
      </c>
      <c r="U29" s="605"/>
      <c r="V29" s="605"/>
      <c r="W29" s="605"/>
      <c r="X29" s="605"/>
      <c r="Y29" s="705">
        <f>SUM(Y26:AB28)</f>
        <v>0.7</v>
      </c>
      <c r="Z29" s="705"/>
      <c r="AA29" s="705"/>
      <c r="AB29" s="705"/>
      <c r="AC29" s="705">
        <f>SUM(AC26:AF28)</f>
        <v>28.25</v>
      </c>
      <c r="AD29" s="705"/>
      <c r="AE29" s="705"/>
      <c r="AF29" s="705"/>
      <c r="AG29" s="118"/>
      <c r="AH29" s="115"/>
      <c r="AI29" s="119"/>
      <c r="AJ29" s="604" t="s">
        <v>96</v>
      </c>
      <c r="AK29" s="605"/>
      <c r="AL29" s="605"/>
      <c r="AM29" s="605"/>
      <c r="AN29" s="605"/>
      <c r="AO29" s="704">
        <f>SUM(AO26:AR28)</f>
        <v>-0.79999999999999982</v>
      </c>
      <c r="AP29" s="704"/>
      <c r="AQ29" s="704"/>
      <c r="AR29" s="704"/>
      <c r="AS29" s="705">
        <f>SUM(AS26:AV28)</f>
        <v>-31.75</v>
      </c>
      <c r="AT29" s="705"/>
      <c r="AU29" s="705"/>
      <c r="AV29" s="705"/>
      <c r="AW29" s="161"/>
      <c r="AX29" s="159"/>
      <c r="AY29" s="160"/>
      <c r="AZ29" s="604" t="s">
        <v>96</v>
      </c>
      <c r="BA29" s="605"/>
      <c r="BB29" s="605"/>
      <c r="BC29" s="605"/>
      <c r="BD29" s="605"/>
      <c r="BE29" s="704">
        <f>SUM(BE26:BH28)</f>
        <v>0.5</v>
      </c>
      <c r="BF29" s="704"/>
      <c r="BG29" s="704"/>
      <c r="BH29" s="704"/>
      <c r="BI29" s="705">
        <f>SUM(BI26:BL28)</f>
        <v>20.25</v>
      </c>
      <c r="BJ29" s="705"/>
      <c r="BK29" s="705"/>
      <c r="BL29" s="705"/>
      <c r="BM29" s="51"/>
      <c r="BN29" s="91"/>
      <c r="BO29" s="26"/>
      <c r="BQ29" s="28"/>
      <c r="BR29" s="108"/>
      <c r="BS29" s="108"/>
      <c r="BT29" s="24"/>
      <c r="BU29" s="174"/>
      <c r="BV29" s="178"/>
      <c r="BW29" s="178"/>
      <c r="BX29" s="178"/>
      <c r="BY29" s="178"/>
      <c r="BZ29" s="172"/>
      <c r="CA29" s="178"/>
      <c r="CB29" s="178"/>
      <c r="CC29" s="178"/>
      <c r="CD29" s="178"/>
      <c r="CE29" s="172"/>
      <c r="CF29" s="178"/>
      <c r="CG29" s="178"/>
      <c r="CH29" s="178"/>
      <c r="CI29" s="178"/>
      <c r="CJ29" s="172"/>
      <c r="CK29" s="178"/>
      <c r="CL29" s="178"/>
      <c r="CM29" s="178"/>
      <c r="CN29" s="178"/>
      <c r="CO29" s="172"/>
      <c r="CP29" s="172"/>
      <c r="CQ29" s="172"/>
      <c r="CR29" s="172"/>
    </row>
    <row r="30" spans="2:96" ht="20.25" customHeight="1">
      <c r="B30" s="89"/>
      <c r="C30" s="48"/>
      <c r="D30" s="104"/>
      <c r="E30" s="104"/>
      <c r="F30" s="104"/>
      <c r="G30" s="104"/>
      <c r="H30" s="104"/>
      <c r="I30" s="105"/>
      <c r="J30" s="105"/>
      <c r="K30" s="105"/>
      <c r="L30" s="105"/>
      <c r="M30" s="105"/>
      <c r="N30" s="105"/>
      <c r="O30" s="105"/>
      <c r="P30" s="105"/>
      <c r="Q30" s="183"/>
      <c r="R30" s="183"/>
      <c r="S30" s="183"/>
      <c r="T30" s="104"/>
      <c r="U30" s="104"/>
      <c r="V30" s="104"/>
      <c r="W30" s="104"/>
      <c r="X30" s="104"/>
      <c r="Y30" s="105"/>
      <c r="Z30" s="105"/>
      <c r="AA30" s="105"/>
      <c r="AB30" s="105"/>
      <c r="AC30" s="105"/>
      <c r="AD30" s="105"/>
      <c r="AE30" s="105"/>
      <c r="AF30" s="105"/>
      <c r="AG30" s="184"/>
      <c r="AH30" s="183"/>
      <c r="AI30" s="182"/>
      <c r="AJ30" s="162"/>
      <c r="AK30" s="162"/>
      <c r="AL30" s="162"/>
      <c r="AM30" s="162"/>
      <c r="AN30" s="162"/>
      <c r="AO30" s="163"/>
      <c r="AP30" s="163"/>
      <c r="AQ30" s="163"/>
      <c r="AR30" s="163"/>
      <c r="AS30" s="163"/>
      <c r="AT30" s="163"/>
      <c r="AU30" s="163"/>
      <c r="AV30" s="163"/>
      <c r="AW30" s="164"/>
      <c r="AX30" s="165"/>
      <c r="AY30" s="166"/>
      <c r="AZ30" s="162"/>
      <c r="BA30" s="162"/>
      <c r="BB30" s="162"/>
      <c r="BC30" s="162"/>
      <c r="BD30" s="162"/>
      <c r="BE30" s="163"/>
      <c r="BF30" s="163"/>
      <c r="BG30" s="163"/>
      <c r="BH30" s="163"/>
      <c r="BI30" s="163"/>
      <c r="BJ30" s="163"/>
      <c r="BK30" s="163"/>
      <c r="BL30" s="163"/>
      <c r="BM30" s="51"/>
      <c r="BN30" s="91"/>
      <c r="BO30" s="26"/>
      <c r="BQ30" s="28"/>
      <c r="BR30" s="108"/>
      <c r="BS30" s="108"/>
      <c r="BT30" s="24"/>
      <c r="BU30" s="174"/>
      <c r="BV30" s="172"/>
      <c r="BW30" s="172"/>
      <c r="BX30" s="175"/>
      <c r="BY30" s="172"/>
      <c r="BZ30" s="172"/>
      <c r="CA30" s="172"/>
      <c r="CB30" s="172"/>
      <c r="CC30" s="172"/>
      <c r="CD30" s="172"/>
      <c r="CE30" s="172"/>
      <c r="CF30" s="172"/>
      <c r="CG30" s="172"/>
      <c r="CH30" s="172"/>
      <c r="CI30" s="172"/>
      <c r="CJ30" s="172"/>
      <c r="CK30" s="172"/>
      <c r="CL30" s="172"/>
      <c r="CM30" s="172"/>
      <c r="CN30" s="172"/>
      <c r="CO30" s="172"/>
      <c r="CP30" s="172"/>
      <c r="CQ30" s="172"/>
      <c r="CR30" s="172"/>
    </row>
    <row r="31" spans="2:96" ht="20.25" customHeight="1">
      <c r="B31" s="89"/>
      <c r="C31" s="48"/>
      <c r="D31" s="104"/>
      <c r="E31" s="104"/>
      <c r="F31" s="104"/>
      <c r="G31" s="104"/>
      <c r="H31" s="104"/>
      <c r="I31" s="105"/>
      <c r="J31" s="105"/>
      <c r="K31" s="595" t="s">
        <v>85</v>
      </c>
      <c r="L31" s="596"/>
      <c r="M31" s="596"/>
      <c r="N31" s="598" t="str">
        <f>IF(OR($BE$9&gt;0,),IF(AND(OR($D$5="○",$D$6="○"),$I$29&gt;=0),"可",IF(AND(OR($D$5="○",$D$6="○"),$I$29&lt;0),"不可","")),"")</f>
        <v>可</v>
      </c>
      <c r="O31" s="599"/>
      <c r="P31" s="600"/>
      <c r="Q31" s="183"/>
      <c r="R31" s="183"/>
      <c r="S31" s="183"/>
      <c r="T31" s="104"/>
      <c r="U31" s="104"/>
      <c r="V31" s="104"/>
      <c r="W31" s="104"/>
      <c r="X31" s="104"/>
      <c r="Y31" s="105"/>
      <c r="Z31" s="105"/>
      <c r="AA31" s="595" t="s">
        <v>86</v>
      </c>
      <c r="AB31" s="596"/>
      <c r="AC31" s="597"/>
      <c r="AD31" s="598" t="str">
        <f>IF(OR($BE$9&gt;0,),IF(AND(OR($D$5="○",$D$6="○"),$Y$29&gt;=0),"可",IF(AND(OR($D$5="○",$D$6="○"),$Y$29&lt;0),"不可","")),"")</f>
        <v>可</v>
      </c>
      <c r="AE31" s="599"/>
      <c r="AF31" s="600"/>
      <c r="AG31" s="184"/>
      <c r="AH31" s="183"/>
      <c r="AI31" s="182"/>
      <c r="AJ31" s="162"/>
      <c r="AK31" s="162"/>
      <c r="AL31" s="162"/>
      <c r="AM31" s="162"/>
      <c r="AN31" s="162"/>
      <c r="AO31" s="163"/>
      <c r="AP31" s="163"/>
      <c r="AQ31" s="595" t="s">
        <v>84</v>
      </c>
      <c r="AR31" s="596"/>
      <c r="AS31" s="597"/>
      <c r="AT31" s="598" t="str">
        <f>IF(OR($BE$9&gt;0,),IF(AND(OR($D$7="○"),$AO$29&gt;=0),"可",IF(AND(OR($D$7="○"),$AO$29&lt;0),"不可","")),"")</f>
        <v/>
      </c>
      <c r="AU31" s="599"/>
      <c r="AV31" s="600"/>
      <c r="AW31" s="164"/>
      <c r="AX31" s="165"/>
      <c r="AY31" s="166"/>
      <c r="AZ31" s="162"/>
      <c r="BA31" s="162"/>
      <c r="BB31" s="162"/>
      <c r="BC31" s="162"/>
      <c r="BD31" s="162"/>
      <c r="BE31" s="163"/>
      <c r="BF31" s="163"/>
      <c r="BG31" s="595" t="s">
        <v>87</v>
      </c>
      <c r="BH31" s="596"/>
      <c r="BI31" s="597"/>
      <c r="BJ31" s="598" t="str">
        <f>IF(OR($BE$9&gt;0,),IF(AND(OR($D$7="○"),$BE$29&gt;=0),"可",IF(AND(OR($D$7="○"),$BE$29&lt;0),"不可","")),"")</f>
        <v/>
      </c>
      <c r="BK31" s="599"/>
      <c r="BL31" s="600"/>
      <c r="BM31" s="51"/>
      <c r="BN31" s="91"/>
      <c r="BO31" s="26"/>
      <c r="BQ31" s="28"/>
      <c r="BR31" s="108"/>
      <c r="BS31" s="108"/>
      <c r="BT31" s="24"/>
      <c r="BU31" s="174"/>
      <c r="BV31" s="172"/>
      <c r="BW31" s="172"/>
      <c r="BX31" s="175"/>
      <c r="BY31" s="172"/>
      <c r="BZ31" s="172"/>
      <c r="CA31" s="172"/>
      <c r="CB31" s="172"/>
      <c r="CC31" s="172"/>
      <c r="CD31" s="172"/>
      <c r="CE31" s="172"/>
      <c r="CF31" s="172"/>
      <c r="CG31" s="172"/>
      <c r="CH31" s="172"/>
      <c r="CI31" s="172"/>
      <c r="CJ31" s="172"/>
      <c r="CK31" s="172"/>
      <c r="CL31" s="172"/>
      <c r="CM31" s="172"/>
      <c r="CN31" s="172"/>
      <c r="CO31" s="172"/>
      <c r="CP31" s="172"/>
      <c r="CQ31" s="172"/>
      <c r="CR31" s="172"/>
    </row>
    <row r="32" spans="2:96" ht="20.25" customHeight="1">
      <c r="B32" s="89"/>
      <c r="C32" s="49"/>
      <c r="D32" s="20"/>
      <c r="E32" s="20"/>
      <c r="F32" s="20"/>
      <c r="G32" s="20"/>
      <c r="H32" s="20"/>
      <c r="I32" s="21"/>
      <c r="J32" s="21"/>
      <c r="K32" s="21"/>
      <c r="L32" s="21"/>
      <c r="M32" s="21"/>
      <c r="N32" s="21"/>
      <c r="O32" s="21"/>
      <c r="P32" s="21"/>
      <c r="Q32" s="23"/>
      <c r="R32" s="23"/>
      <c r="S32" s="23"/>
      <c r="T32" s="20"/>
      <c r="U32" s="20"/>
      <c r="V32" s="20"/>
      <c r="W32" s="20"/>
      <c r="X32" s="20"/>
      <c r="Y32" s="21"/>
      <c r="Z32" s="21"/>
      <c r="AA32" s="21"/>
      <c r="AB32" s="21"/>
      <c r="AC32" s="21"/>
      <c r="AD32" s="21"/>
      <c r="AE32" s="21"/>
      <c r="AF32" s="21"/>
      <c r="AG32" s="50"/>
      <c r="AH32" s="183"/>
      <c r="AI32" s="167"/>
      <c r="AJ32" s="20"/>
      <c r="AK32" s="20"/>
      <c r="AL32" s="20"/>
      <c r="AM32" s="20"/>
      <c r="AN32" s="20"/>
      <c r="AO32" s="21"/>
      <c r="AP32" s="21"/>
      <c r="AQ32" s="21"/>
      <c r="AR32" s="21"/>
      <c r="AS32" s="21"/>
      <c r="AT32" s="21"/>
      <c r="AU32" s="21"/>
      <c r="AV32" s="21"/>
      <c r="AW32" s="168"/>
      <c r="AX32" s="23"/>
      <c r="AY32" s="169"/>
      <c r="AZ32" s="20"/>
      <c r="BA32" s="20"/>
      <c r="BB32" s="20"/>
      <c r="BC32" s="20"/>
      <c r="BD32" s="20"/>
      <c r="BE32" s="21"/>
      <c r="BF32" s="21"/>
      <c r="BG32" s="21"/>
      <c r="BH32" s="21"/>
      <c r="BI32" s="21"/>
      <c r="BJ32" s="21"/>
      <c r="BK32" s="21"/>
      <c r="BL32" s="21"/>
      <c r="BM32" s="170"/>
      <c r="BN32" s="91"/>
      <c r="BO32" s="26"/>
      <c r="BQ32" s="28"/>
      <c r="BR32" s="108"/>
      <c r="BS32" s="108"/>
      <c r="BT32" s="24"/>
      <c r="BU32" s="174"/>
      <c r="BV32" s="172"/>
      <c r="BW32" s="172"/>
      <c r="BX32" s="175"/>
      <c r="BY32" s="172"/>
      <c r="BZ32" s="172"/>
      <c r="CA32" s="172"/>
      <c r="CB32" s="172"/>
      <c r="CC32" s="172"/>
      <c r="CD32" s="172"/>
      <c r="CE32" s="172"/>
      <c r="CF32" s="172"/>
      <c r="CG32" s="172"/>
      <c r="CH32" s="172"/>
      <c r="CI32" s="172"/>
      <c r="CJ32" s="172"/>
      <c r="CK32" s="172"/>
      <c r="CL32" s="172"/>
      <c r="CM32" s="172"/>
      <c r="CN32" s="172"/>
      <c r="CO32" s="172"/>
      <c r="CP32" s="172"/>
      <c r="CQ32" s="172"/>
      <c r="CR32" s="172"/>
    </row>
    <row r="33" spans="2:96" ht="20.25" customHeight="1" thickBot="1">
      <c r="B33" s="92"/>
      <c r="C33" s="120"/>
      <c r="D33" s="93"/>
      <c r="E33" s="93"/>
      <c r="F33" s="93"/>
      <c r="G33" s="93"/>
      <c r="H33" s="93"/>
      <c r="I33" s="94"/>
      <c r="J33" s="94"/>
      <c r="K33" s="94"/>
      <c r="L33" s="94"/>
      <c r="M33" s="94"/>
      <c r="N33" s="94"/>
      <c r="O33" s="94"/>
      <c r="P33" s="94"/>
      <c r="Q33" s="185"/>
      <c r="R33" s="185"/>
      <c r="S33" s="185"/>
      <c r="T33" s="93"/>
      <c r="U33" s="93"/>
      <c r="V33" s="93"/>
      <c r="W33" s="93"/>
      <c r="X33" s="93"/>
      <c r="Y33" s="94"/>
      <c r="Z33" s="94"/>
      <c r="AA33" s="94"/>
      <c r="AB33" s="94"/>
      <c r="AC33" s="94"/>
      <c r="AD33" s="94"/>
      <c r="AE33" s="94"/>
      <c r="AF33" s="94"/>
      <c r="AG33" s="185"/>
      <c r="AH33" s="185"/>
      <c r="AI33" s="185"/>
      <c r="AJ33" s="93"/>
      <c r="AK33" s="93"/>
      <c r="AL33" s="93"/>
      <c r="AM33" s="93"/>
      <c r="AN33" s="93"/>
      <c r="AO33" s="94"/>
      <c r="AP33" s="94"/>
      <c r="AQ33" s="94"/>
      <c r="AR33" s="94"/>
      <c r="AS33" s="94"/>
      <c r="AT33" s="94"/>
      <c r="AU33" s="94"/>
      <c r="AV33" s="94"/>
      <c r="AW33" s="95"/>
      <c r="AX33" s="185"/>
      <c r="AY33" s="96"/>
      <c r="AZ33" s="93"/>
      <c r="BA33" s="93"/>
      <c r="BB33" s="93"/>
      <c r="BC33" s="93"/>
      <c r="BD33" s="93"/>
      <c r="BE33" s="94"/>
      <c r="BF33" s="94"/>
      <c r="BG33" s="94"/>
      <c r="BH33" s="94"/>
      <c r="BI33" s="94"/>
      <c r="BJ33" s="94"/>
      <c r="BK33" s="94"/>
      <c r="BL33" s="94"/>
      <c r="BM33" s="107"/>
      <c r="BN33" s="97"/>
      <c r="BO33" s="189"/>
      <c r="BQ33" s="28"/>
      <c r="BR33" s="108"/>
      <c r="BS33" s="108"/>
      <c r="BT33" s="24"/>
      <c r="BU33" s="174"/>
      <c r="BV33" s="172"/>
      <c r="BW33" s="172"/>
      <c r="BX33" s="175"/>
      <c r="BY33" s="172"/>
      <c r="BZ33" s="172"/>
      <c r="CA33" s="172"/>
      <c r="CB33" s="172"/>
      <c r="CC33" s="172"/>
      <c r="CD33" s="172"/>
      <c r="CE33" s="172"/>
      <c r="CF33" s="172"/>
      <c r="CG33" s="172"/>
      <c r="CH33" s="172"/>
      <c r="CI33" s="172"/>
      <c r="CJ33" s="172"/>
      <c r="CK33" s="172"/>
      <c r="CL33" s="172"/>
      <c r="CM33" s="172"/>
      <c r="CN33" s="172"/>
      <c r="CO33" s="172"/>
      <c r="CP33" s="172"/>
      <c r="CQ33" s="172"/>
      <c r="CR33" s="172"/>
    </row>
    <row r="34" spans="2:96" ht="21" customHeight="1" thickBot="1">
      <c r="B34" s="57" t="s">
        <v>102</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29"/>
      <c r="BB34" s="30"/>
      <c r="BC34" s="29"/>
      <c r="BD34" s="29"/>
      <c r="BE34" s="30"/>
      <c r="BF34" s="29"/>
      <c r="BG34" s="30"/>
      <c r="BH34" s="30"/>
      <c r="BI34" s="30"/>
      <c r="BJ34" s="30"/>
      <c r="BK34" s="30"/>
      <c r="BL34" s="30"/>
      <c r="BM34" s="30"/>
      <c r="BN34" s="30"/>
      <c r="BO34" s="189"/>
      <c r="BQ34" s="28"/>
      <c r="BR34" s="108"/>
      <c r="BS34" s="108"/>
      <c r="BT34" s="24"/>
      <c r="BU34" s="174"/>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row>
    <row r="35" spans="2:96" ht="32.25" customHeight="1" thickBot="1">
      <c r="B35" s="452"/>
      <c r="C35" s="22"/>
      <c r="D35" s="454" t="s">
        <v>19</v>
      </c>
      <c r="E35" s="454"/>
      <c r="F35" s="454"/>
      <c r="G35" s="454"/>
      <c r="H35" s="454"/>
      <c r="I35" s="455"/>
      <c r="J35" s="458" t="s">
        <v>18</v>
      </c>
      <c r="K35" s="459"/>
      <c r="L35" s="459"/>
      <c r="M35" s="459"/>
      <c r="N35" s="459"/>
      <c r="O35" s="460"/>
      <c r="P35" s="464" t="s">
        <v>17</v>
      </c>
      <c r="Q35" s="454"/>
      <c r="R35" s="454"/>
      <c r="S35" s="454"/>
      <c r="T35" s="454"/>
      <c r="U35" s="454"/>
      <c r="V35" s="465"/>
      <c r="W35" s="468" t="s">
        <v>16</v>
      </c>
      <c r="X35" s="439"/>
      <c r="Y35" s="439"/>
      <c r="Z35" s="439"/>
      <c r="AA35" s="439"/>
      <c r="AB35" s="439"/>
      <c r="AC35" s="440"/>
      <c r="AD35" s="468" t="s">
        <v>15</v>
      </c>
      <c r="AE35" s="439"/>
      <c r="AF35" s="439"/>
      <c r="AG35" s="439"/>
      <c r="AH35" s="439"/>
      <c r="AI35" s="439"/>
      <c r="AJ35" s="440"/>
      <c r="AK35" s="468" t="s">
        <v>14</v>
      </c>
      <c r="AL35" s="439"/>
      <c r="AM35" s="439"/>
      <c r="AN35" s="439"/>
      <c r="AO35" s="439"/>
      <c r="AP35" s="439"/>
      <c r="AQ35" s="440"/>
      <c r="AR35" s="452" t="s">
        <v>13</v>
      </c>
      <c r="AS35" s="454"/>
      <c r="AT35" s="454"/>
      <c r="AU35" s="454"/>
      <c r="AV35" s="454"/>
      <c r="AW35" s="454"/>
      <c r="AX35" s="465"/>
      <c r="AY35" s="459" t="s">
        <v>12</v>
      </c>
      <c r="AZ35" s="459"/>
      <c r="BA35" s="460"/>
      <c r="BB35" s="458" t="s">
        <v>11</v>
      </c>
      <c r="BC35" s="459"/>
      <c r="BD35" s="460"/>
      <c r="BE35" s="458" t="s">
        <v>10</v>
      </c>
      <c r="BF35" s="459"/>
      <c r="BG35" s="459"/>
      <c r="BH35" s="458" t="s">
        <v>44</v>
      </c>
      <c r="BI35" s="459"/>
      <c r="BJ35" s="459"/>
      <c r="BK35" s="464" t="s">
        <v>32</v>
      </c>
      <c r="BL35" s="454"/>
      <c r="BM35" s="454"/>
      <c r="BN35" s="465"/>
      <c r="BQ35" s="28"/>
      <c r="BR35" s="108"/>
      <c r="BS35" s="108"/>
      <c r="BT35" s="24"/>
      <c r="BU35" s="24"/>
    </row>
    <row r="36" spans="2:96" ht="32.25" customHeight="1" thickBot="1">
      <c r="B36" s="453"/>
      <c r="C36" s="18"/>
      <c r="D36" s="456"/>
      <c r="E36" s="456"/>
      <c r="F36" s="456"/>
      <c r="G36" s="456"/>
      <c r="H36" s="456"/>
      <c r="I36" s="457"/>
      <c r="J36" s="461"/>
      <c r="K36" s="462"/>
      <c r="L36" s="462"/>
      <c r="M36" s="462"/>
      <c r="N36" s="462"/>
      <c r="O36" s="463"/>
      <c r="P36" s="601"/>
      <c r="Q36" s="602"/>
      <c r="R36" s="602"/>
      <c r="S36" s="602"/>
      <c r="T36" s="602"/>
      <c r="U36" s="602"/>
      <c r="V36" s="603"/>
      <c r="W36" s="31" t="s">
        <v>9</v>
      </c>
      <c r="X36" s="32" t="s">
        <v>8</v>
      </c>
      <c r="Y36" s="32" t="s">
        <v>7</v>
      </c>
      <c r="Z36" s="32" t="s">
        <v>6</v>
      </c>
      <c r="AA36" s="32" t="s">
        <v>5</v>
      </c>
      <c r="AB36" s="32" t="s">
        <v>4</v>
      </c>
      <c r="AC36" s="33" t="s">
        <v>3</v>
      </c>
      <c r="AD36" s="31" t="s">
        <v>9</v>
      </c>
      <c r="AE36" s="32" t="s">
        <v>8</v>
      </c>
      <c r="AF36" s="32" t="s">
        <v>7</v>
      </c>
      <c r="AG36" s="32" t="s">
        <v>6</v>
      </c>
      <c r="AH36" s="32" t="s">
        <v>5</v>
      </c>
      <c r="AI36" s="32" t="s">
        <v>4</v>
      </c>
      <c r="AJ36" s="33" t="s">
        <v>3</v>
      </c>
      <c r="AK36" s="31" t="s">
        <v>9</v>
      </c>
      <c r="AL36" s="32" t="s">
        <v>8</v>
      </c>
      <c r="AM36" s="32" t="s">
        <v>7</v>
      </c>
      <c r="AN36" s="32" t="s">
        <v>6</v>
      </c>
      <c r="AO36" s="32" t="s">
        <v>5</v>
      </c>
      <c r="AP36" s="32" t="s">
        <v>4</v>
      </c>
      <c r="AQ36" s="33" t="s">
        <v>3</v>
      </c>
      <c r="AR36" s="34" t="s">
        <v>9</v>
      </c>
      <c r="AS36" s="35" t="s">
        <v>8</v>
      </c>
      <c r="AT36" s="35" t="s">
        <v>7</v>
      </c>
      <c r="AU36" s="35" t="s">
        <v>6</v>
      </c>
      <c r="AV36" s="35" t="s">
        <v>5</v>
      </c>
      <c r="AW36" s="35" t="s">
        <v>4</v>
      </c>
      <c r="AX36" s="36" t="s">
        <v>3</v>
      </c>
      <c r="AY36" s="462"/>
      <c r="AZ36" s="462"/>
      <c r="BA36" s="463"/>
      <c r="BB36" s="461"/>
      <c r="BC36" s="462"/>
      <c r="BD36" s="463"/>
      <c r="BE36" s="461"/>
      <c r="BF36" s="462"/>
      <c r="BG36" s="462"/>
      <c r="BH36" s="461"/>
      <c r="BI36" s="462"/>
      <c r="BJ36" s="462"/>
      <c r="BK36" s="466"/>
      <c r="BL36" s="456"/>
      <c r="BM36" s="456"/>
      <c r="BN36" s="467"/>
      <c r="BQ36" s="28"/>
      <c r="BR36" s="108"/>
      <c r="BS36" s="108"/>
      <c r="BT36" s="24"/>
      <c r="BU36" s="24"/>
    </row>
    <row r="37" spans="2:96" ht="21" customHeight="1" thickBot="1">
      <c r="B37" s="574" t="s">
        <v>37</v>
      </c>
      <c r="C37" s="19"/>
      <c r="D37" s="576" t="s">
        <v>2</v>
      </c>
      <c r="E37" s="576"/>
      <c r="F37" s="576"/>
      <c r="G37" s="576"/>
      <c r="H37" s="576"/>
      <c r="I37" s="577"/>
      <c r="J37" s="578"/>
      <c r="K37" s="576"/>
      <c r="L37" s="577"/>
      <c r="M37" s="578"/>
      <c r="N37" s="576"/>
      <c r="O37" s="577"/>
      <c r="P37" s="579"/>
      <c r="Q37" s="450"/>
      <c r="R37" s="450"/>
      <c r="S37" s="450"/>
      <c r="T37" s="450"/>
      <c r="U37" s="450"/>
      <c r="V37" s="451"/>
      <c r="W37" s="123">
        <v>4</v>
      </c>
      <c r="X37" s="124">
        <v>4</v>
      </c>
      <c r="Y37" s="124">
        <v>4</v>
      </c>
      <c r="Z37" s="124">
        <v>4</v>
      </c>
      <c r="AA37" s="124">
        <v>4</v>
      </c>
      <c r="AB37" s="124"/>
      <c r="AC37" s="125"/>
      <c r="AD37" s="123">
        <v>4</v>
      </c>
      <c r="AE37" s="124">
        <v>4</v>
      </c>
      <c r="AF37" s="124">
        <v>4</v>
      </c>
      <c r="AG37" s="124">
        <v>4</v>
      </c>
      <c r="AH37" s="124">
        <v>4</v>
      </c>
      <c r="AI37" s="124"/>
      <c r="AJ37" s="125"/>
      <c r="AK37" s="123">
        <v>4</v>
      </c>
      <c r="AL37" s="124">
        <v>4</v>
      </c>
      <c r="AM37" s="124">
        <v>4</v>
      </c>
      <c r="AN37" s="124">
        <v>4</v>
      </c>
      <c r="AO37" s="124">
        <v>4</v>
      </c>
      <c r="AP37" s="124"/>
      <c r="AQ37" s="125"/>
      <c r="AR37" s="123">
        <v>4</v>
      </c>
      <c r="AS37" s="124">
        <v>4</v>
      </c>
      <c r="AT37" s="124">
        <v>4</v>
      </c>
      <c r="AU37" s="124">
        <v>4</v>
      </c>
      <c r="AV37" s="124">
        <v>4</v>
      </c>
      <c r="AW37" s="124"/>
      <c r="AX37" s="125"/>
      <c r="AY37" s="580">
        <f t="shared" ref="AY37:AY56" si="0">SUM(W37:AX37)</f>
        <v>80</v>
      </c>
      <c r="AZ37" s="580"/>
      <c r="BA37" s="477"/>
      <c r="BB37" s="581">
        <f t="shared" ref="BB37:BB57" si="1">AY37/4</f>
        <v>20</v>
      </c>
      <c r="BC37" s="582"/>
      <c r="BD37" s="583"/>
      <c r="BE37" s="584"/>
      <c r="BF37" s="585"/>
      <c r="BG37" s="585"/>
      <c r="BH37" s="584"/>
      <c r="BI37" s="585"/>
      <c r="BJ37" s="585"/>
      <c r="BK37" s="560"/>
      <c r="BL37" s="561"/>
      <c r="BM37" s="561"/>
      <c r="BN37" s="562"/>
      <c r="BQ37" s="28"/>
      <c r="BR37" s="108"/>
      <c r="BS37" s="108"/>
      <c r="BT37" s="24"/>
      <c r="BU37" s="24"/>
    </row>
    <row r="38" spans="2:96" ht="21" customHeight="1">
      <c r="B38" s="443"/>
      <c r="C38" s="563" t="s">
        <v>56</v>
      </c>
      <c r="D38" s="565" t="s">
        <v>1</v>
      </c>
      <c r="E38" s="565"/>
      <c r="F38" s="565"/>
      <c r="G38" s="565"/>
      <c r="H38" s="565"/>
      <c r="I38" s="504"/>
      <c r="J38" s="566"/>
      <c r="K38" s="565"/>
      <c r="L38" s="504"/>
      <c r="M38" s="566"/>
      <c r="N38" s="565"/>
      <c r="O38" s="504"/>
      <c r="P38" s="505"/>
      <c r="Q38" s="506"/>
      <c r="R38" s="506"/>
      <c r="S38" s="506"/>
      <c r="T38" s="506"/>
      <c r="U38" s="506"/>
      <c r="V38" s="507"/>
      <c r="W38" s="126">
        <v>8</v>
      </c>
      <c r="X38" s="127">
        <v>8</v>
      </c>
      <c r="Y38" s="127">
        <v>8</v>
      </c>
      <c r="Z38" s="127">
        <v>8</v>
      </c>
      <c r="AA38" s="127">
        <v>8</v>
      </c>
      <c r="AB38" s="127"/>
      <c r="AC38" s="128"/>
      <c r="AD38" s="126">
        <v>8</v>
      </c>
      <c r="AE38" s="127">
        <v>8</v>
      </c>
      <c r="AF38" s="127">
        <v>8</v>
      </c>
      <c r="AG38" s="127">
        <v>8</v>
      </c>
      <c r="AH38" s="127">
        <v>8</v>
      </c>
      <c r="AI38" s="127"/>
      <c r="AJ38" s="128"/>
      <c r="AK38" s="126">
        <v>8</v>
      </c>
      <c r="AL38" s="127">
        <v>8</v>
      </c>
      <c r="AM38" s="127">
        <v>8</v>
      </c>
      <c r="AN38" s="127">
        <v>8</v>
      </c>
      <c r="AO38" s="127">
        <v>8</v>
      </c>
      <c r="AP38" s="127"/>
      <c r="AQ38" s="128"/>
      <c r="AR38" s="126">
        <v>8</v>
      </c>
      <c r="AS38" s="127">
        <v>8</v>
      </c>
      <c r="AT38" s="127">
        <v>8</v>
      </c>
      <c r="AU38" s="127">
        <v>8</v>
      </c>
      <c r="AV38" s="127">
        <v>8</v>
      </c>
      <c r="AW38" s="127"/>
      <c r="AX38" s="128"/>
      <c r="AY38" s="567">
        <f t="shared" si="0"/>
        <v>160</v>
      </c>
      <c r="AZ38" s="567"/>
      <c r="BA38" s="531"/>
      <c r="BB38" s="568">
        <f t="shared" si="1"/>
        <v>40</v>
      </c>
      <c r="BC38" s="569"/>
      <c r="BD38" s="570"/>
      <c r="BE38" s="571"/>
      <c r="BF38" s="572"/>
      <c r="BG38" s="573"/>
      <c r="BH38" s="571"/>
      <c r="BI38" s="572"/>
      <c r="BJ38" s="573"/>
      <c r="BK38" s="549"/>
      <c r="BL38" s="550"/>
      <c r="BM38" s="550"/>
      <c r="BN38" s="551"/>
      <c r="BO38" s="37"/>
    </row>
    <row r="39" spans="2:96" ht="21" customHeight="1">
      <c r="B39" s="443"/>
      <c r="C39" s="564"/>
      <c r="D39" s="552" t="s">
        <v>1</v>
      </c>
      <c r="E39" s="552"/>
      <c r="F39" s="552"/>
      <c r="G39" s="552"/>
      <c r="H39" s="552"/>
      <c r="I39" s="496"/>
      <c r="J39" s="553"/>
      <c r="K39" s="552"/>
      <c r="L39" s="496"/>
      <c r="M39" s="553"/>
      <c r="N39" s="552"/>
      <c r="O39" s="496"/>
      <c r="P39" s="428"/>
      <c r="Q39" s="429"/>
      <c r="R39" s="429"/>
      <c r="S39" s="429"/>
      <c r="T39" s="429"/>
      <c r="U39" s="429"/>
      <c r="V39" s="430"/>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0"/>
      <c r="AU39" s="130"/>
      <c r="AV39" s="130"/>
      <c r="AW39" s="130"/>
      <c r="AX39" s="131"/>
      <c r="AY39" s="554">
        <f t="shared" si="0"/>
        <v>0</v>
      </c>
      <c r="AZ39" s="554"/>
      <c r="BA39" s="497"/>
      <c r="BB39" s="434">
        <f t="shared" si="1"/>
        <v>0</v>
      </c>
      <c r="BC39" s="555"/>
      <c r="BD39" s="556"/>
      <c r="BE39" s="557"/>
      <c r="BF39" s="558"/>
      <c r="BG39" s="559"/>
      <c r="BH39" s="557"/>
      <c r="BI39" s="558"/>
      <c r="BJ39" s="559"/>
      <c r="BK39" s="523"/>
      <c r="BL39" s="524"/>
      <c r="BM39" s="524"/>
      <c r="BN39" s="525"/>
      <c r="BO39" s="37"/>
    </row>
    <row r="40" spans="2:96" ht="21" customHeight="1">
      <c r="B40" s="443"/>
      <c r="C40" s="564"/>
      <c r="D40" s="552"/>
      <c r="E40" s="552"/>
      <c r="F40" s="552"/>
      <c r="G40" s="552"/>
      <c r="H40" s="552"/>
      <c r="I40" s="496"/>
      <c r="J40" s="553"/>
      <c r="K40" s="552"/>
      <c r="L40" s="496"/>
      <c r="M40" s="553"/>
      <c r="N40" s="552"/>
      <c r="O40" s="496"/>
      <c r="P40" s="428"/>
      <c r="Q40" s="429"/>
      <c r="R40" s="429"/>
      <c r="S40" s="429"/>
      <c r="T40" s="429"/>
      <c r="U40" s="429"/>
      <c r="V40" s="430"/>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0"/>
      <c r="AU40" s="130"/>
      <c r="AV40" s="130"/>
      <c r="AW40" s="130"/>
      <c r="AX40" s="131"/>
      <c r="AY40" s="554">
        <f t="shared" si="0"/>
        <v>0</v>
      </c>
      <c r="AZ40" s="554"/>
      <c r="BA40" s="497"/>
      <c r="BB40" s="434">
        <f t="shared" si="1"/>
        <v>0</v>
      </c>
      <c r="BC40" s="555"/>
      <c r="BD40" s="556"/>
      <c r="BE40" s="557"/>
      <c r="BF40" s="558"/>
      <c r="BG40" s="559"/>
      <c r="BH40" s="557"/>
      <c r="BI40" s="558"/>
      <c r="BJ40" s="559"/>
      <c r="BK40" s="523"/>
      <c r="BL40" s="524"/>
      <c r="BM40" s="524"/>
      <c r="BN40" s="525"/>
      <c r="BO40" s="37"/>
    </row>
    <row r="41" spans="2:96" ht="21" customHeight="1">
      <c r="B41" s="443"/>
      <c r="C41" s="564"/>
      <c r="D41" s="552"/>
      <c r="E41" s="552"/>
      <c r="F41" s="552"/>
      <c r="G41" s="552"/>
      <c r="H41" s="552"/>
      <c r="I41" s="496"/>
      <c r="J41" s="553"/>
      <c r="K41" s="552"/>
      <c r="L41" s="496"/>
      <c r="M41" s="553"/>
      <c r="N41" s="552"/>
      <c r="O41" s="496"/>
      <c r="P41" s="428"/>
      <c r="Q41" s="429"/>
      <c r="R41" s="429"/>
      <c r="S41" s="429"/>
      <c r="T41" s="429"/>
      <c r="U41" s="429"/>
      <c r="V41" s="430"/>
      <c r="W41" s="129"/>
      <c r="X41" s="130"/>
      <c r="Y41" s="130"/>
      <c r="Z41" s="130"/>
      <c r="AA41" s="130"/>
      <c r="AB41" s="130"/>
      <c r="AC41" s="131"/>
      <c r="AD41" s="129"/>
      <c r="AE41" s="130"/>
      <c r="AF41" s="130"/>
      <c r="AG41" s="130"/>
      <c r="AH41" s="130"/>
      <c r="AI41" s="130"/>
      <c r="AJ41" s="131"/>
      <c r="AK41" s="129"/>
      <c r="AL41" s="130"/>
      <c r="AM41" s="130"/>
      <c r="AN41" s="130"/>
      <c r="AO41" s="130"/>
      <c r="AP41" s="130"/>
      <c r="AQ41" s="131"/>
      <c r="AR41" s="129"/>
      <c r="AS41" s="130"/>
      <c r="AT41" s="130"/>
      <c r="AU41" s="130"/>
      <c r="AV41" s="130"/>
      <c r="AW41" s="130"/>
      <c r="AX41" s="131"/>
      <c r="AY41" s="554">
        <f t="shared" si="0"/>
        <v>0</v>
      </c>
      <c r="AZ41" s="554"/>
      <c r="BA41" s="497"/>
      <c r="BB41" s="434">
        <f t="shared" si="1"/>
        <v>0</v>
      </c>
      <c r="BC41" s="555"/>
      <c r="BD41" s="556"/>
      <c r="BE41" s="557"/>
      <c r="BF41" s="558"/>
      <c r="BG41" s="559"/>
      <c r="BH41" s="557"/>
      <c r="BI41" s="558"/>
      <c r="BJ41" s="559"/>
      <c r="BK41" s="523"/>
      <c r="BL41" s="524"/>
      <c r="BM41" s="524"/>
      <c r="BN41" s="525"/>
      <c r="BO41" s="37"/>
      <c r="CC41" s="8"/>
      <c r="CD41" s="6"/>
      <c r="CE41" s="6"/>
      <c r="CF41" s="6"/>
      <c r="CG41" s="6"/>
      <c r="CH41" s="6"/>
      <c r="CI41" s="6"/>
      <c r="CJ41" s="6"/>
      <c r="CK41" s="6"/>
      <c r="CL41" s="6"/>
      <c r="CM41" s="6"/>
      <c r="CN41" s="6"/>
      <c r="CO41" s="6"/>
      <c r="CP41" s="6"/>
      <c r="CQ41" s="6"/>
      <c r="CR41" s="6"/>
    </row>
    <row r="42" spans="2:96" ht="21" customHeight="1" thickBot="1">
      <c r="B42" s="443"/>
      <c r="C42" s="564"/>
      <c r="D42" s="586"/>
      <c r="E42" s="586"/>
      <c r="F42" s="586"/>
      <c r="G42" s="586"/>
      <c r="H42" s="586"/>
      <c r="I42" s="587"/>
      <c r="J42" s="588"/>
      <c r="K42" s="586"/>
      <c r="L42" s="587"/>
      <c r="M42" s="588"/>
      <c r="N42" s="586"/>
      <c r="O42" s="587"/>
      <c r="P42" s="428"/>
      <c r="Q42" s="429"/>
      <c r="R42" s="429"/>
      <c r="S42" s="429"/>
      <c r="T42" s="429"/>
      <c r="U42" s="429"/>
      <c r="V42" s="430"/>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3"/>
      <c r="AU42" s="133"/>
      <c r="AV42" s="133"/>
      <c r="AW42" s="133"/>
      <c r="AX42" s="134"/>
      <c r="AY42" s="589">
        <f t="shared" si="0"/>
        <v>0</v>
      </c>
      <c r="AZ42" s="589"/>
      <c r="BA42" s="492"/>
      <c r="BB42" s="423">
        <f t="shared" si="1"/>
        <v>0</v>
      </c>
      <c r="BC42" s="590"/>
      <c r="BD42" s="591"/>
      <c r="BE42" s="592"/>
      <c r="BF42" s="593"/>
      <c r="BG42" s="594"/>
      <c r="BH42" s="592"/>
      <c r="BI42" s="593"/>
      <c r="BJ42" s="594"/>
      <c r="BK42" s="526"/>
      <c r="BL42" s="527"/>
      <c r="BM42" s="527"/>
      <c r="BN42" s="528"/>
      <c r="BO42" s="37"/>
      <c r="CC42" s="6"/>
      <c r="CD42" s="6"/>
      <c r="CE42" s="529"/>
      <c r="CF42" s="529"/>
      <c r="CG42" s="529"/>
      <c r="CH42" s="529"/>
      <c r="CI42" s="529"/>
      <c r="CJ42" s="529"/>
      <c r="CK42" s="530"/>
      <c r="CL42" s="530"/>
      <c r="CM42" s="530"/>
      <c r="CN42" s="530"/>
      <c r="CO42" s="530"/>
      <c r="CP42" s="24"/>
      <c r="CQ42" s="24"/>
      <c r="CR42" s="24"/>
    </row>
    <row r="43" spans="2:96" ht="21" customHeight="1">
      <c r="B43" s="443"/>
      <c r="C43" s="444" t="s">
        <v>24</v>
      </c>
      <c r="D43" s="445" t="s">
        <v>48</v>
      </c>
      <c r="E43" s="446"/>
      <c r="F43" s="446"/>
      <c r="G43" s="446"/>
      <c r="H43" s="446"/>
      <c r="I43" s="446"/>
      <c r="J43" s="446"/>
      <c r="K43" s="446"/>
      <c r="L43" s="446"/>
      <c r="M43" s="446"/>
      <c r="N43" s="446"/>
      <c r="O43" s="446"/>
      <c r="P43" s="505"/>
      <c r="Q43" s="506"/>
      <c r="R43" s="506"/>
      <c r="S43" s="506"/>
      <c r="T43" s="506"/>
      <c r="U43" s="506"/>
      <c r="V43" s="507"/>
      <c r="W43" s="126"/>
      <c r="X43" s="127">
        <v>8</v>
      </c>
      <c r="Y43" s="127"/>
      <c r="Z43" s="127">
        <v>8</v>
      </c>
      <c r="AA43" s="127">
        <v>8</v>
      </c>
      <c r="AB43" s="127"/>
      <c r="AC43" s="128"/>
      <c r="AD43" s="126"/>
      <c r="AE43" s="127">
        <v>8</v>
      </c>
      <c r="AF43" s="127"/>
      <c r="AG43" s="127">
        <v>8</v>
      </c>
      <c r="AH43" s="127">
        <v>8</v>
      </c>
      <c r="AI43" s="127"/>
      <c r="AJ43" s="128"/>
      <c r="AK43" s="126"/>
      <c r="AL43" s="127">
        <v>8</v>
      </c>
      <c r="AM43" s="127"/>
      <c r="AN43" s="127">
        <v>8</v>
      </c>
      <c r="AO43" s="127">
        <v>8</v>
      </c>
      <c r="AP43" s="127"/>
      <c r="AQ43" s="128"/>
      <c r="AR43" s="135"/>
      <c r="AS43" s="127">
        <v>8</v>
      </c>
      <c r="AT43" s="127"/>
      <c r="AU43" s="127">
        <v>8</v>
      </c>
      <c r="AV43" s="127">
        <v>8</v>
      </c>
      <c r="AW43" s="127"/>
      <c r="AX43" s="128"/>
      <c r="AY43" s="531">
        <f t="shared" si="0"/>
        <v>96</v>
      </c>
      <c r="AZ43" s="532"/>
      <c r="BA43" s="532"/>
      <c r="BB43" s="533">
        <f>AY43/4</f>
        <v>24</v>
      </c>
      <c r="BC43" s="533"/>
      <c r="BD43" s="533"/>
      <c r="BE43" s="534">
        <f>ROUNDDOWN(SUM(BB43:BD50)/AY60,1)</f>
        <v>2.5</v>
      </c>
      <c r="BF43" s="535"/>
      <c r="BG43" s="536"/>
      <c r="BH43" s="540">
        <f>ROUNDDOWN(SUM(BB43:BD50)/40,1)</f>
        <v>2</v>
      </c>
      <c r="BI43" s="541"/>
      <c r="BJ43" s="542"/>
      <c r="BK43" s="549"/>
      <c r="BL43" s="550"/>
      <c r="BM43" s="550"/>
      <c r="BN43" s="551"/>
      <c r="BO43" s="37"/>
      <c r="BP43" s="11"/>
      <c r="CC43" s="6"/>
      <c r="CD43" s="6"/>
      <c r="CE43" s="529"/>
      <c r="CF43" s="529"/>
      <c r="CG43" s="529"/>
      <c r="CH43" s="529"/>
      <c r="CI43" s="529"/>
      <c r="CJ43" s="529"/>
      <c r="CK43" s="530"/>
      <c r="CL43" s="530"/>
      <c r="CM43" s="530"/>
      <c r="CN43" s="530"/>
      <c r="CO43" s="530"/>
      <c r="CP43" s="24"/>
      <c r="CQ43" s="24"/>
      <c r="CR43" s="24"/>
    </row>
    <row r="44" spans="2:96" ht="21" customHeight="1">
      <c r="B44" s="443"/>
      <c r="C44" s="443"/>
      <c r="D44" s="426" t="s">
        <v>49</v>
      </c>
      <c r="E44" s="427"/>
      <c r="F44" s="427"/>
      <c r="G44" s="427"/>
      <c r="H44" s="427"/>
      <c r="I44" s="427"/>
      <c r="J44" s="427"/>
      <c r="K44" s="427"/>
      <c r="L44" s="427"/>
      <c r="M44" s="427"/>
      <c r="N44" s="427"/>
      <c r="O44" s="427"/>
      <c r="P44" s="428"/>
      <c r="Q44" s="429"/>
      <c r="R44" s="429"/>
      <c r="S44" s="429"/>
      <c r="T44" s="429"/>
      <c r="U44" s="429"/>
      <c r="V44" s="430"/>
      <c r="W44" s="129">
        <v>4</v>
      </c>
      <c r="X44" s="130"/>
      <c r="Y44" s="130">
        <v>7</v>
      </c>
      <c r="Z44" s="130"/>
      <c r="AA44" s="130"/>
      <c r="AB44" s="130">
        <v>1</v>
      </c>
      <c r="AC44" s="131">
        <v>4</v>
      </c>
      <c r="AD44" s="129">
        <v>4</v>
      </c>
      <c r="AE44" s="130"/>
      <c r="AF44" s="130">
        <v>7</v>
      </c>
      <c r="AG44" s="130"/>
      <c r="AH44" s="130"/>
      <c r="AI44" s="130">
        <v>1</v>
      </c>
      <c r="AJ44" s="131">
        <v>4</v>
      </c>
      <c r="AK44" s="129">
        <v>4</v>
      </c>
      <c r="AL44" s="130"/>
      <c r="AM44" s="130">
        <v>7</v>
      </c>
      <c r="AN44" s="130">
        <v>2</v>
      </c>
      <c r="AO44" s="130"/>
      <c r="AP44" s="130">
        <v>1</v>
      </c>
      <c r="AQ44" s="131">
        <v>4</v>
      </c>
      <c r="AR44" s="136">
        <v>4</v>
      </c>
      <c r="AS44" s="130"/>
      <c r="AT44" s="130"/>
      <c r="AU44" s="130"/>
      <c r="AV44" s="130"/>
      <c r="AW44" s="130"/>
      <c r="AX44" s="131">
        <v>7</v>
      </c>
      <c r="AY44" s="497">
        <f t="shared" si="0"/>
        <v>61</v>
      </c>
      <c r="AZ44" s="432"/>
      <c r="BA44" s="432"/>
      <c r="BB44" s="433">
        <f>AY44/4</f>
        <v>15.25</v>
      </c>
      <c r="BC44" s="433"/>
      <c r="BD44" s="433"/>
      <c r="BE44" s="509"/>
      <c r="BF44" s="510"/>
      <c r="BG44" s="511"/>
      <c r="BH44" s="543"/>
      <c r="BI44" s="544"/>
      <c r="BJ44" s="545"/>
      <c r="BK44" s="523"/>
      <c r="BL44" s="524"/>
      <c r="BM44" s="524"/>
      <c r="BN44" s="525"/>
      <c r="BO44" s="37"/>
      <c r="CC44" s="6"/>
      <c r="CD44" s="6"/>
      <c r="CE44" s="529"/>
      <c r="CF44" s="529"/>
      <c r="CG44" s="529"/>
      <c r="CH44" s="529"/>
      <c r="CI44" s="529"/>
      <c r="CJ44" s="529"/>
      <c r="CK44" s="530"/>
      <c r="CL44" s="530"/>
      <c r="CM44" s="530"/>
      <c r="CN44" s="530"/>
      <c r="CO44" s="530"/>
      <c r="CP44" s="24"/>
      <c r="CQ44" s="24"/>
      <c r="CR44" s="24"/>
    </row>
    <row r="45" spans="2:96" ht="21" customHeight="1">
      <c r="B45" s="443"/>
      <c r="C45" s="443"/>
      <c r="D45" s="426" t="s">
        <v>104</v>
      </c>
      <c r="E45" s="427"/>
      <c r="F45" s="427"/>
      <c r="G45" s="427"/>
      <c r="H45" s="427"/>
      <c r="I45" s="427"/>
      <c r="J45" s="427"/>
      <c r="K45" s="427"/>
      <c r="L45" s="427"/>
      <c r="M45" s="427"/>
      <c r="N45" s="427"/>
      <c r="O45" s="427"/>
      <c r="P45" s="428"/>
      <c r="Q45" s="429"/>
      <c r="R45" s="429"/>
      <c r="S45" s="429"/>
      <c r="T45" s="429"/>
      <c r="U45" s="429"/>
      <c r="V45" s="430"/>
      <c r="W45" s="129">
        <v>4</v>
      </c>
      <c r="X45" s="130"/>
      <c r="Y45" s="130">
        <v>7</v>
      </c>
      <c r="Z45" s="130"/>
      <c r="AA45" s="130"/>
      <c r="AB45" s="130">
        <v>1</v>
      </c>
      <c r="AC45" s="131">
        <v>4</v>
      </c>
      <c r="AD45" s="129">
        <v>4</v>
      </c>
      <c r="AE45" s="130"/>
      <c r="AF45" s="130">
        <v>7</v>
      </c>
      <c r="AG45" s="130"/>
      <c r="AH45" s="130"/>
      <c r="AI45" s="130">
        <v>1</v>
      </c>
      <c r="AJ45" s="131">
        <v>4</v>
      </c>
      <c r="AK45" s="129">
        <v>4</v>
      </c>
      <c r="AL45" s="130"/>
      <c r="AM45" s="130">
        <v>7</v>
      </c>
      <c r="AN45" s="130">
        <v>2</v>
      </c>
      <c r="AO45" s="130"/>
      <c r="AP45" s="130">
        <v>1</v>
      </c>
      <c r="AQ45" s="131">
        <v>4</v>
      </c>
      <c r="AR45" s="136">
        <v>4</v>
      </c>
      <c r="AS45" s="130"/>
      <c r="AT45" s="130"/>
      <c r="AU45" s="130"/>
      <c r="AV45" s="130"/>
      <c r="AW45" s="130"/>
      <c r="AX45" s="131">
        <v>7</v>
      </c>
      <c r="AY45" s="497">
        <f t="shared" si="0"/>
        <v>61</v>
      </c>
      <c r="AZ45" s="432"/>
      <c r="BA45" s="432"/>
      <c r="BB45" s="433">
        <f t="shared" si="1"/>
        <v>15.25</v>
      </c>
      <c r="BC45" s="433"/>
      <c r="BD45" s="433"/>
      <c r="BE45" s="509"/>
      <c r="BF45" s="510"/>
      <c r="BG45" s="511"/>
      <c r="BH45" s="543"/>
      <c r="BI45" s="544"/>
      <c r="BJ45" s="545"/>
      <c r="BK45" s="523"/>
      <c r="BL45" s="524"/>
      <c r="BM45" s="524"/>
      <c r="BN45" s="525"/>
      <c r="BO45" s="37"/>
      <c r="CC45" s="7"/>
      <c r="CD45" s="6"/>
      <c r="CE45" s="529"/>
      <c r="CF45" s="529"/>
      <c r="CG45" s="529"/>
      <c r="CH45" s="529"/>
      <c r="CI45" s="529"/>
      <c r="CJ45" s="529"/>
      <c r="CK45" s="530"/>
      <c r="CL45" s="530"/>
      <c r="CM45" s="530"/>
      <c r="CN45" s="530"/>
      <c r="CO45" s="530"/>
      <c r="CP45" s="24"/>
      <c r="CQ45" s="24"/>
      <c r="CR45" s="24"/>
    </row>
    <row r="46" spans="2:96" ht="21" customHeight="1">
      <c r="B46" s="443"/>
      <c r="C46" s="443"/>
      <c r="D46" s="426" t="s">
        <v>109</v>
      </c>
      <c r="E46" s="427"/>
      <c r="F46" s="427"/>
      <c r="G46" s="427"/>
      <c r="H46" s="427"/>
      <c r="I46" s="427"/>
      <c r="J46" s="427"/>
      <c r="K46" s="427"/>
      <c r="L46" s="427"/>
      <c r="M46" s="427"/>
      <c r="N46" s="427"/>
      <c r="O46" s="427"/>
      <c r="P46" s="428"/>
      <c r="Q46" s="429"/>
      <c r="R46" s="429"/>
      <c r="S46" s="429"/>
      <c r="T46" s="429"/>
      <c r="U46" s="429"/>
      <c r="V46" s="430"/>
      <c r="W46" s="129"/>
      <c r="X46" s="130"/>
      <c r="Y46" s="130"/>
      <c r="Z46" s="130"/>
      <c r="AA46" s="130">
        <v>7</v>
      </c>
      <c r="AB46" s="130"/>
      <c r="AC46" s="131"/>
      <c r="AD46" s="129">
        <v>1</v>
      </c>
      <c r="AE46" s="130">
        <v>4</v>
      </c>
      <c r="AF46" s="130">
        <v>4</v>
      </c>
      <c r="AG46" s="130"/>
      <c r="AH46" s="130">
        <v>7</v>
      </c>
      <c r="AI46" s="130"/>
      <c r="AJ46" s="131"/>
      <c r="AK46" s="129">
        <v>1</v>
      </c>
      <c r="AL46" s="130">
        <v>4</v>
      </c>
      <c r="AM46" s="130">
        <v>4</v>
      </c>
      <c r="AN46" s="130"/>
      <c r="AO46" s="130">
        <v>7</v>
      </c>
      <c r="AP46" s="130">
        <v>2</v>
      </c>
      <c r="AQ46" s="131"/>
      <c r="AR46" s="136">
        <v>1</v>
      </c>
      <c r="AS46" s="130">
        <v>4</v>
      </c>
      <c r="AT46" s="130"/>
      <c r="AU46" s="130"/>
      <c r="AV46" s="130">
        <v>7</v>
      </c>
      <c r="AW46" s="130"/>
      <c r="AX46" s="131">
        <v>4</v>
      </c>
      <c r="AY46" s="497">
        <f t="shared" si="0"/>
        <v>57</v>
      </c>
      <c r="AZ46" s="432"/>
      <c r="BA46" s="432"/>
      <c r="BB46" s="433">
        <f t="shared" si="1"/>
        <v>14.25</v>
      </c>
      <c r="BC46" s="433"/>
      <c r="BD46" s="433"/>
      <c r="BE46" s="509"/>
      <c r="BF46" s="510"/>
      <c r="BG46" s="511"/>
      <c r="BH46" s="543"/>
      <c r="BI46" s="544"/>
      <c r="BJ46" s="545"/>
      <c r="BK46" s="526"/>
      <c r="BL46" s="527"/>
      <c r="BM46" s="527"/>
      <c r="BN46" s="528"/>
      <c r="BO46" s="37"/>
    </row>
    <row r="47" spans="2:96" ht="21" customHeight="1">
      <c r="B47" s="443"/>
      <c r="C47" s="443"/>
      <c r="D47" s="426" t="s">
        <v>110</v>
      </c>
      <c r="E47" s="427"/>
      <c r="F47" s="427"/>
      <c r="G47" s="427"/>
      <c r="H47" s="427"/>
      <c r="I47" s="427"/>
      <c r="J47" s="427"/>
      <c r="K47" s="427"/>
      <c r="L47" s="427"/>
      <c r="M47" s="427"/>
      <c r="N47" s="427"/>
      <c r="O47" s="427"/>
      <c r="P47" s="428"/>
      <c r="Q47" s="429"/>
      <c r="R47" s="429"/>
      <c r="S47" s="429"/>
      <c r="T47" s="429"/>
      <c r="U47" s="429"/>
      <c r="V47" s="430"/>
      <c r="W47" s="129"/>
      <c r="X47" s="130"/>
      <c r="Y47" s="130"/>
      <c r="Z47" s="130"/>
      <c r="AA47" s="130">
        <v>7</v>
      </c>
      <c r="AB47" s="130"/>
      <c r="AC47" s="131"/>
      <c r="AD47" s="129">
        <v>1</v>
      </c>
      <c r="AE47" s="130">
        <v>4</v>
      </c>
      <c r="AF47" s="130">
        <v>4</v>
      </c>
      <c r="AG47" s="130"/>
      <c r="AH47" s="130">
        <v>7</v>
      </c>
      <c r="AI47" s="130"/>
      <c r="AJ47" s="131"/>
      <c r="AK47" s="129">
        <v>1</v>
      </c>
      <c r="AL47" s="130">
        <v>4</v>
      </c>
      <c r="AM47" s="130">
        <v>4</v>
      </c>
      <c r="AN47" s="130"/>
      <c r="AO47" s="130">
        <v>7</v>
      </c>
      <c r="AP47" s="130">
        <v>2</v>
      </c>
      <c r="AQ47" s="131"/>
      <c r="AR47" s="136">
        <v>1</v>
      </c>
      <c r="AS47" s="130">
        <v>4</v>
      </c>
      <c r="AT47" s="130"/>
      <c r="AU47" s="130"/>
      <c r="AV47" s="130">
        <v>7</v>
      </c>
      <c r="AW47" s="130"/>
      <c r="AX47" s="131">
        <v>4</v>
      </c>
      <c r="AY47" s="497">
        <f t="shared" si="0"/>
        <v>57</v>
      </c>
      <c r="AZ47" s="432"/>
      <c r="BA47" s="432"/>
      <c r="BB47" s="433">
        <f t="shared" si="1"/>
        <v>14.25</v>
      </c>
      <c r="BC47" s="433"/>
      <c r="BD47" s="433"/>
      <c r="BE47" s="509"/>
      <c r="BF47" s="510"/>
      <c r="BG47" s="511"/>
      <c r="BH47" s="543"/>
      <c r="BI47" s="544"/>
      <c r="BJ47" s="545"/>
      <c r="BK47" s="523"/>
      <c r="BL47" s="524"/>
      <c r="BM47" s="524"/>
      <c r="BN47" s="525"/>
      <c r="BO47" s="37"/>
    </row>
    <row r="48" spans="2:96" ht="21" customHeight="1">
      <c r="B48" s="443"/>
      <c r="C48" s="443"/>
      <c r="D48" s="426"/>
      <c r="E48" s="427"/>
      <c r="F48" s="427"/>
      <c r="G48" s="427"/>
      <c r="H48" s="427"/>
      <c r="I48" s="427"/>
      <c r="J48" s="427"/>
      <c r="K48" s="427"/>
      <c r="L48" s="427"/>
      <c r="M48" s="427"/>
      <c r="N48" s="427"/>
      <c r="O48" s="427"/>
      <c r="P48" s="428"/>
      <c r="Q48" s="429"/>
      <c r="R48" s="429"/>
      <c r="S48" s="429"/>
      <c r="T48" s="429"/>
      <c r="U48" s="429"/>
      <c r="V48" s="430"/>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36"/>
      <c r="AS48" s="130"/>
      <c r="AT48" s="130"/>
      <c r="AU48" s="130"/>
      <c r="AV48" s="130"/>
      <c r="AW48" s="130"/>
      <c r="AX48" s="131"/>
      <c r="AY48" s="497">
        <f t="shared" si="0"/>
        <v>0</v>
      </c>
      <c r="AZ48" s="432"/>
      <c r="BA48" s="432"/>
      <c r="BB48" s="433">
        <f t="shared" si="1"/>
        <v>0</v>
      </c>
      <c r="BC48" s="433"/>
      <c r="BD48" s="433"/>
      <c r="BE48" s="509"/>
      <c r="BF48" s="510"/>
      <c r="BG48" s="511"/>
      <c r="BH48" s="543"/>
      <c r="BI48" s="544"/>
      <c r="BJ48" s="545"/>
      <c r="BK48" s="523"/>
      <c r="BL48" s="524"/>
      <c r="BM48" s="524"/>
      <c r="BN48" s="525"/>
      <c r="BO48" s="37"/>
    </row>
    <row r="49" spans="2:85" ht="21" customHeight="1">
      <c r="B49" s="443"/>
      <c r="C49" s="443"/>
      <c r="D49" s="426"/>
      <c r="E49" s="427"/>
      <c r="F49" s="427"/>
      <c r="G49" s="427"/>
      <c r="H49" s="427"/>
      <c r="I49" s="427"/>
      <c r="J49" s="427"/>
      <c r="K49" s="427"/>
      <c r="L49" s="427"/>
      <c r="M49" s="427"/>
      <c r="N49" s="427"/>
      <c r="O49" s="427"/>
      <c r="P49" s="428"/>
      <c r="Q49" s="429"/>
      <c r="R49" s="429"/>
      <c r="S49" s="429"/>
      <c r="T49" s="429"/>
      <c r="U49" s="429"/>
      <c r="V49" s="430"/>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36"/>
      <c r="AS49" s="130"/>
      <c r="AT49" s="130"/>
      <c r="AU49" s="130"/>
      <c r="AV49" s="130"/>
      <c r="AW49" s="130"/>
      <c r="AX49" s="131"/>
      <c r="AY49" s="497">
        <f t="shared" si="0"/>
        <v>0</v>
      </c>
      <c r="AZ49" s="432"/>
      <c r="BA49" s="432"/>
      <c r="BB49" s="433">
        <f t="shared" si="1"/>
        <v>0</v>
      </c>
      <c r="BC49" s="433"/>
      <c r="BD49" s="433"/>
      <c r="BE49" s="509"/>
      <c r="BF49" s="510"/>
      <c r="BG49" s="511"/>
      <c r="BH49" s="543"/>
      <c r="BI49" s="544"/>
      <c r="BJ49" s="545"/>
      <c r="BK49" s="523"/>
      <c r="BL49" s="524"/>
      <c r="BM49" s="524"/>
      <c r="BN49" s="525"/>
      <c r="BO49" s="37"/>
    </row>
    <row r="50" spans="2:85" ht="21" customHeight="1" thickBot="1">
      <c r="B50" s="443"/>
      <c r="C50" s="443"/>
      <c r="D50" s="515"/>
      <c r="E50" s="516"/>
      <c r="F50" s="516"/>
      <c r="G50" s="516"/>
      <c r="H50" s="516"/>
      <c r="I50" s="516"/>
      <c r="J50" s="516"/>
      <c r="K50" s="516"/>
      <c r="L50" s="516"/>
      <c r="M50" s="516"/>
      <c r="N50" s="516"/>
      <c r="O50" s="516"/>
      <c r="P50" s="517"/>
      <c r="Q50" s="518"/>
      <c r="R50" s="518"/>
      <c r="S50" s="518"/>
      <c r="T50" s="518"/>
      <c r="U50" s="518"/>
      <c r="V50" s="519"/>
      <c r="W50" s="137"/>
      <c r="X50" s="138"/>
      <c r="Y50" s="138"/>
      <c r="Z50" s="138"/>
      <c r="AA50" s="138"/>
      <c r="AB50" s="138"/>
      <c r="AC50" s="139"/>
      <c r="AD50" s="137"/>
      <c r="AE50" s="138"/>
      <c r="AF50" s="138"/>
      <c r="AG50" s="138"/>
      <c r="AH50" s="138"/>
      <c r="AI50" s="138"/>
      <c r="AJ50" s="139"/>
      <c r="AK50" s="137"/>
      <c r="AL50" s="138"/>
      <c r="AM50" s="138"/>
      <c r="AN50" s="138"/>
      <c r="AO50" s="138"/>
      <c r="AP50" s="138"/>
      <c r="AQ50" s="139"/>
      <c r="AR50" s="140"/>
      <c r="AS50" s="138"/>
      <c r="AT50" s="138"/>
      <c r="AU50" s="138"/>
      <c r="AV50" s="138"/>
      <c r="AW50" s="138"/>
      <c r="AX50" s="139"/>
      <c r="AY50" s="520">
        <f t="shared" si="0"/>
        <v>0</v>
      </c>
      <c r="AZ50" s="521"/>
      <c r="BA50" s="521"/>
      <c r="BB50" s="522">
        <f t="shared" si="1"/>
        <v>0</v>
      </c>
      <c r="BC50" s="522"/>
      <c r="BD50" s="522"/>
      <c r="BE50" s="537"/>
      <c r="BF50" s="538"/>
      <c r="BG50" s="539"/>
      <c r="BH50" s="546"/>
      <c r="BI50" s="547"/>
      <c r="BJ50" s="548"/>
      <c r="BK50" s="501"/>
      <c r="BL50" s="502"/>
      <c r="BM50" s="502"/>
      <c r="BN50" s="503"/>
      <c r="BO50" s="37"/>
    </row>
    <row r="51" spans="2:85" ht="21" customHeight="1">
      <c r="B51" s="443"/>
      <c r="C51" s="493" t="s">
        <v>55</v>
      </c>
      <c r="D51" s="504" t="s">
        <v>50</v>
      </c>
      <c r="E51" s="446"/>
      <c r="F51" s="446"/>
      <c r="G51" s="446"/>
      <c r="H51" s="446"/>
      <c r="I51" s="446"/>
      <c r="J51" s="446"/>
      <c r="K51" s="446"/>
      <c r="L51" s="446"/>
      <c r="M51" s="446"/>
      <c r="N51" s="446"/>
      <c r="O51" s="446"/>
      <c r="P51" s="505"/>
      <c r="Q51" s="506"/>
      <c r="R51" s="506"/>
      <c r="S51" s="506"/>
      <c r="T51" s="506"/>
      <c r="U51" s="506"/>
      <c r="V51" s="507"/>
      <c r="W51" s="141"/>
      <c r="X51" s="142">
        <v>7</v>
      </c>
      <c r="Y51" s="142">
        <v>7</v>
      </c>
      <c r="Z51" s="142"/>
      <c r="AA51" s="142">
        <v>7</v>
      </c>
      <c r="AB51" s="142"/>
      <c r="AC51" s="143">
        <v>7</v>
      </c>
      <c r="AD51" s="141"/>
      <c r="AE51" s="142">
        <v>7</v>
      </c>
      <c r="AF51" s="142">
        <v>7</v>
      </c>
      <c r="AG51" s="142"/>
      <c r="AH51" s="142">
        <v>7</v>
      </c>
      <c r="AI51" s="142"/>
      <c r="AJ51" s="143">
        <v>7</v>
      </c>
      <c r="AK51" s="141"/>
      <c r="AL51" s="142">
        <v>7</v>
      </c>
      <c r="AM51" s="142">
        <v>7</v>
      </c>
      <c r="AN51" s="142"/>
      <c r="AO51" s="142">
        <v>7</v>
      </c>
      <c r="AP51" s="142"/>
      <c r="AQ51" s="143">
        <v>7</v>
      </c>
      <c r="AR51" s="141"/>
      <c r="AS51" s="142">
        <v>7</v>
      </c>
      <c r="AT51" s="142">
        <v>7</v>
      </c>
      <c r="AU51" s="142"/>
      <c r="AV51" s="142"/>
      <c r="AW51" s="142"/>
      <c r="AX51" s="143">
        <v>7</v>
      </c>
      <c r="AY51" s="508">
        <f t="shared" si="0"/>
        <v>105</v>
      </c>
      <c r="AZ51" s="472"/>
      <c r="BA51" s="472"/>
      <c r="BB51" s="473">
        <f t="shared" si="1"/>
        <v>26.25</v>
      </c>
      <c r="BC51" s="473"/>
      <c r="BD51" s="473"/>
      <c r="BE51" s="509">
        <f>ROUNDDOWN(SUM(BB51:BD57)/AY60,1)</f>
        <v>4.2</v>
      </c>
      <c r="BF51" s="510"/>
      <c r="BG51" s="511"/>
      <c r="BH51" s="512">
        <f>ROUNDDOWN(SUM(BB51:BD57)/40,1)</f>
        <v>3.3</v>
      </c>
      <c r="BI51" s="513"/>
      <c r="BJ51" s="514"/>
      <c r="BK51" s="498"/>
      <c r="BL51" s="499"/>
      <c r="BM51" s="499"/>
      <c r="BN51" s="500"/>
      <c r="BO51" s="37"/>
    </row>
    <row r="52" spans="2:85" ht="21" customHeight="1">
      <c r="B52" s="443"/>
      <c r="C52" s="494"/>
      <c r="D52" s="496" t="s">
        <v>51</v>
      </c>
      <c r="E52" s="427"/>
      <c r="F52" s="427"/>
      <c r="G52" s="427"/>
      <c r="H52" s="427"/>
      <c r="I52" s="427"/>
      <c r="J52" s="427"/>
      <c r="K52" s="427"/>
      <c r="L52" s="427"/>
      <c r="M52" s="427"/>
      <c r="N52" s="427"/>
      <c r="O52" s="427"/>
      <c r="P52" s="428"/>
      <c r="Q52" s="429"/>
      <c r="R52" s="429"/>
      <c r="S52" s="429"/>
      <c r="T52" s="429"/>
      <c r="U52" s="429"/>
      <c r="V52" s="430"/>
      <c r="W52" s="129"/>
      <c r="X52" s="130">
        <v>7</v>
      </c>
      <c r="Y52" s="130">
        <v>7</v>
      </c>
      <c r="Z52" s="130"/>
      <c r="AA52" s="130">
        <v>7</v>
      </c>
      <c r="AB52" s="130"/>
      <c r="AC52" s="131">
        <v>7</v>
      </c>
      <c r="AD52" s="129"/>
      <c r="AE52" s="130">
        <v>7</v>
      </c>
      <c r="AF52" s="130">
        <v>7</v>
      </c>
      <c r="AG52" s="130"/>
      <c r="AH52" s="130">
        <v>7</v>
      </c>
      <c r="AI52" s="130"/>
      <c r="AJ52" s="131">
        <v>7</v>
      </c>
      <c r="AK52" s="129"/>
      <c r="AL52" s="130">
        <v>7</v>
      </c>
      <c r="AM52" s="130">
        <v>7</v>
      </c>
      <c r="AN52" s="130"/>
      <c r="AO52" s="130"/>
      <c r="AP52" s="130"/>
      <c r="AQ52" s="131">
        <v>7</v>
      </c>
      <c r="AR52" s="129"/>
      <c r="AS52" s="130"/>
      <c r="AT52" s="130">
        <v>7</v>
      </c>
      <c r="AU52" s="130"/>
      <c r="AV52" s="130"/>
      <c r="AW52" s="130"/>
      <c r="AX52" s="131">
        <v>7</v>
      </c>
      <c r="AY52" s="497">
        <f t="shared" si="0"/>
        <v>91</v>
      </c>
      <c r="AZ52" s="432"/>
      <c r="BA52" s="432"/>
      <c r="BB52" s="433">
        <f t="shared" si="1"/>
        <v>22.75</v>
      </c>
      <c r="BC52" s="433"/>
      <c r="BD52" s="433"/>
      <c r="BE52" s="509"/>
      <c r="BF52" s="510"/>
      <c r="BG52" s="511"/>
      <c r="BH52" s="512"/>
      <c r="BI52" s="513"/>
      <c r="BJ52" s="514"/>
      <c r="BK52" s="424"/>
      <c r="BL52" s="424"/>
      <c r="BM52" s="424"/>
      <c r="BN52" s="425"/>
      <c r="BO52" s="37"/>
    </row>
    <row r="53" spans="2:85" ht="21" customHeight="1">
      <c r="B53" s="443"/>
      <c r="C53" s="494"/>
      <c r="D53" s="496" t="s">
        <v>105</v>
      </c>
      <c r="E53" s="427"/>
      <c r="F53" s="427"/>
      <c r="G53" s="427"/>
      <c r="H53" s="427"/>
      <c r="I53" s="427"/>
      <c r="J53" s="427"/>
      <c r="K53" s="427"/>
      <c r="L53" s="427"/>
      <c r="M53" s="427"/>
      <c r="N53" s="427"/>
      <c r="O53" s="427"/>
      <c r="P53" s="428"/>
      <c r="Q53" s="429"/>
      <c r="R53" s="429"/>
      <c r="S53" s="429"/>
      <c r="T53" s="429"/>
      <c r="U53" s="429"/>
      <c r="V53" s="430"/>
      <c r="W53" s="129">
        <v>7</v>
      </c>
      <c r="X53" s="130"/>
      <c r="Y53" s="130">
        <v>7</v>
      </c>
      <c r="Z53" s="130">
        <v>7</v>
      </c>
      <c r="AA53" s="130">
        <v>7</v>
      </c>
      <c r="AB53" s="130">
        <v>7</v>
      </c>
      <c r="AC53" s="131"/>
      <c r="AD53" s="129">
        <v>7</v>
      </c>
      <c r="AE53" s="130"/>
      <c r="AF53" s="130">
        <v>7</v>
      </c>
      <c r="AG53" s="130">
        <v>7</v>
      </c>
      <c r="AH53" s="130">
        <v>7</v>
      </c>
      <c r="AI53" s="130">
        <v>7</v>
      </c>
      <c r="AJ53" s="131"/>
      <c r="AK53" s="129">
        <v>7</v>
      </c>
      <c r="AL53" s="130"/>
      <c r="AM53" s="130">
        <v>7</v>
      </c>
      <c r="AN53" s="130">
        <v>7</v>
      </c>
      <c r="AO53" s="130"/>
      <c r="AP53" s="130">
        <v>7</v>
      </c>
      <c r="AQ53" s="131"/>
      <c r="AR53" s="129">
        <v>7</v>
      </c>
      <c r="AS53" s="130"/>
      <c r="AT53" s="130">
        <v>7</v>
      </c>
      <c r="AU53" s="130"/>
      <c r="AV53" s="130">
        <v>7</v>
      </c>
      <c r="AW53" s="130"/>
      <c r="AX53" s="131"/>
      <c r="AY53" s="497">
        <f t="shared" si="0"/>
        <v>119</v>
      </c>
      <c r="AZ53" s="432"/>
      <c r="BA53" s="432"/>
      <c r="BB53" s="433">
        <f t="shared" si="1"/>
        <v>29.75</v>
      </c>
      <c r="BC53" s="433"/>
      <c r="BD53" s="433"/>
      <c r="BE53" s="509"/>
      <c r="BF53" s="510"/>
      <c r="BG53" s="511"/>
      <c r="BH53" s="512"/>
      <c r="BI53" s="513"/>
      <c r="BJ53" s="514"/>
      <c r="BK53" s="424"/>
      <c r="BL53" s="424"/>
      <c r="BM53" s="424"/>
      <c r="BN53" s="425"/>
      <c r="BO53" s="37"/>
    </row>
    <row r="54" spans="2:85" ht="21" customHeight="1">
      <c r="B54" s="443"/>
      <c r="C54" s="494"/>
      <c r="D54" s="496" t="s">
        <v>106</v>
      </c>
      <c r="E54" s="427"/>
      <c r="F54" s="427"/>
      <c r="G54" s="427"/>
      <c r="H54" s="427"/>
      <c r="I54" s="427"/>
      <c r="J54" s="427"/>
      <c r="K54" s="427"/>
      <c r="L54" s="427"/>
      <c r="M54" s="427"/>
      <c r="N54" s="427"/>
      <c r="O54" s="427"/>
      <c r="P54" s="428"/>
      <c r="Q54" s="429"/>
      <c r="R54" s="429"/>
      <c r="S54" s="429"/>
      <c r="T54" s="429"/>
      <c r="U54" s="429"/>
      <c r="V54" s="430"/>
      <c r="W54" s="129">
        <v>7</v>
      </c>
      <c r="X54" s="130"/>
      <c r="Y54" s="130"/>
      <c r="Z54" s="130">
        <v>7</v>
      </c>
      <c r="AA54" s="130">
        <v>7</v>
      </c>
      <c r="AB54" s="130">
        <v>7</v>
      </c>
      <c r="AC54" s="131"/>
      <c r="AD54" s="129">
        <v>7</v>
      </c>
      <c r="AE54" s="130"/>
      <c r="AF54" s="130"/>
      <c r="AG54" s="130">
        <v>7</v>
      </c>
      <c r="AH54" s="130">
        <v>7</v>
      </c>
      <c r="AI54" s="130">
        <v>7</v>
      </c>
      <c r="AJ54" s="131"/>
      <c r="AK54" s="129">
        <v>7</v>
      </c>
      <c r="AL54" s="130"/>
      <c r="AM54" s="130">
        <v>7</v>
      </c>
      <c r="AN54" s="130">
        <v>7</v>
      </c>
      <c r="AO54" s="130">
        <v>7</v>
      </c>
      <c r="AP54" s="130">
        <v>7</v>
      </c>
      <c r="AQ54" s="131"/>
      <c r="AR54" s="129">
        <v>7</v>
      </c>
      <c r="AS54" s="130"/>
      <c r="AT54" s="130">
        <v>7</v>
      </c>
      <c r="AU54" s="130"/>
      <c r="AV54" s="130">
        <v>7</v>
      </c>
      <c r="AW54" s="130"/>
      <c r="AX54" s="131"/>
      <c r="AY54" s="497">
        <f t="shared" si="0"/>
        <v>112</v>
      </c>
      <c r="AZ54" s="432"/>
      <c r="BA54" s="432"/>
      <c r="BB54" s="433">
        <f t="shared" si="1"/>
        <v>28</v>
      </c>
      <c r="BC54" s="433"/>
      <c r="BD54" s="433"/>
      <c r="BE54" s="509"/>
      <c r="BF54" s="510"/>
      <c r="BG54" s="511"/>
      <c r="BH54" s="512"/>
      <c r="BI54" s="513"/>
      <c r="BJ54" s="514"/>
      <c r="BK54" s="424"/>
      <c r="BL54" s="424"/>
      <c r="BM54" s="424"/>
      <c r="BN54" s="425"/>
    </row>
    <row r="55" spans="2:85" ht="21" customHeight="1">
      <c r="B55" s="443"/>
      <c r="C55" s="494"/>
      <c r="D55" s="496" t="s">
        <v>107</v>
      </c>
      <c r="E55" s="427"/>
      <c r="F55" s="427"/>
      <c r="G55" s="427"/>
      <c r="H55" s="427"/>
      <c r="I55" s="427"/>
      <c r="J55" s="427"/>
      <c r="K55" s="427"/>
      <c r="L55" s="427"/>
      <c r="M55" s="427"/>
      <c r="N55" s="427"/>
      <c r="O55" s="427"/>
      <c r="P55" s="428"/>
      <c r="Q55" s="429"/>
      <c r="R55" s="429"/>
      <c r="S55" s="429"/>
      <c r="T55" s="429"/>
      <c r="U55" s="429"/>
      <c r="V55" s="430"/>
      <c r="W55" s="129">
        <v>7</v>
      </c>
      <c r="X55" s="130"/>
      <c r="Y55" s="130"/>
      <c r="Z55" s="130">
        <v>7</v>
      </c>
      <c r="AA55" s="130">
        <v>7</v>
      </c>
      <c r="AB55" s="130">
        <v>7</v>
      </c>
      <c r="AC55" s="131"/>
      <c r="AD55" s="129">
        <v>7</v>
      </c>
      <c r="AE55" s="130"/>
      <c r="AF55" s="130"/>
      <c r="AG55" s="130">
        <v>7</v>
      </c>
      <c r="AH55" s="130">
        <v>7</v>
      </c>
      <c r="AI55" s="130">
        <v>7</v>
      </c>
      <c r="AJ55" s="131"/>
      <c r="AK55" s="129">
        <v>7</v>
      </c>
      <c r="AL55" s="130"/>
      <c r="AM55" s="130">
        <v>7</v>
      </c>
      <c r="AN55" s="130">
        <v>7</v>
      </c>
      <c r="AO55" s="130">
        <v>7</v>
      </c>
      <c r="AP55" s="130">
        <v>7</v>
      </c>
      <c r="AQ55" s="131"/>
      <c r="AR55" s="129">
        <v>7</v>
      </c>
      <c r="AS55" s="130"/>
      <c r="AT55" s="130">
        <v>7</v>
      </c>
      <c r="AU55" s="130"/>
      <c r="AV55" s="130">
        <v>7</v>
      </c>
      <c r="AW55" s="130"/>
      <c r="AX55" s="131"/>
      <c r="AY55" s="497">
        <f t="shared" si="0"/>
        <v>112</v>
      </c>
      <c r="AZ55" s="432"/>
      <c r="BA55" s="432"/>
      <c r="BB55" s="433">
        <f t="shared" si="1"/>
        <v>28</v>
      </c>
      <c r="BC55" s="433"/>
      <c r="BD55" s="433"/>
      <c r="BE55" s="509"/>
      <c r="BF55" s="510"/>
      <c r="BG55" s="511"/>
      <c r="BH55" s="512"/>
      <c r="BI55" s="513"/>
      <c r="BJ55" s="514"/>
      <c r="BK55" s="424"/>
      <c r="BL55" s="424"/>
      <c r="BM55" s="424"/>
      <c r="BN55" s="425"/>
      <c r="CE55" s="2"/>
      <c r="CF55" s="2"/>
      <c r="CG55" s="2"/>
    </row>
    <row r="56" spans="2:85" ht="21" customHeight="1">
      <c r="B56" s="443"/>
      <c r="C56" s="494"/>
      <c r="D56" s="496"/>
      <c r="E56" s="427"/>
      <c r="F56" s="427"/>
      <c r="G56" s="427"/>
      <c r="H56" s="427"/>
      <c r="I56" s="427"/>
      <c r="J56" s="427"/>
      <c r="K56" s="427"/>
      <c r="L56" s="427"/>
      <c r="M56" s="427"/>
      <c r="N56" s="427"/>
      <c r="O56" s="427"/>
      <c r="P56" s="428"/>
      <c r="Q56" s="429"/>
      <c r="R56" s="429"/>
      <c r="S56" s="429"/>
      <c r="T56" s="429"/>
      <c r="U56" s="429"/>
      <c r="V56" s="430"/>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29"/>
      <c r="AS56" s="130"/>
      <c r="AT56" s="130"/>
      <c r="AU56" s="130"/>
      <c r="AV56" s="130"/>
      <c r="AW56" s="130"/>
      <c r="AX56" s="131"/>
      <c r="AY56" s="497">
        <f t="shared" si="0"/>
        <v>0</v>
      </c>
      <c r="AZ56" s="432"/>
      <c r="BA56" s="432"/>
      <c r="BB56" s="433">
        <f t="shared" si="1"/>
        <v>0</v>
      </c>
      <c r="BC56" s="433"/>
      <c r="BD56" s="433"/>
      <c r="BE56" s="509"/>
      <c r="BF56" s="510"/>
      <c r="BG56" s="511"/>
      <c r="BH56" s="512"/>
      <c r="BI56" s="513"/>
      <c r="BJ56" s="514"/>
      <c r="BK56" s="424"/>
      <c r="BL56" s="424"/>
      <c r="BM56" s="424"/>
      <c r="BN56" s="425"/>
      <c r="CE56" s="2"/>
      <c r="CF56" s="2"/>
      <c r="CG56" s="2"/>
    </row>
    <row r="57" spans="2:85" ht="21" customHeight="1" thickBot="1">
      <c r="B57" s="443"/>
      <c r="C57" s="495"/>
      <c r="D57" s="490"/>
      <c r="E57" s="491"/>
      <c r="F57" s="491"/>
      <c r="G57" s="491"/>
      <c r="H57" s="491"/>
      <c r="I57" s="491"/>
      <c r="J57" s="416"/>
      <c r="K57" s="416"/>
      <c r="L57" s="416"/>
      <c r="M57" s="416"/>
      <c r="N57" s="416"/>
      <c r="O57" s="416"/>
      <c r="P57" s="417"/>
      <c r="Q57" s="418"/>
      <c r="R57" s="418"/>
      <c r="S57" s="418"/>
      <c r="T57" s="418"/>
      <c r="U57" s="418"/>
      <c r="V57" s="419"/>
      <c r="W57" s="137"/>
      <c r="X57" s="138"/>
      <c r="Y57" s="138"/>
      <c r="Z57" s="138"/>
      <c r="AA57" s="138"/>
      <c r="AB57" s="138"/>
      <c r="AC57" s="139"/>
      <c r="AD57" s="137"/>
      <c r="AE57" s="138"/>
      <c r="AF57" s="138"/>
      <c r="AG57" s="138"/>
      <c r="AH57" s="138"/>
      <c r="AI57" s="138"/>
      <c r="AJ57" s="139"/>
      <c r="AK57" s="137"/>
      <c r="AL57" s="138"/>
      <c r="AM57" s="138"/>
      <c r="AN57" s="138"/>
      <c r="AO57" s="138"/>
      <c r="AP57" s="138"/>
      <c r="AQ57" s="139"/>
      <c r="AR57" s="137"/>
      <c r="AS57" s="138"/>
      <c r="AT57" s="138"/>
      <c r="AU57" s="138"/>
      <c r="AV57" s="138"/>
      <c r="AW57" s="138"/>
      <c r="AX57" s="139"/>
      <c r="AY57" s="492">
        <f>SUM(W57:AX57)</f>
        <v>0</v>
      </c>
      <c r="AZ57" s="421"/>
      <c r="BA57" s="421"/>
      <c r="BB57" s="422">
        <f t="shared" si="1"/>
        <v>0</v>
      </c>
      <c r="BC57" s="422"/>
      <c r="BD57" s="422"/>
      <c r="BE57" s="509"/>
      <c r="BF57" s="510"/>
      <c r="BG57" s="511"/>
      <c r="BH57" s="512"/>
      <c r="BI57" s="513"/>
      <c r="BJ57" s="514"/>
      <c r="BK57" s="404"/>
      <c r="BL57" s="404"/>
      <c r="BM57" s="404"/>
      <c r="BN57" s="405"/>
    </row>
    <row r="58" spans="2:85" ht="21" customHeight="1" thickBot="1">
      <c r="B58" s="443"/>
      <c r="C58" s="406" t="s">
        <v>58</v>
      </c>
      <c r="D58" s="407"/>
      <c r="E58" s="407"/>
      <c r="F58" s="407"/>
      <c r="G58" s="407"/>
      <c r="H58" s="407"/>
      <c r="I58" s="407"/>
      <c r="J58" s="407"/>
      <c r="K58" s="407"/>
      <c r="L58" s="407"/>
      <c r="M58" s="407"/>
      <c r="N58" s="407"/>
      <c r="O58" s="407"/>
      <c r="P58" s="407"/>
      <c r="Q58" s="407"/>
      <c r="R58" s="407"/>
      <c r="S58" s="407"/>
      <c r="T58" s="407"/>
      <c r="U58" s="407"/>
      <c r="V58" s="408"/>
      <c r="W58" s="39">
        <f t="shared" ref="W58:AX58" si="2">SUM(W43:W57)</f>
        <v>29</v>
      </c>
      <c r="X58" s="40">
        <f t="shared" si="2"/>
        <v>22</v>
      </c>
      <c r="Y58" s="40">
        <f t="shared" si="2"/>
        <v>35</v>
      </c>
      <c r="Z58" s="40">
        <f t="shared" si="2"/>
        <v>29</v>
      </c>
      <c r="AA58" s="40">
        <f t="shared" si="2"/>
        <v>57</v>
      </c>
      <c r="AB58" s="40">
        <f t="shared" si="2"/>
        <v>23</v>
      </c>
      <c r="AC58" s="41">
        <f t="shared" si="2"/>
        <v>22</v>
      </c>
      <c r="AD58" s="39">
        <f t="shared" si="2"/>
        <v>31</v>
      </c>
      <c r="AE58" s="40">
        <f t="shared" si="2"/>
        <v>30</v>
      </c>
      <c r="AF58" s="40">
        <f t="shared" si="2"/>
        <v>43</v>
      </c>
      <c r="AG58" s="40">
        <f t="shared" si="2"/>
        <v>29</v>
      </c>
      <c r="AH58" s="40">
        <f t="shared" si="2"/>
        <v>57</v>
      </c>
      <c r="AI58" s="40">
        <f t="shared" si="2"/>
        <v>23</v>
      </c>
      <c r="AJ58" s="41">
        <f t="shared" si="2"/>
        <v>22</v>
      </c>
      <c r="AK58" s="39">
        <f t="shared" si="2"/>
        <v>31</v>
      </c>
      <c r="AL58" s="40">
        <f t="shared" si="2"/>
        <v>30</v>
      </c>
      <c r="AM58" s="40">
        <f t="shared" si="2"/>
        <v>57</v>
      </c>
      <c r="AN58" s="40">
        <f t="shared" si="2"/>
        <v>33</v>
      </c>
      <c r="AO58" s="40">
        <f t="shared" si="2"/>
        <v>43</v>
      </c>
      <c r="AP58" s="40">
        <f t="shared" si="2"/>
        <v>27</v>
      </c>
      <c r="AQ58" s="41">
        <f t="shared" si="2"/>
        <v>22</v>
      </c>
      <c r="AR58" s="39">
        <f t="shared" si="2"/>
        <v>31</v>
      </c>
      <c r="AS58" s="40">
        <f t="shared" si="2"/>
        <v>23</v>
      </c>
      <c r="AT58" s="40">
        <f t="shared" si="2"/>
        <v>35</v>
      </c>
      <c r="AU58" s="40">
        <f t="shared" si="2"/>
        <v>8</v>
      </c>
      <c r="AV58" s="40">
        <f t="shared" si="2"/>
        <v>43</v>
      </c>
      <c r="AW58" s="40">
        <f t="shared" si="2"/>
        <v>0</v>
      </c>
      <c r="AX58" s="41">
        <f t="shared" si="2"/>
        <v>36</v>
      </c>
      <c r="AY58" s="477">
        <f>SUM(AY37:BA53)</f>
        <v>887</v>
      </c>
      <c r="AZ58" s="478"/>
      <c r="BA58" s="478"/>
      <c r="BB58" s="479">
        <f>SUM($BB$43:$BD$57)</f>
        <v>217.75</v>
      </c>
      <c r="BC58" s="479"/>
      <c r="BD58" s="479"/>
      <c r="BE58" s="487">
        <f>SUM(BE43:BG57)</f>
        <v>6.7</v>
      </c>
      <c r="BF58" s="487"/>
      <c r="BG58" s="487"/>
      <c r="BH58" s="488">
        <f>SUM(BH43:BJ57)</f>
        <v>5.3</v>
      </c>
      <c r="BI58" s="489"/>
      <c r="BJ58" s="489"/>
      <c r="BK58" s="485"/>
      <c r="BL58" s="485"/>
      <c r="BM58" s="485"/>
      <c r="BN58" s="486"/>
    </row>
    <row r="59" spans="2:85" ht="21" customHeight="1" thickBot="1">
      <c r="B59" s="575"/>
      <c r="C59" s="406" t="s">
        <v>57</v>
      </c>
      <c r="D59" s="407"/>
      <c r="E59" s="407"/>
      <c r="F59" s="407"/>
      <c r="G59" s="407"/>
      <c r="H59" s="407"/>
      <c r="I59" s="407"/>
      <c r="J59" s="407"/>
      <c r="K59" s="407"/>
      <c r="L59" s="407"/>
      <c r="M59" s="407"/>
      <c r="N59" s="407"/>
      <c r="O59" s="407"/>
      <c r="P59" s="407"/>
      <c r="Q59" s="407"/>
      <c r="R59" s="407"/>
      <c r="S59" s="407"/>
      <c r="T59" s="407"/>
      <c r="U59" s="407"/>
      <c r="V59" s="408"/>
      <c r="W59" s="42">
        <f t="shared" ref="W59:AM59" si="3">SUM(W37:W54)</f>
        <v>34</v>
      </c>
      <c r="X59" s="43">
        <f t="shared" si="3"/>
        <v>34</v>
      </c>
      <c r="Y59" s="43">
        <f t="shared" si="3"/>
        <v>47</v>
      </c>
      <c r="Z59" s="43">
        <f t="shared" si="3"/>
        <v>34</v>
      </c>
      <c r="AA59" s="43">
        <f t="shared" si="3"/>
        <v>62</v>
      </c>
      <c r="AB59" s="43">
        <f t="shared" si="3"/>
        <v>16</v>
      </c>
      <c r="AC59" s="44">
        <f t="shared" si="3"/>
        <v>22</v>
      </c>
      <c r="AD59" s="42">
        <f t="shared" si="3"/>
        <v>36</v>
      </c>
      <c r="AE59" s="43">
        <f t="shared" si="3"/>
        <v>42</v>
      </c>
      <c r="AF59" s="43">
        <f t="shared" si="3"/>
        <v>55</v>
      </c>
      <c r="AG59" s="43">
        <f t="shared" si="3"/>
        <v>34</v>
      </c>
      <c r="AH59" s="43">
        <f t="shared" si="3"/>
        <v>62</v>
      </c>
      <c r="AI59" s="43">
        <f t="shared" si="3"/>
        <v>16</v>
      </c>
      <c r="AJ59" s="44">
        <f t="shared" si="3"/>
        <v>22</v>
      </c>
      <c r="AK59" s="42">
        <f t="shared" si="3"/>
        <v>36</v>
      </c>
      <c r="AL59" s="43">
        <f t="shared" si="3"/>
        <v>42</v>
      </c>
      <c r="AM59" s="43">
        <f t="shared" si="3"/>
        <v>62</v>
      </c>
      <c r="AN59" s="43">
        <f>SUM(AN37:AN55)</f>
        <v>45</v>
      </c>
      <c r="AO59" s="43">
        <f t="shared" ref="AO59:AX59" si="4">SUM(AO37:AO54)</f>
        <v>48</v>
      </c>
      <c r="AP59" s="43">
        <f t="shared" si="4"/>
        <v>20</v>
      </c>
      <c r="AQ59" s="44">
        <f t="shared" si="4"/>
        <v>22</v>
      </c>
      <c r="AR59" s="42">
        <f t="shared" si="4"/>
        <v>36</v>
      </c>
      <c r="AS59" s="43">
        <f t="shared" si="4"/>
        <v>35</v>
      </c>
      <c r="AT59" s="43">
        <f t="shared" si="4"/>
        <v>40</v>
      </c>
      <c r="AU59" s="43">
        <f t="shared" si="4"/>
        <v>20</v>
      </c>
      <c r="AV59" s="43">
        <f t="shared" si="4"/>
        <v>48</v>
      </c>
      <c r="AW59" s="43">
        <f t="shared" si="4"/>
        <v>0</v>
      </c>
      <c r="AX59" s="44">
        <f t="shared" si="4"/>
        <v>36</v>
      </c>
      <c r="AY59" s="477">
        <f>SUM(AY38:BA54)</f>
        <v>919</v>
      </c>
      <c r="AZ59" s="478"/>
      <c r="BA59" s="478"/>
      <c r="BB59" s="479">
        <f>SUM($BB$37:$BD$57)</f>
        <v>277.75</v>
      </c>
      <c r="BC59" s="479"/>
      <c r="BD59" s="479"/>
      <c r="BE59" s="480"/>
      <c r="BF59" s="481"/>
      <c r="BG59" s="482"/>
      <c r="BH59" s="483"/>
      <c r="BI59" s="484"/>
      <c r="BJ59" s="484"/>
      <c r="BK59" s="485"/>
      <c r="BL59" s="485"/>
      <c r="BM59" s="485"/>
      <c r="BN59" s="486"/>
    </row>
    <row r="60" spans="2:85" ht="21" customHeight="1" thickBot="1">
      <c r="B60" s="5" t="s">
        <v>36</v>
      </c>
      <c r="C60" s="16"/>
      <c r="D60" s="45"/>
      <c r="E60" s="179"/>
      <c r="F60" s="179"/>
      <c r="G60" s="179"/>
      <c r="H60" s="179"/>
      <c r="I60" s="179"/>
      <c r="J60" s="179"/>
      <c r="K60" s="179"/>
      <c r="L60" s="179"/>
      <c r="M60" s="179"/>
      <c r="N60" s="179"/>
      <c r="O60" s="179"/>
      <c r="P60" s="179"/>
      <c r="Q60" s="179"/>
      <c r="R60" s="179"/>
      <c r="S60" s="179"/>
      <c r="T60" s="179"/>
      <c r="U60" s="179"/>
      <c r="V60" s="179"/>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6"/>
      <c r="AY60" s="449">
        <v>32</v>
      </c>
      <c r="AZ60" s="450"/>
      <c r="BA60" s="450"/>
      <c r="BB60" s="450"/>
      <c r="BC60" s="450"/>
      <c r="BD60" s="450"/>
      <c r="BE60" s="450"/>
      <c r="BF60" s="450"/>
      <c r="BG60" s="450"/>
      <c r="BH60" s="450"/>
      <c r="BI60" s="450"/>
      <c r="BJ60" s="450"/>
      <c r="BK60" s="450"/>
      <c r="BL60" s="450"/>
      <c r="BM60" s="450"/>
      <c r="BN60" s="451"/>
    </row>
    <row r="61" spans="2:85" ht="21" customHeight="1">
      <c r="G61" s="1"/>
    </row>
    <row r="62" spans="2:85" ht="21" customHeight="1" thickBot="1">
      <c r="B62" s="57" t="s">
        <v>103</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29"/>
      <c r="BB62" s="30"/>
      <c r="BC62" s="29"/>
      <c r="BD62" s="29"/>
      <c r="BE62" s="30"/>
      <c r="BF62" s="29"/>
      <c r="BG62" s="30"/>
      <c r="BH62" s="30"/>
      <c r="BI62" s="30"/>
      <c r="BJ62" s="30"/>
      <c r="BK62" s="30"/>
      <c r="BL62" s="30"/>
      <c r="BM62" s="30"/>
      <c r="BN62" s="30"/>
    </row>
    <row r="63" spans="2:85" ht="21" customHeight="1" thickBot="1">
      <c r="B63" s="452"/>
      <c r="C63" s="22"/>
      <c r="D63" s="454" t="s">
        <v>19</v>
      </c>
      <c r="E63" s="454"/>
      <c r="F63" s="454"/>
      <c r="G63" s="454"/>
      <c r="H63" s="454"/>
      <c r="I63" s="455"/>
      <c r="J63" s="458" t="s">
        <v>18</v>
      </c>
      <c r="K63" s="459"/>
      <c r="L63" s="459"/>
      <c r="M63" s="459"/>
      <c r="N63" s="459"/>
      <c r="O63" s="460"/>
      <c r="P63" s="464" t="s">
        <v>17</v>
      </c>
      <c r="Q63" s="454"/>
      <c r="R63" s="454"/>
      <c r="S63" s="454"/>
      <c r="T63" s="454"/>
      <c r="U63" s="454"/>
      <c r="V63" s="465"/>
      <c r="W63" s="468" t="s">
        <v>16</v>
      </c>
      <c r="X63" s="439"/>
      <c r="Y63" s="439"/>
      <c r="Z63" s="439"/>
      <c r="AA63" s="439"/>
      <c r="AB63" s="439"/>
      <c r="AC63" s="440"/>
      <c r="AD63" s="468" t="s">
        <v>15</v>
      </c>
      <c r="AE63" s="439"/>
      <c r="AF63" s="439"/>
      <c r="AG63" s="439"/>
      <c r="AH63" s="439"/>
      <c r="AI63" s="439"/>
      <c r="AJ63" s="440"/>
      <c r="AK63" s="468" t="s">
        <v>14</v>
      </c>
      <c r="AL63" s="439"/>
      <c r="AM63" s="439"/>
      <c r="AN63" s="439"/>
      <c r="AO63" s="439"/>
      <c r="AP63" s="439"/>
      <c r="AQ63" s="440"/>
      <c r="AR63" s="452" t="s">
        <v>13</v>
      </c>
      <c r="AS63" s="454"/>
      <c r="AT63" s="454"/>
      <c r="AU63" s="454"/>
      <c r="AV63" s="454"/>
      <c r="AW63" s="454"/>
      <c r="AX63" s="454"/>
      <c r="AY63" s="469" t="s">
        <v>12</v>
      </c>
      <c r="AZ63" s="437"/>
      <c r="BA63" s="437"/>
      <c r="BB63" s="437" t="s">
        <v>11</v>
      </c>
      <c r="BC63" s="437"/>
      <c r="BD63" s="437"/>
      <c r="BE63" s="437" t="s">
        <v>44</v>
      </c>
      <c r="BF63" s="437"/>
      <c r="BG63" s="437"/>
      <c r="BH63" s="437"/>
      <c r="BI63" s="437"/>
      <c r="BJ63" s="437"/>
      <c r="BK63" s="439" t="s">
        <v>32</v>
      </c>
      <c r="BL63" s="439"/>
      <c r="BM63" s="439"/>
      <c r="BN63" s="440"/>
    </row>
    <row r="64" spans="2:85" ht="21" customHeight="1" thickBot="1">
      <c r="B64" s="453"/>
      <c r="C64" s="18"/>
      <c r="D64" s="456"/>
      <c r="E64" s="456"/>
      <c r="F64" s="456"/>
      <c r="G64" s="456"/>
      <c r="H64" s="456"/>
      <c r="I64" s="457"/>
      <c r="J64" s="461"/>
      <c r="K64" s="462"/>
      <c r="L64" s="462"/>
      <c r="M64" s="462"/>
      <c r="N64" s="462"/>
      <c r="O64" s="463"/>
      <c r="P64" s="466"/>
      <c r="Q64" s="456"/>
      <c r="R64" s="456"/>
      <c r="S64" s="456"/>
      <c r="T64" s="456"/>
      <c r="U64" s="456"/>
      <c r="V64" s="467"/>
      <c r="W64" s="31" t="s">
        <v>9</v>
      </c>
      <c r="X64" s="32" t="s">
        <v>8</v>
      </c>
      <c r="Y64" s="32" t="s">
        <v>7</v>
      </c>
      <c r="Z64" s="32" t="s">
        <v>6</v>
      </c>
      <c r="AA64" s="32" t="s">
        <v>5</v>
      </c>
      <c r="AB64" s="32" t="s">
        <v>4</v>
      </c>
      <c r="AC64" s="33" t="s">
        <v>3</v>
      </c>
      <c r="AD64" s="31" t="s">
        <v>9</v>
      </c>
      <c r="AE64" s="32" t="s">
        <v>8</v>
      </c>
      <c r="AF64" s="32" t="s">
        <v>7</v>
      </c>
      <c r="AG64" s="32" t="s">
        <v>6</v>
      </c>
      <c r="AH64" s="32" t="s">
        <v>5</v>
      </c>
      <c r="AI64" s="32" t="s">
        <v>4</v>
      </c>
      <c r="AJ64" s="33" t="s">
        <v>3</v>
      </c>
      <c r="AK64" s="31" t="s">
        <v>9</v>
      </c>
      <c r="AL64" s="32" t="s">
        <v>8</v>
      </c>
      <c r="AM64" s="32" t="s">
        <v>7</v>
      </c>
      <c r="AN64" s="32" t="s">
        <v>6</v>
      </c>
      <c r="AO64" s="32" t="s">
        <v>5</v>
      </c>
      <c r="AP64" s="32" t="s">
        <v>4</v>
      </c>
      <c r="AQ64" s="33" t="s">
        <v>3</v>
      </c>
      <c r="AR64" s="34" t="s">
        <v>9</v>
      </c>
      <c r="AS64" s="35" t="s">
        <v>8</v>
      </c>
      <c r="AT64" s="35" t="s">
        <v>7</v>
      </c>
      <c r="AU64" s="35" t="s">
        <v>6</v>
      </c>
      <c r="AV64" s="35" t="s">
        <v>5</v>
      </c>
      <c r="AW64" s="35" t="s">
        <v>4</v>
      </c>
      <c r="AX64" s="191" t="s">
        <v>3</v>
      </c>
      <c r="AY64" s="470"/>
      <c r="AZ64" s="438"/>
      <c r="BA64" s="438"/>
      <c r="BB64" s="438"/>
      <c r="BC64" s="438"/>
      <c r="BD64" s="438"/>
      <c r="BE64" s="438"/>
      <c r="BF64" s="438"/>
      <c r="BG64" s="438"/>
      <c r="BH64" s="438"/>
      <c r="BI64" s="438"/>
      <c r="BJ64" s="438"/>
      <c r="BK64" s="441"/>
      <c r="BL64" s="441"/>
      <c r="BM64" s="441"/>
      <c r="BN64" s="442"/>
    </row>
    <row r="65" spans="2:66" ht="21" customHeight="1">
      <c r="B65" s="443"/>
      <c r="C65" s="444" t="s">
        <v>71</v>
      </c>
      <c r="D65" s="445" t="s">
        <v>108</v>
      </c>
      <c r="E65" s="446"/>
      <c r="F65" s="446"/>
      <c r="G65" s="446"/>
      <c r="H65" s="446"/>
      <c r="I65" s="446"/>
      <c r="J65" s="446"/>
      <c r="K65" s="446"/>
      <c r="L65" s="446"/>
      <c r="M65" s="446"/>
      <c r="N65" s="446"/>
      <c r="O65" s="446"/>
      <c r="P65" s="447"/>
      <c r="Q65" s="447"/>
      <c r="R65" s="447"/>
      <c r="S65" s="447"/>
      <c r="T65" s="447"/>
      <c r="U65" s="447"/>
      <c r="V65" s="448"/>
      <c r="W65" s="135"/>
      <c r="X65" s="127">
        <v>7</v>
      </c>
      <c r="Y65" s="127">
        <v>7</v>
      </c>
      <c r="Z65" s="127"/>
      <c r="AA65" s="127">
        <v>7</v>
      </c>
      <c r="AB65" s="127">
        <v>7</v>
      </c>
      <c r="AC65" s="128"/>
      <c r="AD65" s="126"/>
      <c r="AE65" s="127">
        <v>7</v>
      </c>
      <c r="AF65" s="127">
        <v>7</v>
      </c>
      <c r="AG65" s="127"/>
      <c r="AH65" s="127">
        <v>7</v>
      </c>
      <c r="AI65" s="127">
        <v>7</v>
      </c>
      <c r="AJ65" s="128"/>
      <c r="AK65" s="126"/>
      <c r="AL65" s="127">
        <v>7</v>
      </c>
      <c r="AM65" s="127">
        <v>7</v>
      </c>
      <c r="AN65" s="127"/>
      <c r="AO65" s="127">
        <v>7</v>
      </c>
      <c r="AP65" s="127">
        <v>7</v>
      </c>
      <c r="AQ65" s="128"/>
      <c r="AR65" s="126"/>
      <c r="AS65" s="127">
        <v>7</v>
      </c>
      <c r="AT65" s="127">
        <v>7</v>
      </c>
      <c r="AU65" s="127"/>
      <c r="AV65" s="127">
        <v>7</v>
      </c>
      <c r="AW65" s="127"/>
      <c r="AX65" s="128"/>
      <c r="AY65" s="471">
        <f t="shared" ref="AY65:AY72" si="5">SUM(W65:AX65)</f>
        <v>105</v>
      </c>
      <c r="AZ65" s="472"/>
      <c r="BA65" s="472"/>
      <c r="BB65" s="473">
        <f>AY65/4</f>
        <v>26.25</v>
      </c>
      <c r="BC65" s="473"/>
      <c r="BD65" s="474"/>
      <c r="BE65" s="398">
        <f>ROUNDDOWN(SUM($BB$65:$BD$72)/40,1)</f>
        <v>2.5</v>
      </c>
      <c r="BF65" s="398"/>
      <c r="BG65" s="398"/>
      <c r="BH65" s="398"/>
      <c r="BI65" s="398"/>
      <c r="BJ65" s="398"/>
      <c r="BK65" s="475"/>
      <c r="BL65" s="475"/>
      <c r="BM65" s="475"/>
      <c r="BN65" s="476"/>
    </row>
    <row r="66" spans="2:66" ht="21" customHeight="1">
      <c r="B66" s="443"/>
      <c r="C66" s="443"/>
      <c r="D66" s="426" t="s">
        <v>49</v>
      </c>
      <c r="E66" s="427"/>
      <c r="F66" s="427"/>
      <c r="G66" s="427"/>
      <c r="H66" s="427"/>
      <c r="I66" s="427"/>
      <c r="J66" s="427"/>
      <c r="K66" s="427"/>
      <c r="L66" s="427"/>
      <c r="M66" s="427"/>
      <c r="N66" s="427"/>
      <c r="O66" s="427"/>
      <c r="P66" s="435"/>
      <c r="Q66" s="435"/>
      <c r="R66" s="435"/>
      <c r="S66" s="435"/>
      <c r="T66" s="435"/>
      <c r="U66" s="435"/>
      <c r="V66" s="436"/>
      <c r="W66" s="136">
        <v>4</v>
      </c>
      <c r="X66" s="130"/>
      <c r="Y66" s="130">
        <v>7</v>
      </c>
      <c r="Z66" s="130"/>
      <c r="AA66" s="130"/>
      <c r="AB66" s="130">
        <v>1</v>
      </c>
      <c r="AC66" s="131">
        <v>4</v>
      </c>
      <c r="AD66" s="129">
        <v>4</v>
      </c>
      <c r="AE66" s="130"/>
      <c r="AF66" s="130">
        <v>7</v>
      </c>
      <c r="AG66" s="130"/>
      <c r="AH66" s="130"/>
      <c r="AI66" s="130">
        <v>1</v>
      </c>
      <c r="AJ66" s="131">
        <v>4</v>
      </c>
      <c r="AK66" s="129">
        <v>4</v>
      </c>
      <c r="AL66" s="130"/>
      <c r="AM66" s="130">
        <v>7</v>
      </c>
      <c r="AN66" s="130">
        <v>2</v>
      </c>
      <c r="AO66" s="130"/>
      <c r="AP66" s="130">
        <v>1</v>
      </c>
      <c r="AQ66" s="131">
        <v>4</v>
      </c>
      <c r="AR66" s="136">
        <v>4</v>
      </c>
      <c r="AS66" s="130"/>
      <c r="AT66" s="130">
        <v>7</v>
      </c>
      <c r="AU66" s="130"/>
      <c r="AV66" s="130"/>
      <c r="AW66" s="130"/>
      <c r="AX66" s="131"/>
      <c r="AY66" s="431">
        <f t="shared" si="5"/>
        <v>61</v>
      </c>
      <c r="AZ66" s="432"/>
      <c r="BA66" s="432"/>
      <c r="BB66" s="433">
        <f>AY66/4</f>
        <v>15.25</v>
      </c>
      <c r="BC66" s="433"/>
      <c r="BD66" s="434"/>
      <c r="BE66" s="399"/>
      <c r="BF66" s="399"/>
      <c r="BG66" s="399"/>
      <c r="BH66" s="399"/>
      <c r="BI66" s="399"/>
      <c r="BJ66" s="399"/>
      <c r="BK66" s="424"/>
      <c r="BL66" s="424"/>
      <c r="BM66" s="424"/>
      <c r="BN66" s="425"/>
    </row>
    <row r="67" spans="2:66" ht="21" customHeight="1">
      <c r="B67" s="443"/>
      <c r="C67" s="443"/>
      <c r="D67" s="426" t="s">
        <v>50</v>
      </c>
      <c r="E67" s="427"/>
      <c r="F67" s="427"/>
      <c r="G67" s="427"/>
      <c r="H67" s="427"/>
      <c r="I67" s="427"/>
      <c r="J67" s="427"/>
      <c r="K67" s="427"/>
      <c r="L67" s="427"/>
      <c r="M67" s="427"/>
      <c r="N67" s="427"/>
      <c r="O67" s="427"/>
      <c r="P67" s="435"/>
      <c r="Q67" s="435"/>
      <c r="R67" s="435"/>
      <c r="S67" s="435"/>
      <c r="T67" s="435"/>
      <c r="U67" s="435"/>
      <c r="V67" s="436"/>
      <c r="W67" s="144"/>
      <c r="X67" s="142">
        <v>7</v>
      </c>
      <c r="Y67" s="142">
        <v>7</v>
      </c>
      <c r="Z67" s="142"/>
      <c r="AA67" s="142">
        <v>7</v>
      </c>
      <c r="AB67" s="142">
        <v>7</v>
      </c>
      <c r="AC67" s="143"/>
      <c r="AD67" s="141"/>
      <c r="AE67" s="142">
        <v>7</v>
      </c>
      <c r="AF67" s="142">
        <v>7</v>
      </c>
      <c r="AG67" s="142"/>
      <c r="AH67" s="142">
        <v>7</v>
      </c>
      <c r="AI67" s="142">
        <v>7</v>
      </c>
      <c r="AJ67" s="143"/>
      <c r="AK67" s="141"/>
      <c r="AL67" s="142">
        <v>7</v>
      </c>
      <c r="AM67" s="142">
        <v>7</v>
      </c>
      <c r="AN67" s="142"/>
      <c r="AO67" s="142">
        <v>7</v>
      </c>
      <c r="AP67" s="142">
        <v>7</v>
      </c>
      <c r="AQ67" s="143"/>
      <c r="AR67" s="141"/>
      <c r="AS67" s="142">
        <v>7</v>
      </c>
      <c r="AT67" s="142"/>
      <c r="AU67" s="142"/>
      <c r="AV67" s="142">
        <v>7</v>
      </c>
      <c r="AW67" s="142"/>
      <c r="AX67" s="143">
        <v>7</v>
      </c>
      <c r="AY67" s="431">
        <f t="shared" si="5"/>
        <v>105</v>
      </c>
      <c r="AZ67" s="432"/>
      <c r="BA67" s="432"/>
      <c r="BB67" s="433">
        <f t="shared" ref="BB67:BB72" si="6">AY67/4</f>
        <v>26.25</v>
      </c>
      <c r="BC67" s="433"/>
      <c r="BD67" s="434"/>
      <c r="BE67" s="399"/>
      <c r="BF67" s="399"/>
      <c r="BG67" s="399"/>
      <c r="BH67" s="399"/>
      <c r="BI67" s="399"/>
      <c r="BJ67" s="399"/>
      <c r="BK67" s="424"/>
      <c r="BL67" s="424"/>
      <c r="BM67" s="424"/>
      <c r="BN67" s="425"/>
    </row>
    <row r="68" spans="2:66" ht="21" customHeight="1">
      <c r="B68" s="443"/>
      <c r="C68" s="443"/>
      <c r="D68" s="426" t="s">
        <v>51</v>
      </c>
      <c r="E68" s="427"/>
      <c r="F68" s="427"/>
      <c r="G68" s="427"/>
      <c r="H68" s="427"/>
      <c r="I68" s="427"/>
      <c r="J68" s="427"/>
      <c r="K68" s="427"/>
      <c r="L68" s="427"/>
      <c r="M68" s="427"/>
      <c r="N68" s="427"/>
      <c r="O68" s="427"/>
      <c r="P68" s="428"/>
      <c r="Q68" s="429"/>
      <c r="R68" s="429"/>
      <c r="S68" s="429"/>
      <c r="T68" s="429"/>
      <c r="U68" s="429"/>
      <c r="V68" s="430"/>
      <c r="W68" s="136"/>
      <c r="X68" s="130"/>
      <c r="Y68" s="130"/>
      <c r="Z68" s="142">
        <v>7</v>
      </c>
      <c r="AA68" s="142">
        <v>7</v>
      </c>
      <c r="AB68" s="130"/>
      <c r="AC68" s="131"/>
      <c r="AD68" s="129"/>
      <c r="AE68" s="130"/>
      <c r="AF68" s="130"/>
      <c r="AG68" s="142">
        <v>7</v>
      </c>
      <c r="AH68" s="142">
        <v>7</v>
      </c>
      <c r="AI68" s="130"/>
      <c r="AJ68" s="131"/>
      <c r="AK68" s="129"/>
      <c r="AL68" s="130"/>
      <c r="AM68" s="130"/>
      <c r="AN68" s="142">
        <v>7</v>
      </c>
      <c r="AO68" s="142">
        <v>7</v>
      </c>
      <c r="AP68" s="130"/>
      <c r="AQ68" s="131"/>
      <c r="AR68" s="136"/>
      <c r="AS68" s="130"/>
      <c r="AT68" s="130"/>
      <c r="AU68" s="142">
        <v>7</v>
      </c>
      <c r="AV68" s="130"/>
      <c r="AW68" s="130"/>
      <c r="AX68" s="131">
        <v>7</v>
      </c>
      <c r="AY68" s="431">
        <f t="shared" si="5"/>
        <v>56</v>
      </c>
      <c r="AZ68" s="432"/>
      <c r="BA68" s="432"/>
      <c r="BB68" s="433">
        <f t="shared" si="6"/>
        <v>14</v>
      </c>
      <c r="BC68" s="433"/>
      <c r="BD68" s="434"/>
      <c r="BE68" s="399"/>
      <c r="BF68" s="399"/>
      <c r="BG68" s="399"/>
      <c r="BH68" s="399"/>
      <c r="BI68" s="399"/>
      <c r="BJ68" s="399"/>
      <c r="BK68" s="424"/>
      <c r="BL68" s="424"/>
      <c r="BM68" s="424"/>
      <c r="BN68" s="425"/>
    </row>
    <row r="69" spans="2:66" ht="21" customHeight="1">
      <c r="B69" s="443"/>
      <c r="C69" s="443"/>
      <c r="D69" s="426" t="s">
        <v>105</v>
      </c>
      <c r="E69" s="427"/>
      <c r="F69" s="427"/>
      <c r="G69" s="427"/>
      <c r="H69" s="427"/>
      <c r="I69" s="427"/>
      <c r="J69" s="427"/>
      <c r="K69" s="427"/>
      <c r="L69" s="427"/>
      <c r="M69" s="427"/>
      <c r="N69" s="427"/>
      <c r="O69" s="427"/>
      <c r="P69" s="435"/>
      <c r="Q69" s="435"/>
      <c r="R69" s="435"/>
      <c r="S69" s="435"/>
      <c r="T69" s="435"/>
      <c r="U69" s="435"/>
      <c r="V69" s="436"/>
      <c r="W69" s="144">
        <v>4</v>
      </c>
      <c r="X69" s="142">
        <v>7</v>
      </c>
      <c r="Y69" s="142">
        <v>7</v>
      </c>
      <c r="Z69" s="142"/>
      <c r="AA69" s="142">
        <v>7</v>
      </c>
      <c r="AB69" s="142">
        <v>7</v>
      </c>
      <c r="AC69" s="143"/>
      <c r="AD69" s="141"/>
      <c r="AE69" s="142">
        <v>7</v>
      </c>
      <c r="AF69" s="142"/>
      <c r="AG69" s="142"/>
      <c r="AH69" s="142">
        <v>7</v>
      </c>
      <c r="AI69" s="142">
        <v>7</v>
      </c>
      <c r="AJ69" s="143"/>
      <c r="AK69" s="141"/>
      <c r="AL69" s="142"/>
      <c r="AM69" s="142"/>
      <c r="AN69" s="142"/>
      <c r="AO69" s="142"/>
      <c r="AP69" s="142"/>
      <c r="AQ69" s="143"/>
      <c r="AR69" s="141"/>
      <c r="AS69" s="142">
        <v>7</v>
      </c>
      <c r="AT69" s="142"/>
      <c r="AU69" s="142"/>
      <c r="AV69" s="142">
        <v>7</v>
      </c>
      <c r="AW69" s="142"/>
      <c r="AX69" s="143">
        <v>7</v>
      </c>
      <c r="AY69" s="431">
        <f t="shared" si="5"/>
        <v>74</v>
      </c>
      <c r="AZ69" s="432"/>
      <c r="BA69" s="432"/>
      <c r="BB69" s="433">
        <f t="shared" si="6"/>
        <v>18.5</v>
      </c>
      <c r="BC69" s="433"/>
      <c r="BD69" s="434"/>
      <c r="BE69" s="399"/>
      <c r="BF69" s="399"/>
      <c r="BG69" s="399"/>
      <c r="BH69" s="399"/>
      <c r="BI69" s="399"/>
      <c r="BJ69" s="399"/>
      <c r="BK69" s="424"/>
      <c r="BL69" s="424"/>
      <c r="BM69" s="424"/>
      <c r="BN69" s="425"/>
    </row>
    <row r="70" spans="2:66" ht="21" customHeight="1">
      <c r="B70" s="443"/>
      <c r="C70" s="443"/>
      <c r="D70" s="426"/>
      <c r="E70" s="427"/>
      <c r="F70" s="427"/>
      <c r="G70" s="427"/>
      <c r="H70" s="427"/>
      <c r="I70" s="427"/>
      <c r="J70" s="427"/>
      <c r="K70" s="427"/>
      <c r="L70" s="427"/>
      <c r="M70" s="427"/>
      <c r="N70" s="427"/>
      <c r="O70" s="427"/>
      <c r="P70" s="428"/>
      <c r="Q70" s="429"/>
      <c r="R70" s="429"/>
      <c r="S70" s="429"/>
      <c r="T70" s="429"/>
      <c r="U70" s="429"/>
      <c r="V70" s="430"/>
      <c r="W70" s="136"/>
      <c r="X70" s="130"/>
      <c r="Y70" s="130"/>
      <c r="Z70" s="130"/>
      <c r="AA70" s="130"/>
      <c r="AB70" s="130"/>
      <c r="AC70" s="145"/>
      <c r="AD70" s="129"/>
      <c r="AE70" s="130"/>
      <c r="AF70" s="130"/>
      <c r="AG70" s="130"/>
      <c r="AH70" s="130"/>
      <c r="AI70" s="130"/>
      <c r="AJ70" s="145"/>
      <c r="AK70" s="129"/>
      <c r="AL70" s="130"/>
      <c r="AM70" s="130"/>
      <c r="AN70" s="130"/>
      <c r="AO70" s="130"/>
      <c r="AP70" s="130"/>
      <c r="AQ70" s="145"/>
      <c r="AR70" s="129"/>
      <c r="AS70" s="130"/>
      <c r="AT70" s="130"/>
      <c r="AU70" s="130"/>
      <c r="AV70" s="130"/>
      <c r="AW70" s="130"/>
      <c r="AX70" s="145"/>
      <c r="AY70" s="431">
        <f t="shared" si="5"/>
        <v>0</v>
      </c>
      <c r="AZ70" s="432"/>
      <c r="BA70" s="432"/>
      <c r="BB70" s="433">
        <f t="shared" si="6"/>
        <v>0</v>
      </c>
      <c r="BC70" s="433"/>
      <c r="BD70" s="434"/>
      <c r="BE70" s="399"/>
      <c r="BF70" s="399"/>
      <c r="BG70" s="399"/>
      <c r="BH70" s="399"/>
      <c r="BI70" s="399"/>
      <c r="BJ70" s="399"/>
      <c r="BK70" s="424"/>
      <c r="BL70" s="424"/>
      <c r="BM70" s="424"/>
      <c r="BN70" s="425"/>
    </row>
    <row r="71" spans="2:66" ht="21" customHeight="1">
      <c r="B71" s="443"/>
      <c r="C71" s="443"/>
      <c r="D71" s="426"/>
      <c r="E71" s="427"/>
      <c r="F71" s="427"/>
      <c r="G71" s="427"/>
      <c r="H71" s="427"/>
      <c r="I71" s="427"/>
      <c r="J71" s="427"/>
      <c r="K71" s="427"/>
      <c r="L71" s="427"/>
      <c r="M71" s="427"/>
      <c r="N71" s="427"/>
      <c r="O71" s="427"/>
      <c r="P71" s="428"/>
      <c r="Q71" s="429"/>
      <c r="R71" s="429"/>
      <c r="S71" s="429"/>
      <c r="T71" s="429"/>
      <c r="U71" s="429"/>
      <c r="V71" s="430"/>
      <c r="W71" s="136"/>
      <c r="X71" s="130"/>
      <c r="Y71" s="130"/>
      <c r="Z71" s="130"/>
      <c r="AA71" s="130"/>
      <c r="AB71" s="130"/>
      <c r="AC71" s="131"/>
      <c r="AD71" s="129"/>
      <c r="AE71" s="130"/>
      <c r="AF71" s="130"/>
      <c r="AG71" s="130"/>
      <c r="AH71" s="130"/>
      <c r="AI71" s="130"/>
      <c r="AJ71" s="131"/>
      <c r="AK71" s="129"/>
      <c r="AL71" s="130"/>
      <c r="AM71" s="130"/>
      <c r="AN71" s="130"/>
      <c r="AO71" s="130"/>
      <c r="AP71" s="130"/>
      <c r="AQ71" s="131"/>
      <c r="AR71" s="136"/>
      <c r="AS71" s="130"/>
      <c r="AT71" s="130"/>
      <c r="AU71" s="130"/>
      <c r="AV71" s="130"/>
      <c r="AW71" s="130"/>
      <c r="AX71" s="131"/>
      <c r="AY71" s="431">
        <f t="shared" si="5"/>
        <v>0</v>
      </c>
      <c r="AZ71" s="432"/>
      <c r="BA71" s="432"/>
      <c r="BB71" s="433">
        <f t="shared" si="6"/>
        <v>0</v>
      </c>
      <c r="BC71" s="433"/>
      <c r="BD71" s="434"/>
      <c r="BE71" s="399"/>
      <c r="BF71" s="399"/>
      <c r="BG71" s="399"/>
      <c r="BH71" s="399"/>
      <c r="BI71" s="399"/>
      <c r="BJ71" s="399"/>
      <c r="BK71" s="424"/>
      <c r="BL71" s="424"/>
      <c r="BM71" s="424"/>
      <c r="BN71" s="425"/>
    </row>
    <row r="72" spans="2:66" ht="21" customHeight="1" thickBot="1">
      <c r="B72" s="443"/>
      <c r="C72" s="443"/>
      <c r="D72" s="415"/>
      <c r="E72" s="416"/>
      <c r="F72" s="416"/>
      <c r="G72" s="416"/>
      <c r="H72" s="416"/>
      <c r="I72" s="416"/>
      <c r="J72" s="416"/>
      <c r="K72" s="416"/>
      <c r="L72" s="416"/>
      <c r="M72" s="416"/>
      <c r="N72" s="416"/>
      <c r="O72" s="416"/>
      <c r="P72" s="417"/>
      <c r="Q72" s="418"/>
      <c r="R72" s="418"/>
      <c r="S72" s="418"/>
      <c r="T72" s="418"/>
      <c r="U72" s="418"/>
      <c r="V72" s="419"/>
      <c r="W72" s="140"/>
      <c r="X72" s="138"/>
      <c r="Y72" s="138"/>
      <c r="Z72" s="138"/>
      <c r="AA72" s="138"/>
      <c r="AB72" s="138"/>
      <c r="AC72" s="139"/>
      <c r="AD72" s="137"/>
      <c r="AE72" s="138"/>
      <c r="AF72" s="138"/>
      <c r="AG72" s="138"/>
      <c r="AH72" s="138"/>
      <c r="AI72" s="138"/>
      <c r="AJ72" s="139"/>
      <c r="AK72" s="137"/>
      <c r="AL72" s="138"/>
      <c r="AM72" s="138"/>
      <c r="AN72" s="138"/>
      <c r="AO72" s="138"/>
      <c r="AP72" s="138"/>
      <c r="AQ72" s="139"/>
      <c r="AR72" s="140"/>
      <c r="AS72" s="138"/>
      <c r="AT72" s="138"/>
      <c r="AU72" s="138"/>
      <c r="AV72" s="138"/>
      <c r="AW72" s="138"/>
      <c r="AX72" s="139"/>
      <c r="AY72" s="420">
        <f t="shared" si="5"/>
        <v>0</v>
      </c>
      <c r="AZ72" s="421"/>
      <c r="BA72" s="421"/>
      <c r="BB72" s="422">
        <f t="shared" si="6"/>
        <v>0</v>
      </c>
      <c r="BC72" s="422"/>
      <c r="BD72" s="423"/>
      <c r="BE72" s="400"/>
      <c r="BF72" s="400"/>
      <c r="BG72" s="400"/>
      <c r="BH72" s="400"/>
      <c r="BI72" s="400"/>
      <c r="BJ72" s="400"/>
      <c r="BK72" s="404"/>
      <c r="BL72" s="404"/>
      <c r="BM72" s="404"/>
      <c r="BN72" s="405"/>
    </row>
    <row r="73" spans="2:66" ht="21" customHeight="1" thickBot="1">
      <c r="B73" s="443"/>
      <c r="C73" s="406" t="s">
        <v>58</v>
      </c>
      <c r="D73" s="407"/>
      <c r="E73" s="407"/>
      <c r="F73" s="407"/>
      <c r="G73" s="407"/>
      <c r="H73" s="407"/>
      <c r="I73" s="407"/>
      <c r="J73" s="407"/>
      <c r="K73" s="407"/>
      <c r="L73" s="407"/>
      <c r="M73" s="407"/>
      <c r="N73" s="407"/>
      <c r="O73" s="407"/>
      <c r="P73" s="407"/>
      <c r="Q73" s="407"/>
      <c r="R73" s="407"/>
      <c r="S73" s="407"/>
      <c r="T73" s="407"/>
      <c r="U73" s="407"/>
      <c r="V73" s="408"/>
      <c r="W73" s="39">
        <f t="shared" ref="W73:AX73" si="7">SUM(W65:W72)</f>
        <v>8</v>
      </c>
      <c r="X73" s="40">
        <f t="shared" si="7"/>
        <v>21</v>
      </c>
      <c r="Y73" s="40">
        <f t="shared" si="7"/>
        <v>28</v>
      </c>
      <c r="Z73" s="40">
        <f t="shared" si="7"/>
        <v>7</v>
      </c>
      <c r="AA73" s="40">
        <f t="shared" si="7"/>
        <v>28</v>
      </c>
      <c r="AB73" s="40">
        <f t="shared" si="7"/>
        <v>22</v>
      </c>
      <c r="AC73" s="41">
        <f t="shared" si="7"/>
        <v>4</v>
      </c>
      <c r="AD73" s="39">
        <f t="shared" si="7"/>
        <v>4</v>
      </c>
      <c r="AE73" s="40">
        <f t="shared" si="7"/>
        <v>21</v>
      </c>
      <c r="AF73" s="40">
        <f t="shared" si="7"/>
        <v>21</v>
      </c>
      <c r="AG73" s="40">
        <f t="shared" si="7"/>
        <v>7</v>
      </c>
      <c r="AH73" s="40">
        <f t="shared" si="7"/>
        <v>28</v>
      </c>
      <c r="AI73" s="40">
        <f t="shared" si="7"/>
        <v>22</v>
      </c>
      <c r="AJ73" s="41">
        <f t="shared" si="7"/>
        <v>4</v>
      </c>
      <c r="AK73" s="39">
        <f t="shared" si="7"/>
        <v>4</v>
      </c>
      <c r="AL73" s="40">
        <f t="shared" si="7"/>
        <v>14</v>
      </c>
      <c r="AM73" s="40">
        <f t="shared" si="7"/>
        <v>21</v>
      </c>
      <c r="AN73" s="40">
        <f t="shared" si="7"/>
        <v>9</v>
      </c>
      <c r="AO73" s="40">
        <f t="shared" si="7"/>
        <v>21</v>
      </c>
      <c r="AP73" s="40">
        <f t="shared" si="7"/>
        <v>15</v>
      </c>
      <c r="AQ73" s="41">
        <f t="shared" si="7"/>
        <v>4</v>
      </c>
      <c r="AR73" s="39">
        <f t="shared" si="7"/>
        <v>4</v>
      </c>
      <c r="AS73" s="40">
        <f t="shared" si="7"/>
        <v>21</v>
      </c>
      <c r="AT73" s="40">
        <f t="shared" si="7"/>
        <v>14</v>
      </c>
      <c r="AU73" s="40">
        <f t="shared" si="7"/>
        <v>7</v>
      </c>
      <c r="AV73" s="40">
        <f t="shared" si="7"/>
        <v>21</v>
      </c>
      <c r="AW73" s="40">
        <f t="shared" si="7"/>
        <v>0</v>
      </c>
      <c r="AX73" s="41">
        <f t="shared" si="7"/>
        <v>21</v>
      </c>
      <c r="AY73" s="409">
        <f>SUM(AY65:BA72)</f>
        <v>401</v>
      </c>
      <c r="AZ73" s="410"/>
      <c r="BA73" s="410"/>
      <c r="BB73" s="411">
        <f>SUM($BB$65:$BD$72)</f>
        <v>100.25</v>
      </c>
      <c r="BC73" s="411"/>
      <c r="BD73" s="412"/>
      <c r="BE73" s="395">
        <f>SUM(BE65)</f>
        <v>2.5</v>
      </c>
      <c r="BF73" s="396"/>
      <c r="BG73" s="396"/>
      <c r="BH73" s="396"/>
      <c r="BI73" s="396"/>
      <c r="BJ73" s="397"/>
      <c r="BK73" s="413"/>
      <c r="BL73" s="413"/>
      <c r="BM73" s="413"/>
      <c r="BN73" s="414"/>
    </row>
    <row r="74" spans="2:66" ht="21" customHeight="1" thickBot="1">
      <c r="B74" s="5" t="s">
        <v>36</v>
      </c>
      <c r="C74" s="16"/>
      <c r="D74" s="45"/>
      <c r="E74" s="179"/>
      <c r="F74" s="179"/>
      <c r="G74" s="179"/>
      <c r="H74" s="179"/>
      <c r="I74" s="179"/>
      <c r="J74" s="179"/>
      <c r="K74" s="179"/>
      <c r="L74" s="179"/>
      <c r="M74" s="179"/>
      <c r="N74" s="179"/>
      <c r="O74" s="179"/>
      <c r="P74" s="179"/>
      <c r="Q74" s="179"/>
      <c r="R74" s="179"/>
      <c r="S74" s="179"/>
      <c r="T74" s="179"/>
      <c r="U74" s="179"/>
      <c r="V74" s="179"/>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6"/>
      <c r="AY74" s="401">
        <v>40</v>
      </c>
      <c r="AZ74" s="402"/>
      <c r="BA74" s="402"/>
      <c r="BB74" s="402"/>
      <c r="BC74" s="402"/>
      <c r="BD74" s="402"/>
      <c r="BE74" s="402"/>
      <c r="BF74" s="402"/>
      <c r="BG74" s="402"/>
      <c r="BH74" s="402"/>
      <c r="BI74" s="402"/>
      <c r="BJ74" s="402"/>
      <c r="BK74" s="402"/>
      <c r="BL74" s="402"/>
      <c r="BM74" s="402"/>
      <c r="BN74" s="403"/>
    </row>
    <row r="75" spans="2:66" ht="21" customHeight="1">
      <c r="B75" s="1" t="s">
        <v>128</v>
      </c>
    </row>
    <row r="76" spans="2:66" ht="21" customHeight="1">
      <c r="B76" s="1" t="s">
        <v>88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人員配置体制加算（共同生活援助）</vt:lpstr>
      <vt:lpstr>平均利用者数算定シート（GH）</vt:lpstr>
      <vt:lpstr>添付書類１-２（GH用）</vt:lpstr>
      <vt:lpstr>別添参考様式（人員配置体制確認表）</vt:lpstr>
      <vt:lpstr>別添参考様式（人員配置体制確認表 （記載例））</vt:lpstr>
      <vt:lpstr>Ⅰ</vt:lpstr>
      <vt:lpstr>Ⅱ</vt:lpstr>
      <vt:lpstr>Ⅲ</vt:lpstr>
      <vt:lpstr>'人員配置体制加算（共同生活援助）'!Print_Area</vt:lpstr>
      <vt:lpstr>'添付書類１-２（GH用）'!Print_Area</vt:lpstr>
      <vt:lpstr>'平均利用者数算定シート（GH）'!Print_Area</vt:lpstr>
      <vt:lpstr>'別添参考様式（人員配置体制確認表 （記載例））'!Print_Area</vt:lpstr>
      <vt:lpstr>'別添参考様式（人員配置体制確認表）'!Print_Area</vt:lpstr>
      <vt:lpstr>サービス提供形態</vt:lpstr>
      <vt:lpstr>介護サービス包括型</vt:lpstr>
      <vt:lpstr>外部サービス利用型</vt:lpstr>
      <vt:lpstr>日中サービス支援型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姫路市役所</dc:creator>
  <cp:lastModifiedBy>Administrator</cp:lastModifiedBy>
  <cp:lastPrinted>2024-04-01T05:03:33Z</cp:lastPrinted>
  <dcterms:created xsi:type="dcterms:W3CDTF">2014-05-22T15:14:51Z</dcterms:created>
  <dcterms:modified xsi:type="dcterms:W3CDTF">2024-04-08T07:58:46Z</dcterms:modified>
</cp:coreProperties>
</file>