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0" yWindow="0" windowWidth="1980" windowHeight="1290" activeTab="3"/>
  </bookViews>
  <sheets>
    <sheet name="表１" sheetId="1" r:id="rId1"/>
    <sheet name="表２" sheetId="2" r:id="rId2"/>
    <sheet name="表３" sheetId="3" r:id="rId3"/>
    <sheet name="表４" sheetId="4" r:id="rId4"/>
    <sheet name="表５" sheetId="5" r:id="rId5"/>
    <sheet name="表６" sheetId="6" r:id="rId6"/>
  </sheets>
  <calcPr calcId="145621"/>
  <fileRecoveryPr repairLoad="1"/>
</workbook>
</file>

<file path=xl/calcChain.xml><?xml version="1.0" encoding="utf-8"?>
<calcChain xmlns="http://schemas.openxmlformats.org/spreadsheetml/2006/main">
  <c r="H9" i="6" l="1"/>
  <c r="F9" i="6"/>
  <c r="H8" i="6"/>
  <c r="F8" i="6"/>
  <c r="H7" i="6"/>
  <c r="F7" i="6"/>
  <c r="H6" i="6"/>
  <c r="F6" i="6"/>
  <c r="H5" i="6"/>
  <c r="F5" i="6"/>
  <c r="H4" i="6"/>
  <c r="F4" i="6"/>
  <c r="G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G13" i="5"/>
  <c r="H12" i="5"/>
  <c r="G12" i="5"/>
  <c r="F12" i="5"/>
  <c r="H11" i="5"/>
  <c r="G11" i="5"/>
  <c r="F11" i="5"/>
  <c r="H10" i="5"/>
  <c r="G10" i="5"/>
  <c r="F10" i="5"/>
  <c r="H9" i="5"/>
  <c r="G9" i="5"/>
  <c r="F9" i="5"/>
  <c r="H8" i="5"/>
  <c r="G8" i="5"/>
  <c r="F8" i="5"/>
  <c r="H7" i="5"/>
  <c r="G7" i="5"/>
  <c r="F7" i="5"/>
  <c r="H6" i="5"/>
  <c r="G6" i="5"/>
  <c r="F6" i="5"/>
  <c r="H5" i="5"/>
  <c r="G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G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H7" i="4"/>
  <c r="G7" i="4"/>
  <c r="F7" i="4"/>
  <c r="H6" i="4"/>
  <c r="G6" i="4"/>
  <c r="F6" i="4"/>
  <c r="H5" i="4"/>
  <c r="G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G12" i="3"/>
  <c r="H11" i="3"/>
  <c r="G11" i="3"/>
  <c r="F11" i="3"/>
  <c r="H10" i="3"/>
  <c r="G10" i="3"/>
  <c r="F10" i="3"/>
  <c r="H9" i="3"/>
  <c r="G9" i="3"/>
  <c r="F9" i="3"/>
  <c r="H8" i="3"/>
  <c r="G8" i="3"/>
  <c r="F8" i="3"/>
  <c r="H7" i="3"/>
  <c r="G7" i="3"/>
  <c r="F7" i="3"/>
  <c r="H6" i="3"/>
  <c r="G6" i="3"/>
  <c r="F6" i="3"/>
  <c r="H5" i="3"/>
  <c r="G5" i="3"/>
  <c r="F5" i="3"/>
  <c r="H4" i="3"/>
  <c r="J26" i="2"/>
  <c r="H26" i="2"/>
  <c r="F26" i="2"/>
  <c r="D26" i="2"/>
  <c r="H25" i="2"/>
  <c r="F25" i="2"/>
  <c r="D25" i="2"/>
  <c r="H24" i="2"/>
  <c r="F24" i="2"/>
  <c r="D24" i="2"/>
  <c r="J23" i="2"/>
  <c r="J20" i="2"/>
  <c r="H20" i="2"/>
  <c r="F20" i="2"/>
  <c r="D20" i="2"/>
  <c r="H19" i="2"/>
  <c r="F19" i="2"/>
  <c r="D19" i="2"/>
  <c r="H18" i="2"/>
  <c r="F18" i="2"/>
  <c r="D18" i="2"/>
  <c r="J17" i="2"/>
  <c r="H17" i="2"/>
  <c r="F17" i="2"/>
  <c r="D17" i="2"/>
  <c r="H16" i="2"/>
  <c r="F16" i="2"/>
  <c r="D16" i="2"/>
  <c r="H15" i="2"/>
  <c r="F15" i="2"/>
  <c r="D15" i="2"/>
  <c r="J14" i="2"/>
  <c r="H14" i="2"/>
  <c r="F14" i="2"/>
  <c r="D14" i="2"/>
  <c r="H13" i="2"/>
  <c r="F13" i="2"/>
  <c r="D13" i="2"/>
  <c r="H12" i="2"/>
  <c r="F12" i="2"/>
  <c r="D12" i="2"/>
  <c r="J11" i="2"/>
  <c r="H11" i="2"/>
  <c r="F11" i="2"/>
  <c r="D11" i="2"/>
  <c r="H10" i="2"/>
  <c r="F10" i="2"/>
  <c r="D10" i="2"/>
  <c r="H9" i="2"/>
  <c r="F9" i="2"/>
  <c r="D9" i="2"/>
  <c r="J8" i="2"/>
  <c r="H8" i="2"/>
  <c r="F8" i="2"/>
  <c r="D8" i="2"/>
  <c r="H7" i="2"/>
  <c r="F7" i="2"/>
  <c r="D7" i="2"/>
  <c r="H6" i="2"/>
  <c r="F6" i="2"/>
  <c r="D6" i="2"/>
  <c r="F14" i="1"/>
  <c r="E14" i="1"/>
  <c r="F13" i="1"/>
  <c r="E13" i="1"/>
  <c r="F12" i="1"/>
  <c r="E12" i="1"/>
  <c r="F11" i="1"/>
  <c r="E11" i="1"/>
  <c r="C11" i="1"/>
  <c r="F10" i="1"/>
  <c r="E10" i="1"/>
  <c r="F9" i="1"/>
  <c r="E9" i="1"/>
  <c r="F8" i="1"/>
  <c r="E8" i="1"/>
  <c r="C8" i="1"/>
  <c r="F7" i="1"/>
  <c r="E7" i="1"/>
  <c r="F6" i="1"/>
  <c r="E6" i="1"/>
  <c r="F5" i="1"/>
  <c r="E5" i="1"/>
  <c r="C5" i="1"/>
</calcChain>
</file>

<file path=xl/sharedStrings.xml><?xml version="1.0" encoding="utf-8"?>
<sst xmlns="http://schemas.openxmlformats.org/spreadsheetml/2006/main" count="204" uniqueCount="71">
  <si>
    <t>表１　商業統計結果総括</t>
    <rPh sb="0" eb="1">
      <t>ヒョウ</t>
    </rPh>
    <rPh sb="3" eb="5">
      <t>ショウギョウ</t>
    </rPh>
    <rPh sb="5" eb="7">
      <t>トウケイ</t>
    </rPh>
    <rPh sb="7" eb="9">
      <t>ケッカ</t>
    </rPh>
    <rPh sb="9" eb="11">
      <t>ソウカツ</t>
    </rPh>
    <phoneticPr fontId="2"/>
  </si>
  <si>
    <t>平成26年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</si>
  <si>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</si>
  <si>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増減数</t>
    <rPh sb="0" eb="2">
      <t>ゾウゲン</t>
    </rPh>
    <rPh sb="2" eb="3">
      <t>スウ</t>
    </rPh>
    <phoneticPr fontId="2"/>
  </si>
  <si>
    <t>増減率（％）</t>
    <rPh sb="0" eb="2">
      <t>ゾウゲン</t>
    </rPh>
    <rPh sb="2" eb="3">
      <t>リツ</t>
    </rPh>
    <phoneticPr fontId="2"/>
  </si>
  <si>
    <t>事業所数</t>
    <rPh sb="0" eb="3">
      <t>ジギョウショ</t>
    </rPh>
    <rPh sb="3" eb="4">
      <t>スウ</t>
    </rPh>
    <phoneticPr fontId="2"/>
  </si>
  <si>
    <t>合計</t>
    <rPh sb="0" eb="2">
      <t>ゴウケイ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</si>
  <si>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</si>
  <si>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</si>
  <si>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</si>
  <si>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（万円）</t>
    <rPh sb="1" eb="3">
      <t>マンエン</t>
    </rPh>
    <phoneticPr fontId="2"/>
  </si>
  <si>
    <t>売場面積（㎡）</t>
    <rPh sb="0" eb="2">
      <t>ウリバ</t>
    </rPh>
    <rPh sb="2" eb="4">
      <t>メンセキ</t>
    </rPh>
    <phoneticPr fontId="2"/>
  </si>
  <si>
    <t>①</t>
    <phoneticPr fontId="2"/>
  </si>
  <si>
    <t>②</t>
    <phoneticPr fontId="2"/>
  </si>
  <si>
    <t>③=①-②</t>
    <phoneticPr fontId="2"/>
  </si>
  <si>
    <t>③/②</t>
    <phoneticPr fontId="2"/>
  </si>
  <si>
    <t>合　　計</t>
    <rPh sb="0" eb="1">
      <t>ゴウ</t>
    </rPh>
    <rPh sb="3" eb="4">
      <t>ケイ</t>
    </rPh>
    <phoneticPr fontId="2"/>
  </si>
  <si>
    <t>（人）</t>
    <rPh sb="1" eb="2">
      <t>ニン</t>
    </rPh>
    <phoneticPr fontId="2"/>
  </si>
  <si>
    <t>従業者数</t>
    <rPh sb="0" eb="1">
      <t>ジュウ</t>
    </rPh>
    <rPh sb="1" eb="4">
      <t>ギョウシャスウ</t>
    </rPh>
    <phoneticPr fontId="2"/>
  </si>
  <si>
    <t>従業者数（人）</t>
    <rPh sb="0" eb="1">
      <t>ジュウ</t>
    </rPh>
    <rPh sb="1" eb="4">
      <t>ギョウシャスウ</t>
    </rPh>
    <rPh sb="5" eb="6">
      <t>ニン</t>
    </rPh>
    <phoneticPr fontId="2"/>
  </si>
  <si>
    <t>表２　年次別事業所数、従業者数、年間商品販売額の推移（平成9年～平成26年）</t>
    <rPh sb="0" eb="1">
      <t>ヒョウ</t>
    </rPh>
    <rPh sb="3" eb="6">
      <t>ネンジベツ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8">
      <t>ネンカン</t>
    </rPh>
    <rPh sb="18" eb="20">
      <t>ショウヒン</t>
    </rPh>
    <rPh sb="20" eb="22">
      <t>ハンバイ</t>
    </rPh>
    <rPh sb="22" eb="23">
      <t>ガク</t>
    </rPh>
    <rPh sb="24" eb="26">
      <t>スイイ</t>
    </rPh>
    <rPh sb="27" eb="29">
      <t>ヘイセイ</t>
    </rPh>
    <rPh sb="30" eb="31">
      <t>ネン</t>
    </rPh>
    <rPh sb="32" eb="34">
      <t>ヘイセイ</t>
    </rPh>
    <rPh sb="36" eb="37">
      <t>ネン</t>
    </rPh>
    <phoneticPr fontId="2"/>
  </si>
  <si>
    <t>指数</t>
    <rPh sb="0" eb="2">
      <t>シスウ</t>
    </rPh>
    <phoneticPr fontId="2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</si>
  <si>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2"/>
  </si>
  <si>
    <t>売場面積</t>
    <rPh sb="0" eb="2">
      <t>ウリバ</t>
    </rPh>
    <rPh sb="2" eb="4">
      <t>メンセキ</t>
    </rPh>
    <phoneticPr fontId="2"/>
  </si>
  <si>
    <t>（事業所）</t>
    <rPh sb="1" eb="4">
      <t>ジギョウショ</t>
    </rPh>
    <phoneticPr fontId="2"/>
  </si>
  <si>
    <t>平成9年</t>
    <rPh sb="0" eb="2">
      <t>ヘイセイ</t>
    </rPh>
    <rPh sb="3" eb="4">
      <t>ネン</t>
    </rPh>
    <phoneticPr fontId="2"/>
  </si>
  <si>
    <t>平成11年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</si>
  <si>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</si>
  <si>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</si>
  <si>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</si>
  <si>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H24＝100</t>
    <phoneticPr fontId="2"/>
  </si>
  <si>
    <t>（㎡）</t>
    <phoneticPr fontId="2"/>
  </si>
  <si>
    <t>50　 各種商品卸売業</t>
  </si>
  <si>
    <t>51　 繊維・衣服等卸売業</t>
  </si>
  <si>
    <t>52　 飲食料品卸売業</t>
  </si>
  <si>
    <t>53　 建築材料，鉱物・金属材料等卸売業</t>
  </si>
  <si>
    <t>54　 機械器具卸売業</t>
  </si>
  <si>
    <t>55　 その他の卸売業</t>
  </si>
  <si>
    <t>56　 各種商品小売業</t>
  </si>
  <si>
    <t>57　 織物・衣服・身の回り品小売業</t>
  </si>
  <si>
    <t>58　 飲食料品小売業</t>
  </si>
  <si>
    <t>59　 機械器具小売業</t>
  </si>
  <si>
    <t>60　 その他の小売業</t>
  </si>
  <si>
    <t>61　 無店舗小売業</t>
  </si>
  <si>
    <t>表３　産業中分類別事業所数</t>
    <rPh sb="0" eb="1">
      <t>ヒョウ</t>
    </rPh>
    <rPh sb="3" eb="5">
      <t>サンギョウ</t>
    </rPh>
    <rPh sb="5" eb="8">
      <t>チュウブンルイ</t>
    </rPh>
    <rPh sb="8" eb="9">
      <t>ベツ</t>
    </rPh>
    <rPh sb="9" eb="13">
      <t>ジギョウショスウ</t>
    </rPh>
    <phoneticPr fontId="2"/>
  </si>
  <si>
    <t>産業分類（中分類）</t>
    <rPh sb="0" eb="2">
      <t>サンギョウ</t>
    </rPh>
    <rPh sb="2" eb="4">
      <t>ブンルイ</t>
    </rPh>
    <rPh sb="5" eb="8">
      <t>チュウブンルイ</t>
    </rPh>
    <phoneticPr fontId="2"/>
  </si>
  <si>
    <t>事業所数</t>
    <rPh sb="0" eb="4">
      <t>ジギョウショスウ</t>
    </rPh>
    <phoneticPr fontId="2"/>
  </si>
  <si>
    <t>構成比（％）</t>
    <rPh sb="0" eb="3">
      <t>コウセイヒ</t>
    </rPh>
    <phoneticPr fontId="2"/>
  </si>
  <si>
    <t>表４　産業中分類別従業者数</t>
    <rPh sb="0" eb="1">
      <t>ヒョウ</t>
    </rPh>
    <rPh sb="3" eb="5">
      <t>サンギョウ</t>
    </rPh>
    <rPh sb="5" eb="8">
      <t>チュウブンルイ</t>
    </rPh>
    <rPh sb="8" eb="9">
      <t>ベツ</t>
    </rPh>
    <rPh sb="9" eb="13">
      <t>ジュウギョウシャスウ</t>
    </rPh>
    <phoneticPr fontId="2"/>
  </si>
  <si>
    <t>従業者数（人）</t>
    <rPh sb="0" eb="4">
      <t>ジュウギョウシャスウ</t>
    </rPh>
    <rPh sb="5" eb="6">
      <t>ニン</t>
    </rPh>
    <phoneticPr fontId="2"/>
  </si>
  <si>
    <t>表５　産業中分類別年間商品販売額</t>
    <rPh sb="0" eb="1">
      <t>ヒョウ</t>
    </rPh>
    <rPh sb="3" eb="5">
      <t>サンギョウ</t>
    </rPh>
    <rPh sb="5" eb="8">
      <t>チュウブンルイ</t>
    </rPh>
    <rPh sb="8" eb="9">
      <t>ベツ</t>
    </rPh>
    <rPh sb="9" eb="11">
      <t>ネンカン</t>
    </rPh>
    <rPh sb="11" eb="13">
      <t>ショウヒン</t>
    </rPh>
    <rPh sb="13" eb="16">
      <t>ハンバイガク</t>
    </rPh>
    <phoneticPr fontId="2"/>
  </si>
  <si>
    <t>年間商品販売額（万円）</t>
    <rPh sb="0" eb="2">
      <t>ネンカン</t>
    </rPh>
    <rPh sb="2" eb="4">
      <t>ショウヒン</t>
    </rPh>
    <rPh sb="4" eb="7">
      <t>ハンバイガク</t>
    </rPh>
    <rPh sb="8" eb="10">
      <t>マンエン</t>
    </rPh>
    <phoneticPr fontId="2"/>
  </si>
  <si>
    <t>表６　産業中分類別売場面積（小売業のみ）</t>
    <rPh sb="0" eb="1">
      <t>ヒョウ</t>
    </rPh>
    <rPh sb="3" eb="5">
      <t>サンギョウ</t>
    </rPh>
    <rPh sb="5" eb="9">
      <t>チュウブンルイベツ</t>
    </rPh>
    <rPh sb="9" eb="10">
      <t>ウ</t>
    </rPh>
    <rPh sb="10" eb="13">
      <t>バメンセキ</t>
    </rPh>
    <rPh sb="14" eb="17">
      <t>コウリギョウ</t>
    </rPh>
    <phoneticPr fontId="2"/>
  </si>
  <si>
    <t>売場面積（㎡）</t>
    <rPh sb="0" eb="4">
      <t>ウリバメンセキ</t>
    </rPh>
    <phoneticPr fontId="2"/>
  </si>
  <si>
    <t>Ｉ１　　卸売業　内各付不能</t>
    <rPh sb="4" eb="7">
      <t>オロシウリギョウ</t>
    </rPh>
    <rPh sb="8" eb="9">
      <t>ウチ</t>
    </rPh>
    <rPh sb="9" eb="10">
      <t>カク</t>
    </rPh>
    <rPh sb="10" eb="11">
      <t>ツケ</t>
    </rPh>
    <rPh sb="11" eb="13">
      <t>フノウ</t>
    </rPh>
    <phoneticPr fontId="2"/>
  </si>
  <si>
    <t>Ｉ２　　小売業　内各付不能</t>
    <rPh sb="4" eb="7">
      <t>コウリギョウ</t>
    </rPh>
    <rPh sb="8" eb="9">
      <t>ウチ</t>
    </rPh>
    <rPh sb="9" eb="10">
      <t>カク</t>
    </rPh>
    <rPh sb="10" eb="11">
      <t>ツケ</t>
    </rPh>
    <rPh sb="11" eb="13">
      <t>フノウ</t>
    </rPh>
    <phoneticPr fontId="2"/>
  </si>
  <si>
    <t>Ｉ１　　卸売業　内各付不能</t>
    <rPh sb="4" eb="7">
      <t>オロシウリギョウ</t>
    </rPh>
    <rPh sb="8" eb="9">
      <t>ウチ</t>
    </rPh>
    <rPh sb="9" eb="10">
      <t>カク</t>
    </rPh>
    <rPh sb="10" eb="11">
      <t>ツケ</t>
    </rPh>
    <rPh sb="11" eb="13">
      <t>フノウ</t>
    </rPh>
    <phoneticPr fontId="2"/>
  </si>
  <si>
    <t>Ｉ2　　小売業　内各付不能</t>
    <rPh sb="4" eb="7">
      <t>コウリギョウ</t>
    </rPh>
    <rPh sb="8" eb="9">
      <t>ウチ</t>
    </rPh>
    <rPh sb="9" eb="10">
      <t>カク</t>
    </rPh>
    <rPh sb="10" eb="11">
      <t>ツケ</t>
    </rPh>
    <rPh sb="11" eb="13">
      <t>フノウ</t>
    </rPh>
    <phoneticPr fontId="2"/>
  </si>
  <si>
    <t>Ｉ１　 卸売業各付不能</t>
    <rPh sb="4" eb="7">
      <t>オロシウリギョウ</t>
    </rPh>
    <rPh sb="7" eb="8">
      <t>カク</t>
    </rPh>
    <rPh sb="8" eb="9">
      <t>ツケ</t>
    </rPh>
    <rPh sb="9" eb="11">
      <t>フノウ</t>
    </rPh>
    <phoneticPr fontId="2"/>
  </si>
  <si>
    <t>Ｉ2　　小売業各付不能</t>
    <rPh sb="4" eb="7">
      <t>コウリギョウ</t>
    </rPh>
    <rPh sb="7" eb="8">
      <t>カク</t>
    </rPh>
    <rPh sb="8" eb="9">
      <t>ツケ</t>
    </rPh>
    <rPh sb="9" eb="11">
      <t>フノウ</t>
    </rPh>
    <phoneticPr fontId="2"/>
  </si>
  <si>
    <t>（26年-24年）/24年</t>
    <rPh sb="3" eb="4">
      <t>ネン</t>
    </rPh>
    <rPh sb="7" eb="8">
      <t>ネン</t>
    </rPh>
    <rPh sb="12" eb="13">
      <t>ネン</t>
    </rPh>
    <phoneticPr fontId="2"/>
  </si>
  <si>
    <t>（26年-24年）/26年</t>
    <rPh sb="3" eb="4">
      <t>ネン</t>
    </rPh>
    <rPh sb="7" eb="8">
      <t>ネン</t>
    </rPh>
    <rPh sb="12" eb="13">
      <t>ネン</t>
    </rPh>
    <phoneticPr fontId="2"/>
  </si>
  <si>
    <t>-</t>
    <phoneticPr fontId="2"/>
  </si>
  <si>
    <t>-</t>
    <phoneticPr fontId="2"/>
  </si>
  <si>
    <t>皆減</t>
    <rPh sb="0" eb="1">
      <t>ミンナ</t>
    </rPh>
    <rPh sb="1" eb="2">
      <t>ゲン</t>
    </rPh>
    <phoneticPr fontId="2"/>
  </si>
  <si>
    <t>-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</si>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</sst>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"/>
    <numFmt numFmtId="178" formatCode="#,##0.0;[Red]\-#,##0.0"/>
    <numFmt numFmtId="179" formatCode="0.0;&quot;△ &quot;0.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38" fontId="0" fillId="0" borderId="3" xfId="1" applyFont="1" applyBorder="1">
      <alignment vertical="center"/>
    </xf>
    <xf numFmtId="38" fontId="0" fillId="0" borderId="8" xfId="1" applyFont="1" applyBorder="1" applyAlignment="1">
      <alignment horizontal="center" vertical="center" wrapText="1"/>
    </xf>
    <xf numFmtId="38" fontId="0" fillId="0" borderId="6" xfId="1" applyFont="1" applyBorder="1" applyAlignment="1">
      <alignment horizontal="right" vertical="center" wrapText="1"/>
    </xf>
    <xf numFmtId="176" fontId="0" fillId="0" borderId="0" xfId="2" applyNumberFormat="1" applyFont="1">
      <alignment vertical="center"/>
    </xf>
    <xf numFmtId="176" fontId="0" fillId="0" borderId="2" xfId="2" applyNumberFormat="1" applyFont="1" applyBorder="1">
      <alignment vertical="center"/>
    </xf>
    <xf numFmtId="176" fontId="0" fillId="0" borderId="12" xfId="2" applyNumberFormat="1" applyFont="1" applyBorder="1" applyAlignment="1">
      <alignment horizontal="center" vertical="center" wrapText="1"/>
    </xf>
    <xf numFmtId="176" fontId="0" fillId="0" borderId="13" xfId="2" applyNumberFormat="1" applyFont="1" applyBorder="1" applyAlignment="1">
      <alignment horizontal="center" vertical="center" wrapText="1"/>
    </xf>
    <xf numFmtId="176" fontId="0" fillId="0" borderId="0" xfId="2" applyNumberFormat="1" applyFont="1" applyBorder="1">
      <alignment vertical="center"/>
    </xf>
    <xf numFmtId="176" fontId="0" fillId="0" borderId="4" xfId="2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4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0" fillId="0" borderId="0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0" xfId="0" applyNumberForma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38" fontId="0" fillId="0" borderId="6" xfId="1" applyFont="1" applyBorder="1" applyAlignment="1">
      <alignment horizontal="center" vertical="center" wrapText="1"/>
    </xf>
    <xf numFmtId="38" fontId="0" fillId="0" borderId="8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9" xfId="0" applyNumberFormat="1" applyBorder="1">
      <alignment vertical="center"/>
    </xf>
    <xf numFmtId="0" fontId="0" fillId="0" borderId="0" xfId="0" applyAlignment="1"/>
    <xf numFmtId="38" fontId="0" fillId="0" borderId="0" xfId="1" applyFont="1" applyAlignment="1"/>
    <xf numFmtId="178" fontId="0" fillId="0" borderId="0" xfId="1" applyNumberFormat="1" applyFont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7" fontId="0" fillId="0" borderId="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0" xfId="1" applyNumberFormat="1" applyFont="1" applyBorder="1" applyAlignment="1">
      <alignment horizontal="right" vertical="center"/>
    </xf>
    <xf numFmtId="177" fontId="0" fillId="0" borderId="0" xfId="2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9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177" fontId="0" fillId="0" borderId="0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left" vertical="center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showGridLines="0" workbookViewId="0">
      <selection activeCell="I8" sqref="I8"/>
    </sheetView>
  </sheetViews>
  <sheetFormatPr defaultRowHeight="13.5" x14ac:dyDescent="0.15"/>
  <cols>
    <col min="1" max="1" width="16" customWidth="1"/>
    <col min="2" max="2" width="9" style="14"/>
    <col min="3" max="3" width="15.5" customWidth="1"/>
    <col min="4" max="4" width="15.5" style="19" customWidth="1"/>
    <col min="5" max="6" width="15.5" customWidth="1"/>
  </cols>
  <sheetData>
    <row r="2" spans="1:6" ht="26.25" customHeight="1" x14ac:dyDescent="0.15">
      <c r="A2" s="18" t="s">
        <v>0</v>
      </c>
    </row>
    <row r="3" spans="1:6" ht="17.25" customHeight="1" x14ac:dyDescent="0.15">
      <c r="A3" s="1"/>
      <c r="B3" s="10"/>
      <c r="C3" s="8" t="s">
        <v>1</v>
      </c>
      <c r="D3" s="20" t="s">
        <v>2</v>
      </c>
      <c r="E3" s="9" t="s">
        <v>3</v>
      </c>
      <c r="F3" s="9" t="s">
        <v>4</v>
      </c>
    </row>
    <row r="4" spans="1:6" ht="17.25" customHeight="1" x14ac:dyDescent="0.15">
      <c r="A4" s="3"/>
      <c r="B4" s="13"/>
      <c r="C4" s="11" t="s">
        <v>12</v>
      </c>
      <c r="D4" s="21" t="s">
        <v>13</v>
      </c>
      <c r="E4" s="12" t="s">
        <v>14</v>
      </c>
      <c r="F4" s="12" t="s">
        <v>15</v>
      </c>
    </row>
    <row r="5" spans="1:6" ht="18.75" customHeight="1" x14ac:dyDescent="0.15">
      <c r="A5" s="1" t="s">
        <v>5</v>
      </c>
      <c r="B5" s="10" t="s">
        <v>16</v>
      </c>
      <c r="C5" s="33">
        <f>SUM(C6:C7)</f>
        <v>6656</v>
      </c>
      <c r="D5" s="22">
        <v>6476</v>
      </c>
      <c r="E5" s="60">
        <f>C5-D5</f>
        <v>180</v>
      </c>
      <c r="F5" s="71">
        <f>E5/D5*100</f>
        <v>2.7794935145151327</v>
      </c>
    </row>
    <row r="6" spans="1:6" ht="18.75" customHeight="1" x14ac:dyDescent="0.15">
      <c r="A6" s="5"/>
      <c r="B6" s="15" t="s">
        <v>7</v>
      </c>
      <c r="C6" s="57">
        <v>1841</v>
      </c>
      <c r="D6" s="23">
        <v>1763</v>
      </c>
      <c r="E6" s="60">
        <f>C6-D6</f>
        <v>78</v>
      </c>
      <c r="F6" s="50">
        <f>E6/D6*100</f>
        <v>4.4242768009075437</v>
      </c>
    </row>
    <row r="7" spans="1:6" ht="18.75" customHeight="1" x14ac:dyDescent="0.15">
      <c r="A7" s="3"/>
      <c r="B7" s="13" t="s">
        <v>8</v>
      </c>
      <c r="C7" s="58">
        <v>4815</v>
      </c>
      <c r="D7" s="24">
        <v>4713</v>
      </c>
      <c r="E7" s="61">
        <f>C7-D7</f>
        <v>102</v>
      </c>
      <c r="F7" s="51">
        <f>E7/D7*100</f>
        <v>2.1642266072565244</v>
      </c>
    </row>
    <row r="8" spans="1:6" ht="18.75" customHeight="1" x14ac:dyDescent="0.15">
      <c r="A8" s="5" t="s">
        <v>19</v>
      </c>
      <c r="B8" s="15" t="s">
        <v>16</v>
      </c>
      <c r="C8" s="33">
        <f>SUM(C9:C10)</f>
        <v>51075</v>
      </c>
      <c r="D8" s="22">
        <v>50338</v>
      </c>
      <c r="E8" s="60">
        <f t="shared" ref="E8:E14" si="0">C8-D8</f>
        <v>737</v>
      </c>
      <c r="F8" s="50">
        <f t="shared" ref="F8:F14" si="1">E8/D8*100</f>
        <v>1.4641026659779888</v>
      </c>
    </row>
    <row r="9" spans="1:6" ht="18.75" customHeight="1" x14ac:dyDescent="0.15">
      <c r="A9" s="17"/>
      <c r="B9" s="15" t="s">
        <v>7</v>
      </c>
      <c r="C9" s="57">
        <v>16219</v>
      </c>
      <c r="D9" s="23">
        <v>15874</v>
      </c>
      <c r="E9" s="60">
        <f t="shared" si="0"/>
        <v>345</v>
      </c>
      <c r="F9" s="50">
        <f t="shared" si="1"/>
        <v>2.1733652513544159</v>
      </c>
    </row>
    <row r="10" spans="1:6" ht="18.75" customHeight="1" x14ac:dyDescent="0.15">
      <c r="A10" s="5"/>
      <c r="B10" s="15" t="s">
        <v>8</v>
      </c>
      <c r="C10" s="58">
        <v>34856</v>
      </c>
      <c r="D10" s="24">
        <v>34464</v>
      </c>
      <c r="E10" s="61">
        <f t="shared" si="0"/>
        <v>392</v>
      </c>
      <c r="F10" s="51">
        <f t="shared" si="1"/>
        <v>1.137418755803157</v>
      </c>
    </row>
    <row r="11" spans="1:6" ht="18.75" customHeight="1" x14ac:dyDescent="0.15">
      <c r="A11" s="1" t="s">
        <v>9</v>
      </c>
      <c r="B11" s="10" t="s">
        <v>16</v>
      </c>
      <c r="C11" s="33">
        <f>SUM(C12:C13)</f>
        <v>158495319</v>
      </c>
      <c r="D11" s="22">
        <v>153023100</v>
      </c>
      <c r="E11" s="60">
        <f t="shared" si="0"/>
        <v>5472219</v>
      </c>
      <c r="F11" s="50">
        <f t="shared" si="1"/>
        <v>3.5760738084642121</v>
      </c>
    </row>
    <row r="12" spans="1:6" ht="18.75" customHeight="1" x14ac:dyDescent="0.15">
      <c r="A12" s="17" t="s">
        <v>10</v>
      </c>
      <c r="B12" s="15" t="s">
        <v>7</v>
      </c>
      <c r="C12" s="57">
        <v>107046238</v>
      </c>
      <c r="D12" s="23">
        <v>106811672</v>
      </c>
      <c r="E12" s="60">
        <f t="shared" si="0"/>
        <v>234566</v>
      </c>
      <c r="F12" s="50">
        <f t="shared" si="1"/>
        <v>0.21960708563760709</v>
      </c>
    </row>
    <row r="13" spans="1:6" ht="18.75" customHeight="1" x14ac:dyDescent="0.15">
      <c r="A13" s="3"/>
      <c r="B13" s="13" t="s">
        <v>8</v>
      </c>
      <c r="C13" s="58">
        <v>51449081</v>
      </c>
      <c r="D13" s="24">
        <v>46211428</v>
      </c>
      <c r="E13" s="61">
        <f t="shared" si="0"/>
        <v>5237653</v>
      </c>
      <c r="F13" s="51">
        <f t="shared" si="1"/>
        <v>11.334107658391341</v>
      </c>
    </row>
    <row r="14" spans="1:6" ht="18.75" customHeight="1" x14ac:dyDescent="0.15">
      <c r="A14" s="7" t="s">
        <v>11</v>
      </c>
      <c r="B14" s="16" t="s">
        <v>8</v>
      </c>
      <c r="C14" s="59">
        <v>675039</v>
      </c>
      <c r="D14" s="25">
        <v>650813</v>
      </c>
      <c r="E14" s="62">
        <f t="shared" si="0"/>
        <v>24226</v>
      </c>
      <c r="F14" s="72">
        <f t="shared" si="1"/>
        <v>3.7224210333843972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L23" sqref="L23"/>
    </sheetView>
  </sheetViews>
  <sheetFormatPr defaultRowHeight="13.5" x14ac:dyDescent="0.15"/>
  <cols>
    <col min="3" max="3" width="9" style="19" customWidth="1"/>
    <col min="4" max="4" width="9" style="36"/>
    <col min="5" max="5" width="9" style="19"/>
    <col min="6" max="6" width="9" style="36"/>
    <col min="7" max="7" width="11.75" style="19" customWidth="1"/>
    <col min="8" max="8" width="9" style="36"/>
    <col min="9" max="9" width="9" style="19"/>
    <col min="10" max="10" width="11" bestFit="1" customWidth="1"/>
  </cols>
  <sheetData>
    <row r="2" spans="1:10" ht="26.25" customHeight="1" x14ac:dyDescent="0.15">
      <c r="A2" s="18" t="s">
        <v>20</v>
      </c>
    </row>
    <row r="3" spans="1:10" x14ac:dyDescent="0.15">
      <c r="A3" s="1"/>
      <c r="B3" s="2"/>
      <c r="C3" s="33"/>
      <c r="D3" s="37"/>
      <c r="E3" s="33"/>
      <c r="F3" s="37"/>
      <c r="G3" s="33"/>
      <c r="H3" s="37"/>
      <c r="I3" s="33"/>
      <c r="J3" s="2"/>
    </row>
    <row r="4" spans="1:10" s="29" customFormat="1" ht="32.25" customHeight="1" x14ac:dyDescent="0.15">
      <c r="A4" s="26"/>
      <c r="B4" s="27"/>
      <c r="C4" s="34" t="s">
        <v>5</v>
      </c>
      <c r="D4" s="38" t="s">
        <v>21</v>
      </c>
      <c r="E4" s="34" t="s">
        <v>18</v>
      </c>
      <c r="F4" s="38" t="s">
        <v>21</v>
      </c>
      <c r="G4" s="34" t="s">
        <v>22</v>
      </c>
      <c r="H4" s="38" t="s">
        <v>21</v>
      </c>
      <c r="I4" s="34" t="s">
        <v>23</v>
      </c>
      <c r="J4" s="28" t="s">
        <v>21</v>
      </c>
    </row>
    <row r="5" spans="1:10" s="29" customFormat="1" ht="19.5" customHeight="1" x14ac:dyDescent="0.15">
      <c r="A5" s="30"/>
      <c r="B5" s="31"/>
      <c r="C5" s="35" t="s">
        <v>24</v>
      </c>
      <c r="D5" s="39" t="s">
        <v>30</v>
      </c>
      <c r="E5" s="35" t="s">
        <v>17</v>
      </c>
      <c r="F5" s="39" t="s">
        <v>30</v>
      </c>
      <c r="G5" s="35" t="s">
        <v>10</v>
      </c>
      <c r="H5" s="39" t="s">
        <v>30</v>
      </c>
      <c r="I5" s="56" t="s">
        <v>31</v>
      </c>
      <c r="J5" s="32" t="s">
        <v>30</v>
      </c>
    </row>
    <row r="6" spans="1:10" ht="19.5" customHeight="1" x14ac:dyDescent="0.15">
      <c r="A6" s="1" t="s">
        <v>25</v>
      </c>
      <c r="B6" s="2" t="s">
        <v>6</v>
      </c>
      <c r="C6" s="23">
        <v>8621</v>
      </c>
      <c r="D6" s="40">
        <f>C6/$C$21*100</f>
        <v>133.12229771463865</v>
      </c>
      <c r="E6" s="23">
        <v>55632</v>
      </c>
      <c r="F6" s="40">
        <f>E6/$E$20*100</f>
        <v>160.17966658028851</v>
      </c>
      <c r="G6" s="23">
        <v>228206012</v>
      </c>
      <c r="H6" s="40">
        <f>G6/$G$20*100</f>
        <v>383.42857300314586</v>
      </c>
      <c r="I6" s="19">
        <v>665156</v>
      </c>
      <c r="J6" s="50">
        <v>97.843663742039467</v>
      </c>
    </row>
    <row r="7" spans="1:10" ht="19.5" customHeight="1" x14ac:dyDescent="0.15">
      <c r="A7" s="5"/>
      <c r="B7" s="6" t="s">
        <v>7</v>
      </c>
      <c r="C7" s="23">
        <v>2117</v>
      </c>
      <c r="D7" s="40">
        <f>C7/$C$22*100</f>
        <v>120.07941009642656</v>
      </c>
      <c r="E7" s="23">
        <v>20842</v>
      </c>
      <c r="F7" s="40">
        <f>E7/$E$22*100</f>
        <v>131.29645961950359</v>
      </c>
      <c r="G7" s="23">
        <v>158296483</v>
      </c>
      <c r="H7" s="40">
        <f>G7/$G$22*100</f>
        <v>148.20148401009956</v>
      </c>
      <c r="I7" s="53" t="s">
        <v>68</v>
      </c>
      <c r="J7" s="73" t="s">
        <v>68</v>
      </c>
    </row>
    <row r="8" spans="1:10" ht="19.5" customHeight="1" x14ac:dyDescent="0.15">
      <c r="A8" s="3"/>
      <c r="B8" s="4" t="s">
        <v>8</v>
      </c>
      <c r="C8" s="23">
        <v>6504</v>
      </c>
      <c r="D8" s="40">
        <f>C8/$C$23*100</f>
        <v>138.00127307447485</v>
      </c>
      <c r="E8" s="23">
        <v>34790</v>
      </c>
      <c r="F8" s="40">
        <f>E8/$E$23*100</f>
        <v>100.94591457753017</v>
      </c>
      <c r="G8" s="23">
        <v>69909529</v>
      </c>
      <c r="H8" s="40">
        <f>G8/$G$23*100</f>
        <v>151.2819058523792</v>
      </c>
      <c r="I8" s="19">
        <v>665156</v>
      </c>
      <c r="J8" s="74">
        <f>I23/I8*100</f>
        <v>97.843663742039467</v>
      </c>
    </row>
    <row r="9" spans="1:10" ht="19.5" customHeight="1" x14ac:dyDescent="0.15">
      <c r="A9" s="1" t="s">
        <v>26</v>
      </c>
      <c r="B9" s="2" t="s">
        <v>6</v>
      </c>
      <c r="C9" s="23">
        <v>8407</v>
      </c>
      <c r="D9" s="40">
        <f>C9/$C$21*100</f>
        <v>129.8177887584929</v>
      </c>
      <c r="E9" s="23">
        <v>57804</v>
      </c>
      <c r="F9" s="40">
        <f>E9/$E$20*100</f>
        <v>166.43344562494602</v>
      </c>
      <c r="G9" s="23">
        <v>215809573</v>
      </c>
      <c r="H9" s="40">
        <f>G9/$G$20*100</f>
        <v>362.60024830462498</v>
      </c>
      <c r="I9" s="23">
        <v>665780</v>
      </c>
      <c r="J9" s="50">
        <v>102.29973894190805</v>
      </c>
    </row>
    <row r="10" spans="1:10" ht="19.5" customHeight="1" x14ac:dyDescent="0.15">
      <c r="A10" s="5"/>
      <c r="B10" s="6" t="s">
        <v>7</v>
      </c>
      <c r="C10" s="23">
        <v>2080</v>
      </c>
      <c r="D10" s="40">
        <f>C10/$C$22*100</f>
        <v>117.98071469086784</v>
      </c>
      <c r="E10" s="23">
        <v>20570</v>
      </c>
      <c r="F10" s="40">
        <f>E10/$E$22*100</f>
        <v>129.58296585611691</v>
      </c>
      <c r="G10" s="23">
        <v>147641836</v>
      </c>
      <c r="H10" s="40">
        <f>G10/$G$22*100</f>
        <v>138.22631294452538</v>
      </c>
      <c r="I10" s="53" t="s">
        <v>68</v>
      </c>
      <c r="J10" s="73" t="s">
        <v>68</v>
      </c>
    </row>
    <row r="11" spans="1:10" ht="19.5" customHeight="1" x14ac:dyDescent="0.15">
      <c r="A11" s="3"/>
      <c r="B11" s="4" t="s">
        <v>8</v>
      </c>
      <c r="C11" s="23">
        <v>6327</v>
      </c>
      <c r="D11" s="40">
        <f>C11/$C$23*100</f>
        <v>134.24570337364736</v>
      </c>
      <c r="E11" s="23">
        <v>37234</v>
      </c>
      <c r="F11" s="40">
        <f>E11/$E$23*100</f>
        <v>108.03737233054783</v>
      </c>
      <c r="G11" s="23">
        <v>68167737</v>
      </c>
      <c r="H11" s="40">
        <f>G11/$G$23*100</f>
        <v>147.51272564007328</v>
      </c>
      <c r="I11" s="23">
        <v>665780</v>
      </c>
      <c r="J11" s="50">
        <f>I11/I23*100</f>
        <v>102.29973894190805</v>
      </c>
    </row>
    <row r="12" spans="1:10" ht="19.5" customHeight="1" x14ac:dyDescent="0.15">
      <c r="A12" s="1" t="s">
        <v>27</v>
      </c>
      <c r="B12" s="2" t="s">
        <v>6</v>
      </c>
      <c r="C12" s="23">
        <v>7370</v>
      </c>
      <c r="D12" s="40">
        <f>C12/$C$21*100</f>
        <v>113.80481778875848</v>
      </c>
      <c r="E12" s="23">
        <v>51440</v>
      </c>
      <c r="F12" s="40">
        <f>E12/$E$20*100</f>
        <v>148.10975785321469</v>
      </c>
      <c r="G12" s="23">
        <v>175770003</v>
      </c>
      <c r="H12" s="40">
        <f>G12/$G$20*100</f>
        <v>295.32631869071292</v>
      </c>
      <c r="I12" s="19">
        <v>628473</v>
      </c>
      <c r="J12" s="50">
        <v>96.567370350622994</v>
      </c>
    </row>
    <row r="13" spans="1:10" ht="19.5" customHeight="1" x14ac:dyDescent="0.15">
      <c r="A13" s="5"/>
      <c r="B13" s="6" t="s">
        <v>7</v>
      </c>
      <c r="C13" s="23">
        <v>1812</v>
      </c>
      <c r="D13" s="40">
        <f>C13/$C$22*100</f>
        <v>102.77935337492909</v>
      </c>
      <c r="E13" s="23">
        <v>17277</v>
      </c>
      <c r="F13" s="40">
        <f>E13/$E$22*100</f>
        <v>108.83835202217462</v>
      </c>
      <c r="G13" s="23">
        <v>117695460</v>
      </c>
      <c r="H13" s="40">
        <f>G13/$G$22*100</f>
        <v>110.18969911827614</v>
      </c>
      <c r="I13" s="53" t="s">
        <v>68</v>
      </c>
      <c r="J13" s="73" t="s">
        <v>68</v>
      </c>
    </row>
    <row r="14" spans="1:10" ht="19.5" customHeight="1" x14ac:dyDescent="0.15">
      <c r="A14" s="3"/>
      <c r="B14" s="4" t="s">
        <v>8</v>
      </c>
      <c r="C14" s="23">
        <v>5558</v>
      </c>
      <c r="D14" s="40">
        <f>C14/$C$23*100</f>
        <v>117.92913218756631</v>
      </c>
      <c r="E14" s="23">
        <v>34163</v>
      </c>
      <c r="F14" s="40">
        <f>E14/$E$23*100</f>
        <v>99.12662488393687</v>
      </c>
      <c r="G14" s="23">
        <v>58074543</v>
      </c>
      <c r="H14" s="40">
        <f>G14/$G$23*100</f>
        <v>125.67138803847395</v>
      </c>
      <c r="I14" s="19">
        <v>628473</v>
      </c>
      <c r="J14" s="50">
        <f>I14/I23*100</f>
        <v>96.567370350622994</v>
      </c>
    </row>
    <row r="15" spans="1:10" ht="19.5" customHeight="1" x14ac:dyDescent="0.15">
      <c r="A15" s="1" t="s">
        <v>28</v>
      </c>
      <c r="B15" s="2" t="s">
        <v>6</v>
      </c>
      <c r="C15" s="23">
        <v>7219</v>
      </c>
      <c r="D15" s="40">
        <f>C15/$C$21*100</f>
        <v>111.47313156269303</v>
      </c>
      <c r="E15" s="23">
        <v>51236</v>
      </c>
      <c r="F15" s="40">
        <f>E15/$E$20*100</f>
        <v>147.52238634073308</v>
      </c>
      <c r="G15" s="23">
        <v>168534213</v>
      </c>
      <c r="H15" s="40">
        <f>G15/$G$20*100</f>
        <v>283.16884479274029</v>
      </c>
      <c r="I15" s="19">
        <v>645577</v>
      </c>
      <c r="J15" s="50">
        <v>99.195467822554249</v>
      </c>
    </row>
    <row r="16" spans="1:10" ht="19.5" customHeight="1" x14ac:dyDescent="0.15">
      <c r="A16" s="5"/>
      <c r="B16" s="6" t="s">
        <v>7</v>
      </c>
      <c r="C16" s="23">
        <v>1755</v>
      </c>
      <c r="D16" s="40">
        <f>C16/$C$22*100</f>
        <v>99.546228020419733</v>
      </c>
      <c r="E16" s="23">
        <v>16993</v>
      </c>
      <c r="F16" s="40">
        <f>E16/$E$22*100</f>
        <v>107.04926294569736</v>
      </c>
      <c r="G16" s="23">
        <v>112364956</v>
      </c>
      <c r="H16" s="40">
        <f>G16/$G$22*100</f>
        <v>105.19913591465921</v>
      </c>
      <c r="I16" s="53" t="s">
        <v>68</v>
      </c>
      <c r="J16" s="73" t="s">
        <v>68</v>
      </c>
    </row>
    <row r="17" spans="1:10" ht="19.5" customHeight="1" x14ac:dyDescent="0.15">
      <c r="A17" s="3"/>
      <c r="B17" s="4" t="s">
        <v>8</v>
      </c>
      <c r="C17" s="23">
        <v>5464</v>
      </c>
      <c r="D17" s="40">
        <f>C17/$C$23*100</f>
        <v>115.93464884362402</v>
      </c>
      <c r="E17" s="23">
        <v>34243</v>
      </c>
      <c r="F17" s="40">
        <f>E17/$E$23*100</f>
        <v>99.358751160631385</v>
      </c>
      <c r="G17" s="23">
        <v>56169257</v>
      </c>
      <c r="H17" s="40">
        <f>G17/$G$23*100</f>
        <v>121.54841222392004</v>
      </c>
      <c r="I17" s="19">
        <v>645577</v>
      </c>
      <c r="J17" s="50">
        <f>I17/I23*100</f>
        <v>99.195467822554249</v>
      </c>
    </row>
    <row r="18" spans="1:10" ht="19.5" customHeight="1" x14ac:dyDescent="0.15">
      <c r="A18" s="1" t="s">
        <v>29</v>
      </c>
      <c r="B18" s="2" t="s">
        <v>6</v>
      </c>
      <c r="C18" s="23">
        <v>7061</v>
      </c>
      <c r="D18" s="40">
        <f>C18/$C$21*100</f>
        <v>109.03335392217419</v>
      </c>
      <c r="E18" s="23">
        <v>51627</v>
      </c>
      <c r="F18" s="40">
        <f>E18/$E$20*100</f>
        <v>148.64818173965622</v>
      </c>
      <c r="G18" s="23">
        <v>175064839</v>
      </c>
      <c r="H18" s="40">
        <f>G18/$G$20*100</f>
        <v>294.14151192824608</v>
      </c>
      <c r="I18" s="19">
        <v>739342</v>
      </c>
      <c r="J18" s="75">
        <v>113.60283214994169</v>
      </c>
    </row>
    <row r="19" spans="1:10" ht="19.5" customHeight="1" x14ac:dyDescent="0.15">
      <c r="A19" s="5"/>
      <c r="B19" s="6" t="s">
        <v>7</v>
      </c>
      <c r="C19" s="23">
        <v>1651</v>
      </c>
      <c r="D19" s="40">
        <f>C19/$C$22*100</f>
        <v>93.647192285876343</v>
      </c>
      <c r="E19" s="23">
        <v>16896</v>
      </c>
      <c r="F19" s="40">
        <f>E19/$E$22*100</f>
        <v>106.43820083154844</v>
      </c>
      <c r="G19" s="23">
        <v>115547623</v>
      </c>
      <c r="H19" s="40">
        <f>G19/$G$22*100</f>
        <v>108.17883554898383</v>
      </c>
      <c r="I19" s="53" t="s">
        <v>68</v>
      </c>
      <c r="J19" s="73" t="s">
        <v>68</v>
      </c>
    </row>
    <row r="20" spans="1:10" ht="19.5" customHeight="1" x14ac:dyDescent="0.15">
      <c r="A20" s="3"/>
      <c r="B20" s="4" t="s">
        <v>8</v>
      </c>
      <c r="C20" s="23">
        <v>5410</v>
      </c>
      <c r="D20" s="40">
        <f>C20/$C$23*100</f>
        <v>114.78888181625291</v>
      </c>
      <c r="E20" s="23">
        <v>34731</v>
      </c>
      <c r="F20" s="40">
        <f>E20/$E$23*100</f>
        <v>100.77472144846797</v>
      </c>
      <c r="G20" s="23">
        <v>59517216</v>
      </c>
      <c r="H20" s="40">
        <f>G20/$G$23*100</f>
        <v>128.79328463946192</v>
      </c>
      <c r="I20" s="19">
        <v>739342</v>
      </c>
      <c r="J20" s="50">
        <f>I20/I23*100</f>
        <v>113.60283214994169</v>
      </c>
    </row>
    <row r="21" spans="1:10" ht="19.5" customHeight="1" x14ac:dyDescent="0.15">
      <c r="A21" s="1" t="s">
        <v>2</v>
      </c>
      <c r="B21" s="2" t="s">
        <v>6</v>
      </c>
      <c r="C21" s="23">
        <v>6476</v>
      </c>
      <c r="D21" s="40">
        <v>100</v>
      </c>
      <c r="E21" s="23">
        <v>50338</v>
      </c>
      <c r="F21" s="40">
        <v>100</v>
      </c>
      <c r="G21" s="23">
        <v>153023100</v>
      </c>
      <c r="H21" s="40">
        <v>100</v>
      </c>
      <c r="I21" s="23">
        <v>650813</v>
      </c>
      <c r="J21" s="50">
        <v>100</v>
      </c>
    </row>
    <row r="22" spans="1:10" ht="19.5" customHeight="1" x14ac:dyDescent="0.15">
      <c r="A22" s="5"/>
      <c r="B22" s="6" t="s">
        <v>7</v>
      </c>
      <c r="C22" s="23">
        <v>1763</v>
      </c>
      <c r="D22" s="40">
        <v>100</v>
      </c>
      <c r="E22" s="23">
        <v>15874</v>
      </c>
      <c r="F22" s="40">
        <v>100</v>
      </c>
      <c r="G22" s="23">
        <v>106811672</v>
      </c>
      <c r="H22" s="40">
        <v>100</v>
      </c>
      <c r="I22" s="53" t="s">
        <v>68</v>
      </c>
      <c r="J22" s="73" t="s">
        <v>68</v>
      </c>
    </row>
    <row r="23" spans="1:10" ht="19.5" customHeight="1" x14ac:dyDescent="0.15">
      <c r="A23" s="3"/>
      <c r="B23" s="4" t="s">
        <v>8</v>
      </c>
      <c r="C23" s="23">
        <v>4713</v>
      </c>
      <c r="D23" s="40">
        <v>100</v>
      </c>
      <c r="E23" s="23">
        <v>34464</v>
      </c>
      <c r="F23" s="40">
        <v>100</v>
      </c>
      <c r="G23" s="23">
        <v>46211428</v>
      </c>
      <c r="H23" s="40">
        <v>100</v>
      </c>
      <c r="I23" s="23">
        <v>650813</v>
      </c>
      <c r="J23" s="50">
        <f>I23/I23*100</f>
        <v>100</v>
      </c>
    </row>
    <row r="24" spans="1:10" ht="19.5" customHeight="1" x14ac:dyDescent="0.15">
      <c r="A24" s="1" t="s">
        <v>1</v>
      </c>
      <c r="B24" s="2" t="s">
        <v>6</v>
      </c>
      <c r="C24" s="23">
        <v>6656</v>
      </c>
      <c r="D24" s="40">
        <f>C24/$C$21*100</f>
        <v>102.77949351451514</v>
      </c>
      <c r="E24" s="23">
        <v>51075</v>
      </c>
      <c r="F24" s="40">
        <f>E24/$E$20*100</f>
        <v>147.05882352941177</v>
      </c>
      <c r="G24" s="23">
        <v>158495319</v>
      </c>
      <c r="H24" s="40">
        <f>G24/$G$20*100</f>
        <v>266.30163447161237</v>
      </c>
      <c r="I24" s="23">
        <v>675039</v>
      </c>
      <c r="J24" s="50">
        <v>103.72242103338441</v>
      </c>
    </row>
    <row r="25" spans="1:10" ht="19.5" customHeight="1" x14ac:dyDescent="0.15">
      <c r="A25" s="5"/>
      <c r="B25" s="6" t="s">
        <v>7</v>
      </c>
      <c r="C25" s="23">
        <v>1841</v>
      </c>
      <c r="D25" s="40">
        <f>C25/$C$22*100</f>
        <v>104.42427680090753</v>
      </c>
      <c r="E25" s="23">
        <v>16219</v>
      </c>
      <c r="F25" s="40">
        <f>E25/$E$22*100</f>
        <v>102.17336525135441</v>
      </c>
      <c r="G25" s="23">
        <v>107046238</v>
      </c>
      <c r="H25" s="40">
        <f>G25/$G$22*100</f>
        <v>100.21960708563759</v>
      </c>
      <c r="I25" s="53" t="s">
        <v>68</v>
      </c>
      <c r="J25" s="73" t="s">
        <v>68</v>
      </c>
    </row>
    <row r="26" spans="1:10" ht="19.5" customHeight="1" x14ac:dyDescent="0.15">
      <c r="A26" s="3"/>
      <c r="B26" s="4" t="s">
        <v>8</v>
      </c>
      <c r="C26" s="24">
        <v>4815</v>
      </c>
      <c r="D26" s="41">
        <f>C26/$C$23*100</f>
        <v>102.16422660725652</v>
      </c>
      <c r="E26" s="24">
        <v>34856</v>
      </c>
      <c r="F26" s="41">
        <f>E26/$E$23*100</f>
        <v>101.13741875580315</v>
      </c>
      <c r="G26" s="24">
        <v>51449081</v>
      </c>
      <c r="H26" s="41">
        <f>G26/$G$23*100</f>
        <v>111.33410765839133</v>
      </c>
      <c r="I26" s="24">
        <v>675039</v>
      </c>
      <c r="J26" s="51">
        <f>I26/I23*100</f>
        <v>103.72242103338441</v>
      </c>
    </row>
  </sheetData>
  <phoneticPr fontId="2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4" sqref="H4:I4"/>
    </sheetView>
  </sheetViews>
  <sheetFormatPr defaultRowHeight="13.5" x14ac:dyDescent="0.15"/>
  <cols>
    <col min="3" max="3" width="21.5" customWidth="1"/>
    <col min="5" max="5" width="9" style="19"/>
    <col min="7" max="7" width="10.75" customWidth="1"/>
    <col min="9" max="9" width="8.375" customWidth="1"/>
  </cols>
  <sheetData>
    <row r="1" spans="1:9" x14ac:dyDescent="0.15">
      <c r="A1" t="s">
        <v>44</v>
      </c>
    </row>
    <row r="2" spans="1:9" ht="18.75" customHeight="1" x14ac:dyDescent="0.15">
      <c r="A2" s="79" t="s">
        <v>45</v>
      </c>
      <c r="B2" s="80"/>
      <c r="C2" s="80"/>
      <c r="D2" s="80" t="s">
        <v>46</v>
      </c>
      <c r="E2" s="80"/>
      <c r="F2" s="80" t="s">
        <v>47</v>
      </c>
      <c r="G2" s="80"/>
      <c r="H2" s="80" t="s">
        <v>4</v>
      </c>
      <c r="I2" s="81"/>
    </row>
    <row r="3" spans="1:9" s="49" customFormat="1" ht="18.75" customHeight="1" x14ac:dyDescent="0.15">
      <c r="A3" s="79"/>
      <c r="B3" s="80"/>
      <c r="C3" s="80"/>
      <c r="D3" s="48" t="s">
        <v>1</v>
      </c>
      <c r="E3" s="54" t="s">
        <v>2</v>
      </c>
      <c r="F3" s="48" t="s">
        <v>1</v>
      </c>
      <c r="G3" s="48" t="s">
        <v>2</v>
      </c>
      <c r="H3" s="82" t="s">
        <v>60</v>
      </c>
      <c r="I3" s="83"/>
    </row>
    <row r="4" spans="1:9" ht="18.75" customHeight="1" x14ac:dyDescent="0.15">
      <c r="A4" s="76" t="s">
        <v>6</v>
      </c>
      <c r="B4" s="76"/>
      <c r="C4" s="77"/>
      <c r="D4" s="53">
        <v>6656</v>
      </c>
      <c r="E4" s="53">
        <v>6476</v>
      </c>
      <c r="F4" s="52" t="s">
        <v>62</v>
      </c>
      <c r="G4" s="52" t="s">
        <v>62</v>
      </c>
      <c r="H4" s="78">
        <f>(D4-E4)/E4*100</f>
        <v>2.7794935145151327</v>
      </c>
      <c r="I4" s="78"/>
    </row>
    <row r="5" spans="1:9" ht="18.75" customHeight="1" x14ac:dyDescent="0.15">
      <c r="A5" s="84" t="s">
        <v>7</v>
      </c>
      <c r="B5" s="84"/>
      <c r="C5" s="85"/>
      <c r="D5" s="57">
        <v>1841</v>
      </c>
      <c r="E5" s="23">
        <v>1763</v>
      </c>
      <c r="F5" s="52">
        <f>D5/1841*100</f>
        <v>100</v>
      </c>
      <c r="G5" s="50">
        <f>E5/1763*100</f>
        <v>100</v>
      </c>
      <c r="H5" s="78">
        <f t="shared" ref="H5:H19" si="0">(D5-E5)/E5*100</f>
        <v>4.4242768009075437</v>
      </c>
      <c r="I5" s="78"/>
    </row>
    <row r="6" spans="1:9" ht="18.75" customHeight="1" x14ac:dyDescent="0.15">
      <c r="A6" s="86" t="s">
        <v>32</v>
      </c>
      <c r="B6" s="86"/>
      <c r="C6" s="87"/>
      <c r="D6" s="5">
        <v>9</v>
      </c>
      <c r="E6" s="23">
        <v>10</v>
      </c>
      <c r="F6" s="52">
        <f t="shared" ref="F6:F11" si="1">D6/1841*100</f>
        <v>0.48886474741988045</v>
      </c>
      <c r="G6" s="50">
        <f t="shared" ref="G6:G12" si="2">E6/1763*100</f>
        <v>0.56721497447532609</v>
      </c>
      <c r="H6" s="78">
        <f t="shared" si="0"/>
        <v>-10</v>
      </c>
      <c r="I6" s="78"/>
    </row>
    <row r="7" spans="1:9" ht="18.75" customHeight="1" x14ac:dyDescent="0.15">
      <c r="A7" s="86" t="s">
        <v>33</v>
      </c>
      <c r="B7" s="86"/>
      <c r="C7" s="87"/>
      <c r="D7" s="5">
        <v>73</v>
      </c>
      <c r="E7" s="23">
        <v>70</v>
      </c>
      <c r="F7" s="52">
        <f t="shared" si="1"/>
        <v>3.9652362846279194</v>
      </c>
      <c r="G7" s="50">
        <f t="shared" si="2"/>
        <v>3.9705048213272831</v>
      </c>
      <c r="H7" s="78">
        <f t="shared" si="0"/>
        <v>4.2857142857142856</v>
      </c>
      <c r="I7" s="78"/>
    </row>
    <row r="8" spans="1:9" ht="18.75" customHeight="1" x14ac:dyDescent="0.15">
      <c r="A8" s="86" t="s">
        <v>34</v>
      </c>
      <c r="B8" s="86"/>
      <c r="C8" s="87"/>
      <c r="D8" s="5">
        <v>379</v>
      </c>
      <c r="E8" s="23">
        <v>378</v>
      </c>
      <c r="F8" s="52">
        <f t="shared" si="1"/>
        <v>20.586637696903857</v>
      </c>
      <c r="G8" s="50">
        <f t="shared" si="2"/>
        <v>21.44072603516733</v>
      </c>
      <c r="H8" s="78">
        <f t="shared" si="0"/>
        <v>0.26455026455026454</v>
      </c>
      <c r="I8" s="78"/>
    </row>
    <row r="9" spans="1:9" ht="18.75" customHeight="1" x14ac:dyDescent="0.15">
      <c r="A9" s="86" t="s">
        <v>35</v>
      </c>
      <c r="B9" s="86"/>
      <c r="C9" s="87"/>
      <c r="D9" s="5">
        <v>530</v>
      </c>
      <c r="E9" s="23">
        <v>500</v>
      </c>
      <c r="F9" s="52">
        <f t="shared" si="1"/>
        <v>28.788701792504074</v>
      </c>
      <c r="G9" s="50">
        <f t="shared" si="2"/>
        <v>28.360748723766307</v>
      </c>
      <c r="H9" s="78">
        <f t="shared" si="0"/>
        <v>6</v>
      </c>
      <c r="I9" s="78"/>
    </row>
    <row r="10" spans="1:9" ht="18.75" customHeight="1" x14ac:dyDescent="0.15">
      <c r="A10" s="86" t="s">
        <v>36</v>
      </c>
      <c r="B10" s="86"/>
      <c r="C10" s="87"/>
      <c r="D10" s="5">
        <v>501</v>
      </c>
      <c r="E10" s="23">
        <v>446</v>
      </c>
      <c r="F10" s="52">
        <f t="shared" si="1"/>
        <v>27.213470939706681</v>
      </c>
      <c r="G10" s="50">
        <f t="shared" si="2"/>
        <v>25.297787861599545</v>
      </c>
      <c r="H10" s="78">
        <f t="shared" si="0"/>
        <v>12.331838565022421</v>
      </c>
      <c r="I10" s="78"/>
    </row>
    <row r="11" spans="1:9" ht="18.75" customHeight="1" x14ac:dyDescent="0.15">
      <c r="A11" s="86" t="s">
        <v>37</v>
      </c>
      <c r="B11" s="86"/>
      <c r="C11" s="87"/>
      <c r="D11" s="5">
        <v>349</v>
      </c>
      <c r="E11" s="23">
        <v>325</v>
      </c>
      <c r="F11" s="52">
        <f t="shared" si="1"/>
        <v>18.957088538837588</v>
      </c>
      <c r="G11" s="50">
        <f t="shared" si="2"/>
        <v>18.434486670448099</v>
      </c>
      <c r="H11" s="78">
        <f t="shared" si="0"/>
        <v>7.384615384615385</v>
      </c>
      <c r="I11" s="78"/>
    </row>
    <row r="12" spans="1:9" ht="18.75" customHeight="1" x14ac:dyDescent="0.15">
      <c r="A12" s="46" t="s">
        <v>54</v>
      </c>
      <c r="B12" s="46"/>
      <c r="C12" s="47"/>
      <c r="D12" s="69" t="s">
        <v>66</v>
      </c>
      <c r="E12" s="55">
        <v>34</v>
      </c>
      <c r="F12" s="52" t="s">
        <v>66</v>
      </c>
      <c r="G12" s="50">
        <f t="shared" si="2"/>
        <v>1.9285309132161088</v>
      </c>
      <c r="H12" s="78" t="s">
        <v>64</v>
      </c>
      <c r="I12" s="78"/>
    </row>
    <row r="13" spans="1:9" ht="18.75" customHeight="1" x14ac:dyDescent="0.15">
      <c r="A13" s="84" t="s">
        <v>8</v>
      </c>
      <c r="B13" s="84"/>
      <c r="C13" s="85"/>
      <c r="D13" s="23">
        <v>4815</v>
      </c>
      <c r="E13" s="23">
        <v>4713</v>
      </c>
      <c r="F13" s="50">
        <f>D13/4815*100</f>
        <v>100</v>
      </c>
      <c r="G13" s="50">
        <f>E13/4713*100</f>
        <v>100</v>
      </c>
      <c r="H13" s="78">
        <f t="shared" si="0"/>
        <v>2.1642266072565244</v>
      </c>
      <c r="I13" s="78"/>
    </row>
    <row r="14" spans="1:9" ht="18.75" customHeight="1" x14ac:dyDescent="0.15">
      <c r="A14" s="86" t="s">
        <v>38</v>
      </c>
      <c r="B14" s="86"/>
      <c r="C14" s="87"/>
      <c r="D14" s="5">
        <v>16</v>
      </c>
      <c r="E14" s="23">
        <v>14</v>
      </c>
      <c r="F14" s="50">
        <f t="shared" ref="F14:F19" si="3">D14/4815*100</f>
        <v>0.33229491173416409</v>
      </c>
      <c r="G14" s="50">
        <f t="shared" ref="G14:G20" si="4">E14/4713*100</f>
        <v>0.29705071079991513</v>
      </c>
      <c r="H14" s="78">
        <f t="shared" si="0"/>
        <v>14.285714285714285</v>
      </c>
      <c r="I14" s="78"/>
    </row>
    <row r="15" spans="1:9" ht="18.75" customHeight="1" x14ac:dyDescent="0.15">
      <c r="A15" s="86" t="s">
        <v>39</v>
      </c>
      <c r="B15" s="86"/>
      <c r="C15" s="87"/>
      <c r="D15" s="5">
        <v>872</v>
      </c>
      <c r="E15" s="23">
        <v>790</v>
      </c>
      <c r="F15" s="50">
        <f t="shared" si="3"/>
        <v>18.110072689511941</v>
      </c>
      <c r="G15" s="50">
        <f t="shared" si="4"/>
        <v>16.762147252280926</v>
      </c>
      <c r="H15" s="78">
        <f t="shared" si="0"/>
        <v>10.379746835443038</v>
      </c>
      <c r="I15" s="78"/>
    </row>
    <row r="16" spans="1:9" ht="18.75" customHeight="1" x14ac:dyDescent="0.15">
      <c r="A16" s="86" t="s">
        <v>40</v>
      </c>
      <c r="B16" s="86"/>
      <c r="C16" s="87"/>
      <c r="D16" s="5">
        <v>1223</v>
      </c>
      <c r="E16" s="23">
        <v>1234</v>
      </c>
      <c r="F16" s="50">
        <f t="shared" si="3"/>
        <v>25.399792315680163</v>
      </c>
      <c r="G16" s="50">
        <f t="shared" si="4"/>
        <v>26.182898366221092</v>
      </c>
      <c r="H16" s="78">
        <f t="shared" si="0"/>
        <v>-0.89141004862236628</v>
      </c>
      <c r="I16" s="78"/>
    </row>
    <row r="17" spans="1:9" ht="18.75" customHeight="1" x14ac:dyDescent="0.15">
      <c r="A17" s="86" t="s">
        <v>41</v>
      </c>
      <c r="B17" s="86"/>
      <c r="C17" s="87"/>
      <c r="D17" s="5">
        <v>719</v>
      </c>
      <c r="E17" s="23">
        <v>654</v>
      </c>
      <c r="F17" s="50">
        <f t="shared" si="3"/>
        <v>14.932502596053999</v>
      </c>
      <c r="G17" s="50">
        <f t="shared" si="4"/>
        <v>13.876511775938894</v>
      </c>
      <c r="H17" s="78">
        <f t="shared" si="0"/>
        <v>9.9388379204892967</v>
      </c>
      <c r="I17" s="78"/>
    </row>
    <row r="18" spans="1:9" ht="18.75" customHeight="1" x14ac:dyDescent="0.15">
      <c r="A18" s="86" t="s">
        <v>42</v>
      </c>
      <c r="B18" s="86"/>
      <c r="C18" s="87"/>
      <c r="D18" s="5">
        <v>1790</v>
      </c>
      <c r="E18" s="23">
        <v>1805</v>
      </c>
      <c r="F18" s="50">
        <f t="shared" si="3"/>
        <v>37.175493250259606</v>
      </c>
      <c r="G18" s="50">
        <f t="shared" si="4"/>
        <v>38.298323785274775</v>
      </c>
      <c r="H18" s="78">
        <f t="shared" si="0"/>
        <v>-0.8310249307479225</v>
      </c>
      <c r="I18" s="78"/>
    </row>
    <row r="19" spans="1:9" ht="18.75" customHeight="1" x14ac:dyDescent="0.15">
      <c r="A19" s="86" t="s">
        <v>43</v>
      </c>
      <c r="B19" s="86"/>
      <c r="C19" s="87"/>
      <c r="D19" s="63">
        <v>195</v>
      </c>
      <c r="E19" s="23">
        <v>173</v>
      </c>
      <c r="F19" s="50">
        <f t="shared" si="3"/>
        <v>4.0498442367601246</v>
      </c>
      <c r="G19" s="50">
        <f t="shared" si="4"/>
        <v>3.6706980691703799</v>
      </c>
      <c r="H19" s="78">
        <f t="shared" si="0"/>
        <v>12.716763005780345</v>
      </c>
      <c r="I19" s="78"/>
    </row>
    <row r="20" spans="1:9" ht="18.75" customHeight="1" x14ac:dyDescent="0.15">
      <c r="A20" s="89" t="s">
        <v>55</v>
      </c>
      <c r="B20" s="89"/>
      <c r="C20" s="90"/>
      <c r="D20" s="70" t="s">
        <v>65</v>
      </c>
      <c r="E20" s="24">
        <v>43</v>
      </c>
      <c r="F20" s="67" t="s">
        <v>66</v>
      </c>
      <c r="G20" s="51">
        <f t="shared" si="4"/>
        <v>0.91237004031402502</v>
      </c>
      <c r="H20" s="88" t="s">
        <v>64</v>
      </c>
      <c r="I20" s="88"/>
    </row>
    <row r="21" spans="1:9" x14ac:dyDescent="0.15">
      <c r="A21" s="46"/>
      <c r="B21" s="46"/>
      <c r="C21" s="46"/>
      <c r="D21" s="5"/>
      <c r="E21" s="23"/>
      <c r="F21" s="5"/>
      <c r="G21" s="5"/>
      <c r="H21" s="45"/>
      <c r="I21" s="45"/>
    </row>
  </sheetData>
  <mergeCells count="38">
    <mergeCell ref="A15:C15"/>
    <mergeCell ref="H15:I15"/>
    <mergeCell ref="A19:C19"/>
    <mergeCell ref="H19:I19"/>
    <mergeCell ref="H20:I20"/>
    <mergeCell ref="A20:C20"/>
    <mergeCell ref="A16:C16"/>
    <mergeCell ref="H16:I16"/>
    <mergeCell ref="A17:C17"/>
    <mergeCell ref="H17:I17"/>
    <mergeCell ref="A18:C18"/>
    <mergeCell ref="H18:I18"/>
    <mergeCell ref="A11:C11"/>
    <mergeCell ref="H11:I11"/>
    <mergeCell ref="A13:C13"/>
    <mergeCell ref="H13:I13"/>
    <mergeCell ref="A14:C14"/>
    <mergeCell ref="H14:I14"/>
    <mergeCell ref="H12:I12"/>
    <mergeCell ref="A8:C8"/>
    <mergeCell ref="H8:I8"/>
    <mergeCell ref="A9:C9"/>
    <mergeCell ref="H9:I9"/>
    <mergeCell ref="A10:C10"/>
    <mergeCell ref="H10:I10"/>
    <mergeCell ref="A5:C5"/>
    <mergeCell ref="H5:I5"/>
    <mergeCell ref="A6:C6"/>
    <mergeCell ref="H6:I6"/>
    <mergeCell ref="A7:C7"/>
    <mergeCell ref="H7:I7"/>
    <mergeCell ref="A4:C4"/>
    <mergeCell ref="H4:I4"/>
    <mergeCell ref="A2:C3"/>
    <mergeCell ref="D2:E2"/>
    <mergeCell ref="F2:G2"/>
    <mergeCell ref="H2:I2"/>
    <mergeCell ref="H3:I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tabSelected="1" workbookViewId="0">
      <selection activeCell="J16" sqref="J16:K16"/>
    </sheetView>
  </sheetViews>
  <sheetFormatPr defaultRowHeight="13.5" x14ac:dyDescent="0.15"/>
  <cols>
    <col min="1" max="1" width="26.25" bestFit="1" customWidth="1"/>
    <col min="2" max="2" width="3" customWidth="1"/>
    <col min="3" max="3" width="11" customWidth="1"/>
    <col min="6" max="6" width="11.375" bestFit="1" customWidth="1"/>
    <col min="7" max="7" width="9.875" bestFit="1" customWidth="1"/>
    <col min="8" max="9" width="7.625" customWidth="1"/>
  </cols>
  <sheetData>
    <row r="2" spans="1:9" x14ac:dyDescent="0.15">
      <c r="A2" t="s">
        <v>48</v>
      </c>
    </row>
    <row r="3" spans="1:9" x14ac:dyDescent="0.15">
      <c r="A3" s="79" t="s">
        <v>45</v>
      </c>
      <c r="B3" s="80"/>
      <c r="C3" s="80"/>
      <c r="D3" s="80" t="s">
        <v>49</v>
      </c>
      <c r="E3" s="80"/>
      <c r="F3" s="80" t="s">
        <v>47</v>
      </c>
      <c r="G3" s="80"/>
      <c r="H3" s="80" t="s">
        <v>4</v>
      </c>
      <c r="I3" s="81"/>
    </row>
    <row r="4" spans="1:9" x14ac:dyDescent="0.15">
      <c r="A4" s="79"/>
      <c r="B4" s="80"/>
      <c r="C4" s="80"/>
      <c r="D4" s="42" t="s">
        <v>1</v>
      </c>
      <c r="E4" s="42" t="s">
        <v>2</v>
      </c>
      <c r="F4" s="42" t="s">
        <v>1</v>
      </c>
      <c r="G4" s="42" t="s">
        <v>2</v>
      </c>
      <c r="H4" s="82" t="s">
        <v>60</v>
      </c>
      <c r="I4" s="83"/>
    </row>
    <row r="5" spans="1:9" x14ac:dyDescent="0.15">
      <c r="A5" s="76" t="s">
        <v>6</v>
      </c>
      <c r="B5" s="76"/>
      <c r="C5" s="77"/>
      <c r="D5" s="53">
        <v>51075</v>
      </c>
      <c r="E5" s="52">
        <v>50338</v>
      </c>
      <c r="F5" s="65" t="s">
        <v>62</v>
      </c>
      <c r="G5" s="52" t="s">
        <v>62</v>
      </c>
      <c r="H5" s="78">
        <f>(D5-E5)/E5*100</f>
        <v>1.4641026659779888</v>
      </c>
      <c r="I5" s="78"/>
    </row>
    <row r="6" spans="1:9" x14ac:dyDescent="0.15">
      <c r="A6" s="84" t="s">
        <v>7</v>
      </c>
      <c r="B6" s="84"/>
      <c r="C6" s="85"/>
      <c r="D6" s="57">
        <v>16219</v>
      </c>
      <c r="E6" s="23">
        <v>15874</v>
      </c>
      <c r="F6" s="65">
        <f>D6/16219*100</f>
        <v>100</v>
      </c>
      <c r="G6" s="50">
        <f>E6/15874*100</f>
        <v>100</v>
      </c>
      <c r="H6" s="78">
        <f t="shared" ref="H6:H20" si="0">(D6-E6)/E6*100</f>
        <v>2.1733652513544159</v>
      </c>
      <c r="I6" s="78"/>
    </row>
    <row r="7" spans="1:9" x14ac:dyDescent="0.15">
      <c r="A7" s="86" t="s">
        <v>32</v>
      </c>
      <c r="B7" s="86"/>
      <c r="C7" s="87"/>
      <c r="D7" s="64">
        <v>210</v>
      </c>
      <c r="E7" s="23">
        <v>145</v>
      </c>
      <c r="F7" s="65">
        <f t="shared" ref="F7:F12" si="1">D7/16219*100</f>
        <v>1.294777729823047</v>
      </c>
      <c r="G7" s="50">
        <f t="shared" ref="G7:G13" si="2">E7/15874*100</f>
        <v>0.91344336651127622</v>
      </c>
      <c r="H7" s="78">
        <f t="shared" si="0"/>
        <v>44.827586206896555</v>
      </c>
      <c r="I7" s="78"/>
    </row>
    <row r="8" spans="1:9" x14ac:dyDescent="0.15">
      <c r="A8" s="86" t="s">
        <v>33</v>
      </c>
      <c r="B8" s="86"/>
      <c r="C8" s="87"/>
      <c r="D8" s="64">
        <v>665</v>
      </c>
      <c r="E8" s="23">
        <v>497</v>
      </c>
      <c r="F8" s="65">
        <f t="shared" si="1"/>
        <v>4.1001294777729829</v>
      </c>
      <c r="G8" s="50">
        <f t="shared" si="2"/>
        <v>3.1309058838352022</v>
      </c>
      <c r="H8" s="78">
        <f t="shared" si="0"/>
        <v>33.802816901408448</v>
      </c>
      <c r="I8" s="78"/>
    </row>
    <row r="9" spans="1:9" x14ac:dyDescent="0.15">
      <c r="A9" s="86" t="s">
        <v>34</v>
      </c>
      <c r="B9" s="86"/>
      <c r="C9" s="87"/>
      <c r="D9" s="64">
        <v>3347</v>
      </c>
      <c r="E9" s="23">
        <v>3505</v>
      </c>
      <c r="F9" s="65">
        <f t="shared" si="1"/>
        <v>20.636290770084472</v>
      </c>
      <c r="G9" s="50">
        <f t="shared" si="2"/>
        <v>22.080131031876025</v>
      </c>
      <c r="H9" s="78">
        <f t="shared" si="0"/>
        <v>-4.5078459343794579</v>
      </c>
      <c r="I9" s="78"/>
    </row>
    <row r="10" spans="1:9" x14ac:dyDescent="0.15">
      <c r="A10" s="86" t="s">
        <v>35</v>
      </c>
      <c r="B10" s="86"/>
      <c r="C10" s="87"/>
      <c r="D10" s="64">
        <v>4148</v>
      </c>
      <c r="E10" s="23">
        <v>3744</v>
      </c>
      <c r="F10" s="65">
        <f t="shared" si="1"/>
        <v>25.574942968123803</v>
      </c>
      <c r="G10" s="50">
        <f t="shared" si="2"/>
        <v>23.585737684263574</v>
      </c>
      <c r="H10" s="78">
        <f t="shared" si="0"/>
        <v>10.790598290598291</v>
      </c>
      <c r="I10" s="78"/>
    </row>
    <row r="11" spans="1:9" x14ac:dyDescent="0.15">
      <c r="A11" s="86" t="s">
        <v>36</v>
      </c>
      <c r="B11" s="86"/>
      <c r="C11" s="87"/>
      <c r="D11" s="64">
        <v>4387</v>
      </c>
      <c r="E11" s="23">
        <v>4188</v>
      </c>
      <c r="F11" s="65">
        <f t="shared" si="1"/>
        <v>27.048523336827181</v>
      </c>
      <c r="G11" s="50">
        <f t="shared" si="2"/>
        <v>26.382764268615343</v>
      </c>
      <c r="H11" s="78">
        <f t="shared" si="0"/>
        <v>4.751671442215855</v>
      </c>
      <c r="I11" s="78"/>
    </row>
    <row r="12" spans="1:9" x14ac:dyDescent="0.15">
      <c r="A12" s="86" t="s">
        <v>37</v>
      </c>
      <c r="B12" s="86"/>
      <c r="C12" s="87"/>
      <c r="D12" s="64">
        <v>3462</v>
      </c>
      <c r="E12" s="23">
        <v>3222</v>
      </c>
      <c r="F12" s="65">
        <f t="shared" si="1"/>
        <v>21.345335717368521</v>
      </c>
      <c r="G12" s="50">
        <f t="shared" si="2"/>
        <v>20.297341564822982</v>
      </c>
      <c r="H12" s="78">
        <f t="shared" si="0"/>
        <v>7.4487895716945998</v>
      </c>
      <c r="I12" s="78"/>
    </row>
    <row r="13" spans="1:9" x14ac:dyDescent="0.15">
      <c r="A13" s="46" t="s">
        <v>56</v>
      </c>
      <c r="B13" s="46"/>
      <c r="C13" s="47"/>
      <c r="D13" s="53" t="s">
        <v>67</v>
      </c>
      <c r="E13" s="23">
        <v>573</v>
      </c>
      <c r="F13" s="65" t="s">
        <v>66</v>
      </c>
      <c r="G13" s="50">
        <f t="shared" si="2"/>
        <v>3.6096762000755955</v>
      </c>
      <c r="H13" s="78" t="s">
        <v>64</v>
      </c>
      <c r="I13" s="78"/>
    </row>
    <row r="14" spans="1:9" x14ac:dyDescent="0.15">
      <c r="A14" s="84" t="s">
        <v>8</v>
      </c>
      <c r="B14" s="84"/>
      <c r="C14" s="85"/>
      <c r="D14" s="57">
        <v>34856</v>
      </c>
      <c r="E14" s="23">
        <v>34464</v>
      </c>
      <c r="F14" s="65">
        <f>D14/34856*100</f>
        <v>100</v>
      </c>
      <c r="G14" s="50">
        <f>E14/34464*100</f>
        <v>100</v>
      </c>
      <c r="H14" s="78">
        <f t="shared" si="0"/>
        <v>1.137418755803157</v>
      </c>
      <c r="I14" s="78"/>
    </row>
    <row r="15" spans="1:9" x14ac:dyDescent="0.15">
      <c r="A15" s="86" t="s">
        <v>38</v>
      </c>
      <c r="B15" s="86"/>
      <c r="C15" s="87"/>
      <c r="D15" s="64">
        <v>1926</v>
      </c>
      <c r="E15" s="23">
        <v>1822</v>
      </c>
      <c r="F15" s="65">
        <f t="shared" ref="F15:F20" si="3">D15/34856*100</f>
        <v>5.5255910029837043</v>
      </c>
      <c r="G15" s="50">
        <f t="shared" ref="G15:G21" si="4">E15/34464*100</f>
        <v>5.2866759517177346</v>
      </c>
      <c r="H15" s="78">
        <f t="shared" si="0"/>
        <v>5.7080131723380907</v>
      </c>
      <c r="I15" s="78"/>
    </row>
    <row r="16" spans="1:9" x14ac:dyDescent="0.15">
      <c r="A16" s="86" t="s">
        <v>39</v>
      </c>
      <c r="B16" s="86"/>
      <c r="C16" s="87"/>
      <c r="D16" s="64">
        <v>4167</v>
      </c>
      <c r="E16" s="23">
        <v>3808</v>
      </c>
      <c r="F16" s="65">
        <f t="shared" si="3"/>
        <v>11.954900160661005</v>
      </c>
      <c r="G16" s="50">
        <f t="shared" si="4"/>
        <v>11.049210770659238</v>
      </c>
      <c r="H16" s="78">
        <f t="shared" si="0"/>
        <v>9.4275210084033603</v>
      </c>
      <c r="I16" s="78"/>
    </row>
    <row r="17" spans="1:9" x14ac:dyDescent="0.15">
      <c r="A17" s="86" t="s">
        <v>40</v>
      </c>
      <c r="B17" s="86"/>
      <c r="C17" s="87"/>
      <c r="D17" s="64">
        <v>11813</v>
      </c>
      <c r="E17" s="23">
        <v>12130</v>
      </c>
      <c r="F17" s="65">
        <f t="shared" si="3"/>
        <v>33.890865274271285</v>
      </c>
      <c r="G17" s="50">
        <f t="shared" si="4"/>
        <v>35.196146703806868</v>
      </c>
      <c r="H17" s="78">
        <f t="shared" si="0"/>
        <v>-2.6133553173948885</v>
      </c>
      <c r="I17" s="78"/>
    </row>
    <row r="18" spans="1:9" x14ac:dyDescent="0.15">
      <c r="A18" s="86" t="s">
        <v>41</v>
      </c>
      <c r="B18" s="86"/>
      <c r="C18" s="87"/>
      <c r="D18" s="64">
        <v>4357</v>
      </c>
      <c r="E18" s="23">
        <v>3991</v>
      </c>
      <c r="F18" s="65">
        <f t="shared" si="3"/>
        <v>12.5</v>
      </c>
      <c r="G18" s="50">
        <f t="shared" si="4"/>
        <v>11.580199628597958</v>
      </c>
      <c r="H18" s="78">
        <f t="shared" si="0"/>
        <v>9.1706339263342525</v>
      </c>
      <c r="I18" s="78"/>
    </row>
    <row r="19" spans="1:9" x14ac:dyDescent="0.15">
      <c r="A19" s="86" t="s">
        <v>42</v>
      </c>
      <c r="B19" s="86"/>
      <c r="C19" s="87"/>
      <c r="D19" s="64">
        <v>11281</v>
      </c>
      <c r="E19" s="23">
        <v>11044</v>
      </c>
      <c r="F19" s="65">
        <f t="shared" si="3"/>
        <v>32.364585724122101</v>
      </c>
      <c r="G19" s="50">
        <f t="shared" si="4"/>
        <v>32.04503249767874</v>
      </c>
      <c r="H19" s="78">
        <f t="shared" si="0"/>
        <v>2.1459616081130024</v>
      </c>
      <c r="I19" s="78"/>
    </row>
    <row r="20" spans="1:9" x14ac:dyDescent="0.15">
      <c r="A20" s="86" t="s">
        <v>43</v>
      </c>
      <c r="B20" s="86"/>
      <c r="C20" s="87"/>
      <c r="D20" s="64">
        <v>1312</v>
      </c>
      <c r="E20" s="23">
        <v>1263</v>
      </c>
      <c r="F20" s="65">
        <f t="shared" si="3"/>
        <v>3.7640578379619005</v>
      </c>
      <c r="G20" s="50">
        <f t="shared" si="4"/>
        <v>3.6646935933147633</v>
      </c>
      <c r="H20" s="78">
        <f t="shared" si="0"/>
        <v>3.8796516231195568</v>
      </c>
      <c r="I20" s="78"/>
    </row>
    <row r="21" spans="1:9" x14ac:dyDescent="0.15">
      <c r="A21" s="89" t="s">
        <v>57</v>
      </c>
      <c r="B21" s="89"/>
      <c r="C21" s="90"/>
      <c r="D21" s="68" t="s">
        <v>66</v>
      </c>
      <c r="E21" s="24">
        <v>406</v>
      </c>
      <c r="F21" s="66" t="s">
        <v>66</v>
      </c>
      <c r="G21" s="51">
        <f t="shared" si="4"/>
        <v>1.1780408542246983</v>
      </c>
      <c r="H21" s="88" t="s">
        <v>64</v>
      </c>
      <c r="I21" s="88"/>
    </row>
  </sheetData>
  <mergeCells count="38">
    <mergeCell ref="A16:C16"/>
    <mergeCell ref="H16:I16"/>
    <mergeCell ref="A20:C20"/>
    <mergeCell ref="H20:I20"/>
    <mergeCell ref="A17:C17"/>
    <mergeCell ref="H17:I17"/>
    <mergeCell ref="A18:C18"/>
    <mergeCell ref="H18:I18"/>
    <mergeCell ref="A19:C19"/>
    <mergeCell ref="H19:I19"/>
    <mergeCell ref="A12:C12"/>
    <mergeCell ref="H12:I12"/>
    <mergeCell ref="A14:C14"/>
    <mergeCell ref="H14:I14"/>
    <mergeCell ref="A15:C15"/>
    <mergeCell ref="H15:I15"/>
    <mergeCell ref="H13:I13"/>
    <mergeCell ref="H9:I9"/>
    <mergeCell ref="A10:C10"/>
    <mergeCell ref="H10:I10"/>
    <mergeCell ref="A11:C11"/>
    <mergeCell ref="H11:I11"/>
    <mergeCell ref="A5:C5"/>
    <mergeCell ref="H5:I5"/>
    <mergeCell ref="H21:I21"/>
    <mergeCell ref="A21:C21"/>
    <mergeCell ref="A3:C4"/>
    <mergeCell ref="D3:E3"/>
    <mergeCell ref="F3:G3"/>
    <mergeCell ref="H3:I3"/>
    <mergeCell ref="H4:I4"/>
    <mergeCell ref="A6:C6"/>
    <mergeCell ref="H6:I6"/>
    <mergeCell ref="A7:C7"/>
    <mergeCell ref="H7:I7"/>
    <mergeCell ref="A8:C8"/>
    <mergeCell ref="H8:I8"/>
    <mergeCell ref="A9:C9"/>
  </mergeCells>
  <phoneticPr fontId="2"/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workbookViewId="0">
      <selection activeCell="G24" sqref="G24"/>
    </sheetView>
  </sheetViews>
  <sheetFormatPr defaultRowHeight="13.5" x14ac:dyDescent="0.15"/>
  <cols>
    <col min="1" max="1" width="32.5" bestFit="1" customWidth="1"/>
    <col min="3" max="3" width="2.5" customWidth="1"/>
    <col min="4" max="5" width="11.75" customWidth="1"/>
    <col min="6" max="7" width="9.5" customWidth="1"/>
    <col min="8" max="9" width="10.125" customWidth="1"/>
  </cols>
  <sheetData>
    <row r="2" spans="1:9" x14ac:dyDescent="0.15">
      <c r="A2" t="s">
        <v>50</v>
      </c>
    </row>
    <row r="3" spans="1:9" x14ac:dyDescent="0.15">
      <c r="A3" s="79" t="s">
        <v>45</v>
      </c>
      <c r="B3" s="80"/>
      <c r="C3" s="80"/>
      <c r="D3" s="80" t="s">
        <v>51</v>
      </c>
      <c r="E3" s="80"/>
      <c r="F3" s="80" t="s">
        <v>47</v>
      </c>
      <c r="G3" s="80"/>
      <c r="H3" s="80" t="s">
        <v>4</v>
      </c>
      <c r="I3" s="81"/>
    </row>
    <row r="4" spans="1:9" x14ac:dyDescent="0.15">
      <c r="A4" s="79"/>
      <c r="B4" s="80"/>
      <c r="C4" s="80"/>
      <c r="D4" s="42" t="s">
        <v>1</v>
      </c>
      <c r="E4" s="42" t="s">
        <v>2</v>
      </c>
      <c r="F4" s="42" t="s">
        <v>1</v>
      </c>
      <c r="G4" s="42" t="s">
        <v>2</v>
      </c>
      <c r="H4" s="80" t="s">
        <v>60</v>
      </c>
      <c r="I4" s="81"/>
    </row>
    <row r="5" spans="1:9" x14ac:dyDescent="0.15">
      <c r="A5" s="76" t="s">
        <v>6</v>
      </c>
      <c r="B5" s="76"/>
      <c r="C5" s="77"/>
      <c r="D5" s="53">
        <v>158495319</v>
      </c>
      <c r="E5" s="53">
        <v>153023100</v>
      </c>
      <c r="F5" s="52" t="s">
        <v>62</v>
      </c>
      <c r="G5" s="52" t="s">
        <v>63</v>
      </c>
      <c r="H5" s="91">
        <f>(D5-E5)/E5*100</f>
        <v>3.5760738084642121</v>
      </c>
      <c r="I5" s="91"/>
    </row>
    <row r="6" spans="1:9" x14ac:dyDescent="0.15">
      <c r="A6" s="84" t="s">
        <v>7</v>
      </c>
      <c r="B6" s="84"/>
      <c r="C6" s="85"/>
      <c r="D6" s="23">
        <v>107046238</v>
      </c>
      <c r="E6" s="23">
        <v>106811672</v>
      </c>
      <c r="F6" s="52">
        <f>D6/107046238*100</f>
        <v>100</v>
      </c>
      <c r="G6" s="50">
        <f>E6/106811672*100</f>
        <v>100</v>
      </c>
      <c r="H6" s="91">
        <f t="shared" ref="H6:H20" si="0">(D6-E6)/E6*100</f>
        <v>0.21960708563760709</v>
      </c>
      <c r="I6" s="91"/>
    </row>
    <row r="7" spans="1:9" x14ac:dyDescent="0.15">
      <c r="A7" s="86" t="s">
        <v>32</v>
      </c>
      <c r="B7" s="86"/>
      <c r="C7" s="87"/>
      <c r="D7" s="23">
        <v>2875153</v>
      </c>
      <c r="E7" s="23">
        <v>502335</v>
      </c>
      <c r="F7" s="52">
        <f t="shared" ref="F7:F12" si="1">D7/107046238*100</f>
        <v>2.6858982190481089</v>
      </c>
      <c r="G7" s="50">
        <f t="shared" ref="G7:G13" si="2">E7/106811672*100</f>
        <v>0.47029972529593961</v>
      </c>
      <c r="H7" s="91">
        <f>(D7-E7)/E7*100</f>
        <v>472.35768958961648</v>
      </c>
      <c r="I7" s="91"/>
    </row>
    <row r="8" spans="1:9" x14ac:dyDescent="0.15">
      <c r="A8" s="86" t="s">
        <v>33</v>
      </c>
      <c r="B8" s="86"/>
      <c r="C8" s="87"/>
      <c r="D8" s="23">
        <v>10812089</v>
      </c>
      <c r="E8" s="23">
        <v>10794186</v>
      </c>
      <c r="F8" s="52">
        <f t="shared" si="1"/>
        <v>10.10039138414187</v>
      </c>
      <c r="G8" s="50">
        <f t="shared" si="2"/>
        <v>10.105811282497292</v>
      </c>
      <c r="H8" s="91">
        <f t="shared" si="0"/>
        <v>0.165857805303707</v>
      </c>
      <c r="I8" s="91"/>
    </row>
    <row r="9" spans="1:9" x14ac:dyDescent="0.15">
      <c r="A9" s="86" t="s">
        <v>34</v>
      </c>
      <c r="B9" s="86"/>
      <c r="C9" s="87"/>
      <c r="D9" s="23">
        <v>21536551</v>
      </c>
      <c r="E9" s="23">
        <v>23519419</v>
      </c>
      <c r="F9" s="52">
        <f t="shared" si="1"/>
        <v>20.118923749566985</v>
      </c>
      <c r="G9" s="50">
        <f t="shared" si="2"/>
        <v>22.019521424587378</v>
      </c>
      <c r="H9" s="78">
        <f t="shared" si="0"/>
        <v>-8.4307694845693248</v>
      </c>
      <c r="I9" s="78"/>
    </row>
    <row r="10" spans="1:9" x14ac:dyDescent="0.15">
      <c r="A10" s="86" t="s">
        <v>35</v>
      </c>
      <c r="B10" s="86"/>
      <c r="C10" s="87"/>
      <c r="D10" s="23">
        <v>30317705</v>
      </c>
      <c r="E10" s="23">
        <v>29082181</v>
      </c>
      <c r="F10" s="52">
        <f t="shared" si="1"/>
        <v>28.322064900589965</v>
      </c>
      <c r="G10" s="50">
        <f t="shared" si="2"/>
        <v>27.22753090130449</v>
      </c>
      <c r="H10" s="91">
        <f t="shared" si="0"/>
        <v>4.2483883860017242</v>
      </c>
      <c r="I10" s="91"/>
    </row>
    <row r="11" spans="1:9" x14ac:dyDescent="0.15">
      <c r="A11" s="86" t="s">
        <v>36</v>
      </c>
      <c r="B11" s="86"/>
      <c r="C11" s="87"/>
      <c r="D11" s="23">
        <v>23060036</v>
      </c>
      <c r="E11" s="23">
        <v>22956395</v>
      </c>
      <c r="F11" s="52">
        <f t="shared" si="1"/>
        <v>21.542126496776092</v>
      </c>
      <c r="G11" s="50">
        <f t="shared" si="2"/>
        <v>21.492403002548262</v>
      </c>
      <c r="H11" s="91">
        <f t="shared" si="0"/>
        <v>0.45146896975766448</v>
      </c>
      <c r="I11" s="91"/>
    </row>
    <row r="12" spans="1:9" x14ac:dyDescent="0.15">
      <c r="A12" s="86" t="s">
        <v>37</v>
      </c>
      <c r="B12" s="86"/>
      <c r="C12" s="87"/>
      <c r="D12" s="23">
        <v>18444704</v>
      </c>
      <c r="E12" s="23">
        <v>17976313</v>
      </c>
      <c r="F12" s="52">
        <f t="shared" si="1"/>
        <v>17.230595249876973</v>
      </c>
      <c r="G12" s="50">
        <f t="shared" si="2"/>
        <v>16.829914431074535</v>
      </c>
      <c r="H12" s="91">
        <f t="shared" si="0"/>
        <v>2.6056010484463639</v>
      </c>
      <c r="I12" s="91"/>
    </row>
    <row r="13" spans="1:9" x14ac:dyDescent="0.15">
      <c r="A13" s="92" t="s">
        <v>58</v>
      </c>
      <c r="B13" s="92"/>
      <c r="C13" s="92"/>
      <c r="D13" s="53" t="s">
        <v>69</v>
      </c>
      <c r="E13" s="23">
        <v>1980843</v>
      </c>
      <c r="F13" s="52" t="s">
        <v>70</v>
      </c>
      <c r="G13" s="50">
        <f t="shared" si="2"/>
        <v>1.8545192326920974</v>
      </c>
      <c r="H13" s="91" t="s">
        <v>64</v>
      </c>
      <c r="I13" s="91"/>
    </row>
    <row r="14" spans="1:9" x14ac:dyDescent="0.15">
      <c r="A14" s="84" t="s">
        <v>8</v>
      </c>
      <c r="B14" s="84"/>
      <c r="C14" s="85"/>
      <c r="D14" s="23">
        <v>51449081</v>
      </c>
      <c r="E14" s="23">
        <v>46211428</v>
      </c>
      <c r="F14" s="52">
        <f>D14/51449081*100</f>
        <v>100</v>
      </c>
      <c r="G14" s="50">
        <f>E14/46211428*100</f>
        <v>100</v>
      </c>
      <c r="H14" s="91">
        <f t="shared" si="0"/>
        <v>11.334107658391341</v>
      </c>
      <c r="I14" s="91"/>
    </row>
    <row r="15" spans="1:9" x14ac:dyDescent="0.15">
      <c r="A15" s="86" t="s">
        <v>38</v>
      </c>
      <c r="B15" s="86"/>
      <c r="C15" s="87"/>
      <c r="D15" s="23">
        <v>5829728</v>
      </c>
      <c r="E15" s="23">
        <v>5432392</v>
      </c>
      <c r="F15" s="52">
        <f t="shared" ref="F15:F20" si="3">D15/51449081*100</f>
        <v>11.331063425603267</v>
      </c>
      <c r="G15" s="50">
        <f t="shared" ref="G15:G21" si="4">E15/46211428*100</f>
        <v>11.755516406028397</v>
      </c>
      <c r="H15" s="91">
        <f t="shared" si="0"/>
        <v>7.314199711655565</v>
      </c>
      <c r="I15" s="91"/>
    </row>
    <row r="16" spans="1:9" x14ac:dyDescent="0.15">
      <c r="A16" s="86" t="s">
        <v>39</v>
      </c>
      <c r="B16" s="86"/>
      <c r="C16" s="87"/>
      <c r="D16" s="23">
        <v>3680249</v>
      </c>
      <c r="E16" s="23">
        <v>3319019</v>
      </c>
      <c r="F16" s="52">
        <f t="shared" si="3"/>
        <v>7.153187051096209</v>
      </c>
      <c r="G16" s="50">
        <f t="shared" si="4"/>
        <v>7.182247213827714</v>
      </c>
      <c r="H16" s="91">
        <f t="shared" si="0"/>
        <v>10.88363760496701</v>
      </c>
      <c r="I16" s="91"/>
    </row>
    <row r="17" spans="1:9" x14ac:dyDescent="0.15">
      <c r="A17" s="86" t="s">
        <v>40</v>
      </c>
      <c r="B17" s="86"/>
      <c r="C17" s="87"/>
      <c r="D17" s="23">
        <v>12157829</v>
      </c>
      <c r="E17" s="23">
        <v>11702201</v>
      </c>
      <c r="F17" s="52">
        <f t="shared" si="3"/>
        <v>23.630799158492259</v>
      </c>
      <c r="G17" s="50">
        <f t="shared" si="4"/>
        <v>25.323175470794801</v>
      </c>
      <c r="H17" s="91">
        <f t="shared" si="0"/>
        <v>3.8935239618598247</v>
      </c>
      <c r="I17" s="91"/>
    </row>
    <row r="18" spans="1:9" x14ac:dyDescent="0.15">
      <c r="A18" s="86" t="s">
        <v>41</v>
      </c>
      <c r="B18" s="86"/>
      <c r="C18" s="87"/>
      <c r="D18" s="23">
        <v>10943591</v>
      </c>
      <c r="E18" s="23">
        <v>7972972</v>
      </c>
      <c r="F18" s="52">
        <f t="shared" si="3"/>
        <v>21.270722017367035</v>
      </c>
      <c r="G18" s="50">
        <f t="shared" si="4"/>
        <v>17.253247400188542</v>
      </c>
      <c r="H18" s="91">
        <f t="shared" si="0"/>
        <v>37.2586157332548</v>
      </c>
      <c r="I18" s="91"/>
    </row>
    <row r="19" spans="1:9" x14ac:dyDescent="0.15">
      <c r="A19" s="86" t="s">
        <v>42</v>
      </c>
      <c r="B19" s="86"/>
      <c r="C19" s="87"/>
      <c r="D19" s="23">
        <v>15261666</v>
      </c>
      <c r="E19" s="23">
        <v>14649057</v>
      </c>
      <c r="F19" s="52">
        <f t="shared" si="3"/>
        <v>29.663631892666846</v>
      </c>
      <c r="G19" s="50">
        <f t="shared" si="4"/>
        <v>31.700074275999434</v>
      </c>
      <c r="H19" s="91">
        <f t="shared" si="0"/>
        <v>4.1819005824060893</v>
      </c>
      <c r="I19" s="91"/>
    </row>
    <row r="20" spans="1:9" x14ac:dyDescent="0.15">
      <c r="A20" s="86" t="s">
        <v>43</v>
      </c>
      <c r="B20" s="86"/>
      <c r="C20" s="87"/>
      <c r="D20" s="23">
        <v>3576018</v>
      </c>
      <c r="E20" s="23">
        <v>2788980</v>
      </c>
      <c r="F20" s="52">
        <f t="shared" si="3"/>
        <v>6.9505964547743808</v>
      </c>
      <c r="G20" s="50">
        <f t="shared" si="4"/>
        <v>6.0352603689286557</v>
      </c>
      <c r="H20" s="91">
        <f t="shared" si="0"/>
        <v>28.219564141729236</v>
      </c>
      <c r="I20" s="91"/>
    </row>
    <row r="21" spans="1:9" x14ac:dyDescent="0.15">
      <c r="A21" s="43" t="s">
        <v>59</v>
      </c>
      <c r="B21" s="43"/>
      <c r="C21" s="44"/>
      <c r="D21" s="68" t="s">
        <v>69</v>
      </c>
      <c r="E21" s="24">
        <v>346807</v>
      </c>
      <c r="F21" s="67" t="s">
        <v>70</v>
      </c>
      <c r="G21" s="51">
        <f t="shared" si="4"/>
        <v>0.7504788642324578</v>
      </c>
      <c r="H21" s="88" t="s">
        <v>64</v>
      </c>
      <c r="I21" s="88"/>
    </row>
  </sheetData>
  <mergeCells count="38">
    <mergeCell ref="A16:C16"/>
    <mergeCell ref="H16:I16"/>
    <mergeCell ref="A20:C20"/>
    <mergeCell ref="H20:I20"/>
    <mergeCell ref="A17:C17"/>
    <mergeCell ref="H17:I17"/>
    <mergeCell ref="A18:C18"/>
    <mergeCell ref="H18:I18"/>
    <mergeCell ref="A19:C19"/>
    <mergeCell ref="H19:I19"/>
    <mergeCell ref="A13:C13"/>
    <mergeCell ref="H13:I13"/>
    <mergeCell ref="A14:C14"/>
    <mergeCell ref="H14:I14"/>
    <mergeCell ref="A15:C15"/>
    <mergeCell ref="H15:I15"/>
    <mergeCell ref="A10:C10"/>
    <mergeCell ref="H10:I10"/>
    <mergeCell ref="A11:C11"/>
    <mergeCell ref="H11:I11"/>
    <mergeCell ref="A12:C12"/>
    <mergeCell ref="H12:I12"/>
    <mergeCell ref="H21:I21"/>
    <mergeCell ref="A5:C5"/>
    <mergeCell ref="H5:I5"/>
    <mergeCell ref="A3:C4"/>
    <mergeCell ref="D3:E3"/>
    <mergeCell ref="F3:G3"/>
    <mergeCell ref="H3:I3"/>
    <mergeCell ref="H4:I4"/>
    <mergeCell ref="A6:C6"/>
    <mergeCell ref="H6:I6"/>
    <mergeCell ref="A7:C7"/>
    <mergeCell ref="H7:I7"/>
    <mergeCell ref="A8:C8"/>
    <mergeCell ref="H8:I8"/>
    <mergeCell ref="A9:C9"/>
    <mergeCell ref="H9:I9"/>
  </mergeCells>
  <phoneticPr fontId="2"/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19" sqref="A19"/>
    </sheetView>
  </sheetViews>
  <sheetFormatPr defaultRowHeight="13.5" x14ac:dyDescent="0.15"/>
  <cols>
    <col min="1" max="1" width="38.875" bestFit="1" customWidth="1"/>
    <col min="2" max="2" width="3.25" customWidth="1"/>
    <col min="3" max="3" width="12.75" hidden="1" customWidth="1"/>
  </cols>
  <sheetData>
    <row r="1" spans="1:9" x14ac:dyDescent="0.15">
      <c r="A1" t="s">
        <v>52</v>
      </c>
    </row>
    <row r="2" spans="1:9" x14ac:dyDescent="0.15">
      <c r="A2" s="79" t="s">
        <v>45</v>
      </c>
      <c r="B2" s="80"/>
      <c r="C2" s="80"/>
      <c r="D2" s="80" t="s">
        <v>53</v>
      </c>
      <c r="E2" s="80"/>
      <c r="F2" s="80" t="s">
        <v>47</v>
      </c>
      <c r="G2" s="80"/>
      <c r="H2" s="80" t="s">
        <v>4</v>
      </c>
      <c r="I2" s="81"/>
    </row>
    <row r="3" spans="1:9" x14ac:dyDescent="0.15">
      <c r="A3" s="79"/>
      <c r="B3" s="80"/>
      <c r="C3" s="80"/>
      <c r="D3" s="42" t="s">
        <v>1</v>
      </c>
      <c r="E3" s="42" t="s">
        <v>2</v>
      </c>
      <c r="F3" s="42" t="s">
        <v>1</v>
      </c>
      <c r="G3" s="42" t="s">
        <v>2</v>
      </c>
      <c r="H3" s="80" t="s">
        <v>61</v>
      </c>
      <c r="I3" s="81"/>
    </row>
    <row r="4" spans="1:9" x14ac:dyDescent="0.15">
      <c r="A4" s="84" t="s">
        <v>8</v>
      </c>
      <c r="B4" s="84"/>
      <c r="C4" s="85"/>
      <c r="D4" s="23">
        <v>675039</v>
      </c>
      <c r="E4" s="23">
        <v>650813</v>
      </c>
      <c r="F4" s="50">
        <f t="shared" ref="F4:F9" si="0">D4/675039*100</f>
        <v>100</v>
      </c>
      <c r="G4" s="50">
        <v>100</v>
      </c>
      <c r="H4" s="91">
        <f t="shared" ref="H4:H9" si="1">(D4-E4)/E4*100</f>
        <v>3.7224210333843972</v>
      </c>
      <c r="I4" s="91"/>
    </row>
    <row r="5" spans="1:9" x14ac:dyDescent="0.15">
      <c r="A5" s="86" t="s">
        <v>38</v>
      </c>
      <c r="B5" s="86"/>
      <c r="C5" s="87"/>
      <c r="D5" s="23">
        <v>118832</v>
      </c>
      <c r="E5" s="23">
        <v>109445</v>
      </c>
      <c r="F5" s="50">
        <f t="shared" si="0"/>
        <v>17.603723636708398</v>
      </c>
      <c r="G5" s="50">
        <v>16.816658548615347</v>
      </c>
      <c r="H5" s="91">
        <f t="shared" si="1"/>
        <v>8.576910777102654</v>
      </c>
      <c r="I5" s="91"/>
    </row>
    <row r="6" spans="1:9" x14ac:dyDescent="0.15">
      <c r="A6" s="86" t="s">
        <v>39</v>
      </c>
      <c r="B6" s="86"/>
      <c r="C6" s="87"/>
      <c r="D6" s="23">
        <v>105063</v>
      </c>
      <c r="E6" s="23">
        <v>92107</v>
      </c>
      <c r="F6" s="50">
        <f t="shared" si="0"/>
        <v>15.563989636154355</v>
      </c>
      <c r="G6" s="50">
        <v>14.152606048127495</v>
      </c>
      <c r="H6" s="91">
        <f t="shared" si="1"/>
        <v>14.06624903644674</v>
      </c>
      <c r="I6" s="91"/>
    </row>
    <row r="7" spans="1:9" x14ac:dyDescent="0.15">
      <c r="A7" s="86" t="s">
        <v>40</v>
      </c>
      <c r="B7" s="86"/>
      <c r="C7" s="87"/>
      <c r="D7" s="23">
        <v>140335</v>
      </c>
      <c r="E7" s="23">
        <v>149383</v>
      </c>
      <c r="F7" s="50">
        <f t="shared" si="0"/>
        <v>20.789169218371086</v>
      </c>
      <c r="G7" s="50">
        <v>22.953290730209751</v>
      </c>
      <c r="H7" s="78">
        <f t="shared" si="1"/>
        <v>-6.0569141066921937</v>
      </c>
      <c r="I7" s="78"/>
    </row>
    <row r="8" spans="1:9" x14ac:dyDescent="0.15">
      <c r="A8" s="86" t="s">
        <v>41</v>
      </c>
      <c r="B8" s="86"/>
      <c r="C8" s="87"/>
      <c r="D8" s="23">
        <v>69233</v>
      </c>
      <c r="E8" s="23">
        <v>62878</v>
      </c>
      <c r="F8" s="50">
        <f t="shared" si="0"/>
        <v>10.256148163291307</v>
      </c>
      <c r="G8" s="50">
        <v>9.6614542118857489</v>
      </c>
      <c r="H8" s="91">
        <f t="shared" si="1"/>
        <v>10.106873628296064</v>
      </c>
      <c r="I8" s="91"/>
    </row>
    <row r="9" spans="1:9" x14ac:dyDescent="0.15">
      <c r="A9" s="89" t="s">
        <v>42</v>
      </c>
      <c r="B9" s="89"/>
      <c r="C9" s="90"/>
      <c r="D9" s="24">
        <v>241576</v>
      </c>
      <c r="E9" s="24">
        <v>237000</v>
      </c>
      <c r="F9" s="51">
        <f t="shared" si="0"/>
        <v>35.786969345474859</v>
      </c>
      <c r="G9" s="51">
        <v>36.415990461161655</v>
      </c>
      <c r="H9" s="88">
        <f t="shared" si="1"/>
        <v>1.9308016877637131</v>
      </c>
      <c r="I9" s="88"/>
    </row>
  </sheetData>
  <mergeCells count="17">
    <mergeCell ref="A4:C4"/>
    <mergeCell ref="H4:I4"/>
    <mergeCell ref="A5:C5"/>
    <mergeCell ref="H5:I5"/>
    <mergeCell ref="A9:C9"/>
    <mergeCell ref="H9:I9"/>
    <mergeCell ref="A6:C6"/>
    <mergeCell ref="H6:I6"/>
    <mergeCell ref="A7:C7"/>
    <mergeCell ref="H7:I7"/>
    <mergeCell ref="A8:C8"/>
    <mergeCell ref="H8:I8"/>
    <mergeCell ref="A2:C3"/>
    <mergeCell ref="D2:E2"/>
    <mergeCell ref="F2:G2"/>
    <mergeCell ref="H2:I2"/>
    <mergeCell ref="H3:I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表１</vt:lpstr>
      <vt:lpstr>表２</vt:lpstr>
      <vt:lpstr>表３</vt:lpstr>
      <vt:lpstr>表４</vt:lpstr>
      <vt:lpstr>表５</vt:lpstr>
      <vt:lpstr>表６</vt:lpstr>
    </vt:vector>
  </TitlesOfParts>
  <Company>姫路市役所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HEIMAT</cp:lastModifiedBy>
  <cp:lastPrinted>2015-07-02T01:27:46Z</cp:lastPrinted>
  <dcterms:created xsi:type="dcterms:W3CDTF">2015-05-07T08:08:49Z</dcterms:created>
  <dcterms:modified xsi:type="dcterms:W3CDTF">2015-07-02T01:31:18Z</dcterms:modified>
</cp:coreProperties>
</file>