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2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表1" sheetId="1" r:id="rId1"/>
    <sheet name="表2" sheetId="2" r:id="rId2"/>
    <sheet name="表3" sheetId="3" r:id="rId3"/>
    <sheet name="表4" sheetId="4" r:id="rId4"/>
    <sheet name="表5" sheetId="5" r:id="rId5"/>
    <sheet name="表6" sheetId="6" r:id="rId6"/>
    <sheet name="表7" sheetId="7" r:id="rId7"/>
    <sheet name="表8" sheetId="8" r:id="rId8"/>
    <sheet name="表9" sheetId="9" r:id="rId9"/>
    <sheet name="表10" sheetId="10" r:id="rId10"/>
    <sheet name="表11" sheetId="11" r:id="rId11"/>
    <sheet name="表12" sheetId="12" r:id="rId12"/>
  </sheets>
  <externalReferences>
    <externalReference r:id="rId15"/>
  </externalReferences>
  <definedNames/>
  <calcPr fullCalcOnLoad="1"/>
</workbook>
</file>

<file path=xl/sharedStrings.xml><?xml version="1.0" encoding="utf-8"?>
<sst xmlns="http://schemas.openxmlformats.org/spreadsheetml/2006/main" count="333" uniqueCount="182">
  <si>
    <t>指数：平成３年=100</t>
  </si>
  <si>
    <t>年　　　次</t>
  </si>
  <si>
    <t>事　業　所　数</t>
  </si>
  <si>
    <t>従　業　者　数</t>
  </si>
  <si>
    <t>年間商品販売額</t>
  </si>
  <si>
    <t>実　数</t>
  </si>
  <si>
    <t>指　数</t>
  </si>
  <si>
    <t>実数（人）</t>
  </si>
  <si>
    <t>実数（万円）</t>
  </si>
  <si>
    <t xml:space="preserve">平成３年 </t>
  </si>
  <si>
    <t>合　 計</t>
  </si>
  <si>
    <t>卸　売　業</t>
  </si>
  <si>
    <t>小　売　業</t>
  </si>
  <si>
    <t xml:space="preserve">　　６年 </t>
  </si>
  <si>
    <t xml:space="preserve">　　９年 </t>
  </si>
  <si>
    <t xml:space="preserve">　　11年 </t>
  </si>
  <si>
    <t xml:space="preserve">　　14年 </t>
  </si>
  <si>
    <t>卸　売　業</t>
  </si>
  <si>
    <t>小　売　業</t>
  </si>
  <si>
    <t xml:space="preserve">　　16年 </t>
  </si>
  <si>
    <t>表２　姫路市及び全国の事業所数、従業者数、年間商品販売額（平成16年）</t>
  </si>
  <si>
    <t>区　　分</t>
  </si>
  <si>
    <t>姫路市</t>
  </si>
  <si>
    <t>全　国</t>
  </si>
  <si>
    <t>対　　前　　回</t>
  </si>
  <si>
    <t>増 減 数</t>
  </si>
  <si>
    <t>増減率(%)</t>
  </si>
  <si>
    <t>　事　業　所　数</t>
  </si>
  <si>
    <t>卸　売　業　</t>
  </si>
  <si>
    <t>小　売　業　</t>
  </si>
  <si>
    <t>　従　業　者　数（人）</t>
  </si>
  <si>
    <t>卸　売　業　</t>
  </si>
  <si>
    <t>小　売　業　</t>
  </si>
  <si>
    <t>　年間商品販売額(百万円)</t>
  </si>
  <si>
    <t>注）単位未満を四捨五入している関係上、総数と内訳の合計は一致しない場合があります。</t>
  </si>
  <si>
    <t>表1 年次別事業所数、従業者数、年間商品販売額（平成3年～平成16年）</t>
  </si>
  <si>
    <t>表2 姫路市及び全国の事業所数、従業者数、年間商品販売額（平成16年）</t>
  </si>
  <si>
    <t>小売年間商品販売額（万円）</t>
  </si>
  <si>
    <t>調査日人口（人）</t>
  </si>
  <si>
    <t>顧　客</t>
  </si>
  <si>
    <t>商業人口</t>
  </si>
  <si>
    <t>吸引力</t>
  </si>
  <si>
    <t>(人)</t>
  </si>
  <si>
    <t>年次</t>
  </si>
  <si>
    <t>兵庫県</t>
  </si>
  <si>
    <t>姫路市</t>
  </si>
  <si>
    <t>平成　３年</t>
  </si>
  <si>
    <t>平成　６年</t>
  </si>
  <si>
    <t>平成　９年</t>
  </si>
  <si>
    <t>平成１１年</t>
  </si>
  <si>
    <t>平成１４年</t>
  </si>
  <si>
    <t>平成１６年</t>
  </si>
  <si>
    <t xml:space="preserve"> </t>
  </si>
  <si>
    <t>注）商業人口＝当該都市小売年間商品販売額／当該都道府県人口１人当たり小売年間商品販売額</t>
  </si>
  <si>
    <t>　　顧客吸引力指数＝商業人口／当該都市人口</t>
  </si>
  <si>
    <t>　　調査日人口は平成１６年６月１日現在推計人口によります。</t>
  </si>
  <si>
    <t>表3 年次別商業人口、顧客吸引力指数（平成3年～平成16年）</t>
  </si>
  <si>
    <t>産　業　分　類</t>
  </si>
  <si>
    <t>対前回  　　増減率(%)</t>
  </si>
  <si>
    <t>事業所数</t>
  </si>
  <si>
    <t>構成比(%)</t>
  </si>
  <si>
    <t>法人</t>
  </si>
  <si>
    <t>個人</t>
  </si>
  <si>
    <t>合　　　計</t>
  </si>
  <si>
    <t>卸　　売　　業</t>
  </si>
  <si>
    <t>小　　売　　業</t>
  </si>
  <si>
    <t>　　各種商品</t>
  </si>
  <si>
    <t>　　織物・衣服・身の回り品</t>
  </si>
  <si>
    <t>－</t>
  </si>
  <si>
    <t>　　飲食料品</t>
  </si>
  <si>
    <t>　　自動車・自転車</t>
  </si>
  <si>
    <t>　　家具･じゅう器･機械器具</t>
  </si>
  <si>
    <t>　　その他</t>
  </si>
  <si>
    <t>小　　売　　業</t>
  </si>
  <si>
    <t>各種商品</t>
  </si>
  <si>
    <t>その他</t>
  </si>
  <si>
    <t>表4 産業分類別事業所数（平成16年・14年）</t>
  </si>
  <si>
    <t>従 業 員 規 模</t>
  </si>
  <si>
    <t>対前回      増減率(%)</t>
  </si>
  <si>
    <t xml:space="preserve">  卸　売　業　計</t>
  </si>
  <si>
    <t>4 人 以 下</t>
  </si>
  <si>
    <t>5　～　 9</t>
  </si>
  <si>
    <t>10　～　19</t>
  </si>
  <si>
    <t>20　～　29</t>
  </si>
  <si>
    <t>30　～　49</t>
  </si>
  <si>
    <t>50　～　99</t>
  </si>
  <si>
    <t>100　人以上</t>
  </si>
  <si>
    <t xml:space="preserve">  小　売　業　計</t>
  </si>
  <si>
    <t>表5 卸売・小売業、従業者規模別事業所数（平成16年・14年）</t>
  </si>
  <si>
    <t>（単位　人）</t>
  </si>
  <si>
    <t>産業分類</t>
  </si>
  <si>
    <t>平成16年</t>
  </si>
  <si>
    <t>平成14年</t>
  </si>
  <si>
    <t>1事業所当たり     従業員者数</t>
  </si>
  <si>
    <t>従業員者数</t>
  </si>
  <si>
    <t>16年</t>
  </si>
  <si>
    <t>14年</t>
  </si>
  <si>
    <t>合　　　　 　計</t>
  </si>
  <si>
    <t>　各種商品</t>
  </si>
  <si>
    <t>　織物・衣服・身の回り品</t>
  </si>
  <si>
    <t>　飲食料品</t>
  </si>
  <si>
    <t>　自動車・自転車</t>
  </si>
  <si>
    <t>　家具･じゅう器･機械器具</t>
  </si>
  <si>
    <t>　その他</t>
  </si>
  <si>
    <t>表6 産業分類別従業者数（平成16年・14年）</t>
  </si>
  <si>
    <t>従業者数</t>
  </si>
  <si>
    <t>表7 卸売・小売業、従業者規模別従業者数（平成16年・14年）</t>
  </si>
  <si>
    <t>（単位　万円）</t>
  </si>
  <si>
    <t>対前回    増減率(%)</t>
  </si>
  <si>
    <t>従業員一人当たり販売額</t>
  </si>
  <si>
    <t>年間商品販売額</t>
  </si>
  <si>
    <t xml:space="preserve">  合　　　　 　計</t>
  </si>
  <si>
    <t xml:space="preserve">  卸　　売　　業</t>
  </si>
  <si>
    <t xml:space="preserve">  小　　売　　業</t>
  </si>
  <si>
    <t>織物・衣服・身の回り品</t>
  </si>
  <si>
    <t>飲食料品</t>
  </si>
  <si>
    <t>自動車・自転車</t>
  </si>
  <si>
    <t>家具･じゅう器･機械器具</t>
  </si>
  <si>
    <t>その他</t>
  </si>
  <si>
    <t>表8 産業分類別年間商品販売額（平成16年・14年）</t>
  </si>
  <si>
    <t>従業員規模</t>
  </si>
  <si>
    <t>対前回      増減率(%)</t>
  </si>
  <si>
    <t>表9 卸売・小売業、従業者規模別年間商品販売額  （平成16年・14年）</t>
  </si>
  <si>
    <t>売場面積（㎡）</t>
  </si>
  <si>
    <t>対前回増減率(%)</t>
  </si>
  <si>
    <t>１事業所当たり　　　     売場面積（㎡）</t>
  </si>
  <si>
    <t>売場面積１㎡当たりの年間商品販売額　　　　(万円)</t>
  </si>
  <si>
    <t>織物･衣服･身の回り品</t>
  </si>
  <si>
    <t>飲食料品</t>
  </si>
  <si>
    <t>自動車・自転車</t>
  </si>
  <si>
    <t>家具･じゅう器･機械器具</t>
  </si>
  <si>
    <t>注）</t>
  </si>
  <si>
    <t>売場面積には、飲食料品小売業のうち牛乳小売業及び自動車・自転車小売業のうち自動車（新車）小売業、中古自動車小売業、</t>
  </si>
  <si>
    <t>家具・じゅう器・機械器具小売業のうち建具小売業、畳小売業、その他の小売業のうちガソリンスタンド、新聞小売業に属する事業</t>
  </si>
  <si>
    <t>所、また店頭販売を行っていない訪問販売、通信・カタログ販売等の事業所は含みません。</t>
  </si>
  <si>
    <t>うちｾﾙﾌｻｰﾋﾞｽ店</t>
  </si>
  <si>
    <t>採用率(%)</t>
  </si>
  <si>
    <t>表10 産業分類別売場面積（平成16年・14年）</t>
  </si>
  <si>
    <t>表11 産業分類別セルフサービス方式採用の小売業事業所数（平成16年･14年)</t>
  </si>
  <si>
    <t>地　　　域</t>
  </si>
  <si>
    <t>事 業 所 数</t>
  </si>
  <si>
    <t>従 業 者 数</t>
  </si>
  <si>
    <t>1事業所当たり従業者数(人)</t>
  </si>
  <si>
    <t>1事業所当たり　　　年間商品販売額　　　(万円)</t>
  </si>
  <si>
    <t>従業者1人当たり年間商品販売額(万円)</t>
  </si>
  <si>
    <t>人口千人当たり事業所数</t>
  </si>
  <si>
    <t>人口　                 　                                      　平成16年6月1日</t>
  </si>
  <si>
    <t>世帯数　  　　  　　　   平成16年6月1日</t>
  </si>
  <si>
    <t>卸売業</t>
  </si>
  <si>
    <t>小売業</t>
  </si>
  <si>
    <t>構成比(%)</t>
  </si>
  <si>
    <t>対前回増減率(%)</t>
  </si>
  <si>
    <t>(人)</t>
  </si>
  <si>
    <t>(万円)</t>
  </si>
  <si>
    <t>兵　　庫　　県</t>
  </si>
  <si>
    <t>姫　　路　　市</t>
  </si>
  <si>
    <t>神  戸  地  域</t>
  </si>
  <si>
    <t>阪 神 南 地 域</t>
  </si>
  <si>
    <t>阪 神 北 地 域</t>
  </si>
  <si>
    <t>東 播 磨 地 域</t>
  </si>
  <si>
    <t>北 播 磨 地 域</t>
  </si>
  <si>
    <t>中 播 磨 地 域</t>
  </si>
  <si>
    <t>（姫路市含む）</t>
  </si>
  <si>
    <t>西 播 磨 地 域</t>
  </si>
  <si>
    <t>但  馬  地  域</t>
  </si>
  <si>
    <t>丹  波  地  域</t>
  </si>
  <si>
    <t>淡　路　地　域</t>
  </si>
  <si>
    <t>　注）兵庫県統計課公表数値によります。人口・世帯数は兵庫県推計人口によります。</t>
  </si>
  <si>
    <t xml:space="preserve">　  　〔中播磨地域〕 姫路市・家島町・夢前町・神崎町・市川町・福崎町・香寺町・大河内町 </t>
  </si>
  <si>
    <t>　　　前回調査期日は平成14年6月1日現在。</t>
  </si>
  <si>
    <t>　　　〔西播磨地域〕 相生市・龍野市・赤穂市・新宮町・揖保川町・御津町・太子町・上郡町・作用町・上月町・南光町・三日月町・山崎町</t>
  </si>
  <si>
    <t>　　　〔神戸地域〕　神戸市（東灘区・灘区・兵庫区・長田区・須磨区・垂水区・北区・中央区・西区）</t>
  </si>
  <si>
    <t>　　　　　　　　　　　　・安富町・一宮町・波賀町・千種町</t>
  </si>
  <si>
    <t xml:space="preserve">　　　〔阪神南地域〕 尼崎市・西宮市・芦屋市 </t>
  </si>
  <si>
    <t>　  　〔但馬地域〕 豊岡市・養父市・城崎町・竹野町・香住町・日高町・出石町・但東町・村岡町・浜坂町・美方町・温泉町・生野町・和田山町</t>
  </si>
  <si>
    <t>　　　〔阪神北地域〕 伊丹市・宝塚市・川西市・三田市・猪名川町</t>
  </si>
  <si>
    <t>　  　　　　　　　　　・山東町・朝来町</t>
  </si>
  <si>
    <t>　  　〔東播磨地域〕 明石市・加古川市・高砂市・稲美町・播磨町</t>
  </si>
  <si>
    <t>　　　〔丹波地域〕 篠山市・柏原町・氷上町・青垣町・春日町・山南町・市島町</t>
  </si>
  <si>
    <t>　　　〔北播磨地域〕 西脇市・三木市・小野市・加西市・吉川町・社町・滝野町・東条町・中町・加美町・八千代町・黒田庄町</t>
  </si>
  <si>
    <t>　　　〔淡路地域〕 洲本市・津名町・淡路町・北淡町・一宮町・五色町・東浦町・緑町・西淡町・三原町・南淡町</t>
  </si>
  <si>
    <t>表12 兵庫県下の地域別事業所数、従業者数、年間商品販売額（平成16年）</t>
  </si>
</sst>
</file>

<file path=xl/styles.xml><?xml version="1.0" encoding="utf-8"?>
<styleSheet xmlns="http://schemas.openxmlformats.org/spreadsheetml/2006/main">
  <numFmts count="3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#,##0;&quot;△ &quot;#,##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_ "/>
    <numFmt numFmtId="183" formatCode="0;&quot;△ &quot;0"/>
    <numFmt numFmtId="184" formatCode="0.0;&quot;△ &quot;0.0"/>
    <numFmt numFmtId="185" formatCode="0.0_);[Red]\(0.0\)"/>
    <numFmt numFmtId="186" formatCode="0_);[Red]\(0\)"/>
    <numFmt numFmtId="187" formatCode="#,##0_);[Red]\(#,##0\)"/>
    <numFmt numFmtId="188" formatCode="#,##0.00_);[Red]\(#,##0.00\)"/>
    <numFmt numFmtId="189" formatCode="0_ "/>
    <numFmt numFmtId="190" formatCode="#,##0_ "/>
    <numFmt numFmtId="191" formatCode="#,##0.0_ "/>
    <numFmt numFmtId="192" formatCode="#,##0.00;&quot;△ &quot;#,##0.00"/>
    <numFmt numFmtId="193" formatCode="#,##0;&quot;△&quot;#,##0;\-\ "/>
    <numFmt numFmtId="194" formatCode="#,##0.00_ "/>
    <numFmt numFmtId="195" formatCode="0.00_);[Red]\(0.00\)"/>
    <numFmt numFmtId="196" formatCode="0.0"/>
    <numFmt numFmtId="197" formatCode="#,##0.0"/>
    <numFmt numFmtId="198" formatCode="0.0%"/>
    <numFmt numFmtId="199" formatCode="#,##0.0\ "/>
    <numFmt numFmtId="200" formatCode="0.00_ "/>
  </numFmts>
  <fonts count="2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9"/>
      <name val="ＭＳ Ｐ明朝"/>
      <family val="1"/>
    </font>
    <font>
      <sz val="9"/>
      <name val="ＭＳ 明朝"/>
      <family val="1"/>
    </font>
    <font>
      <sz val="10"/>
      <name val="ＭＳ 明朝"/>
      <family val="1"/>
    </font>
    <font>
      <sz val="9"/>
      <name val="ＭＳ ゴシック"/>
      <family val="3"/>
    </font>
    <font>
      <sz val="10"/>
      <name val="ＭＳ Ｐ明朝"/>
      <family val="1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明朝"/>
      <family val="1"/>
    </font>
    <font>
      <sz val="9"/>
      <name val="ＭＳ Ｐゴシック"/>
      <family val="3"/>
    </font>
    <font>
      <sz val="8"/>
      <name val="ＭＳ Ｐゴシック"/>
      <family val="3"/>
    </font>
    <font>
      <b/>
      <sz val="10"/>
      <name val="ＭＳ ゴシック"/>
      <family val="3"/>
    </font>
    <font>
      <sz val="14"/>
      <name val="ＭＳ 明朝"/>
      <family val="1"/>
    </font>
    <font>
      <sz val="2"/>
      <name val="ＭＳ 明朝"/>
      <family val="1"/>
    </font>
    <font>
      <sz val="10"/>
      <name val="ＭＳ Ｐゴシック"/>
      <family val="3"/>
    </font>
    <font>
      <sz val="12"/>
      <name val="ＭＳ 明朝"/>
      <family val="1"/>
    </font>
    <font>
      <sz val="2.25"/>
      <name val="ＭＳ 明朝"/>
      <family val="1"/>
    </font>
    <font>
      <sz val="11"/>
      <name val="ＭＳ 明朝"/>
      <family val="1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43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Continuous" vertical="center"/>
    </xf>
    <xf numFmtId="0" fontId="5" fillId="0" borderId="5" xfId="0" applyFont="1" applyBorder="1" applyAlignment="1">
      <alignment horizontal="centerContinuous" vertical="center"/>
    </xf>
    <xf numFmtId="0" fontId="5" fillId="0" borderId="6" xfId="0" applyFont="1" applyBorder="1" applyAlignment="1">
      <alignment horizontal="centerContinuous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11" xfId="0" applyFont="1" applyBorder="1" applyAlignment="1">
      <alignment horizontal="left" vertical="center"/>
    </xf>
    <xf numFmtId="3" fontId="2" fillId="0" borderId="11" xfId="0" applyNumberFormat="1" applyFont="1" applyBorder="1" applyAlignment="1">
      <alignment vertical="center"/>
    </xf>
    <xf numFmtId="176" fontId="2" fillId="0" borderId="13" xfId="0" applyNumberFormat="1" applyFont="1" applyBorder="1" applyAlignment="1">
      <alignment vertical="center"/>
    </xf>
    <xf numFmtId="176" fontId="2" fillId="0" borderId="11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11" xfId="0" applyFont="1" applyBorder="1" applyAlignment="1">
      <alignment horizontal="right" vertical="center"/>
    </xf>
    <xf numFmtId="3" fontId="5" fillId="0" borderId="11" xfId="0" applyNumberFormat="1" applyFont="1" applyBorder="1" applyAlignment="1">
      <alignment vertical="center"/>
    </xf>
    <xf numFmtId="176" fontId="5" fillId="0" borderId="13" xfId="0" applyNumberFormat="1" applyFont="1" applyBorder="1" applyAlignment="1">
      <alignment vertical="center"/>
    </xf>
    <xf numFmtId="176" fontId="5" fillId="0" borderId="11" xfId="0" applyNumberFormat="1" applyFont="1" applyBorder="1" applyAlignment="1">
      <alignment vertical="center"/>
    </xf>
    <xf numFmtId="177" fontId="2" fillId="0" borderId="13" xfId="0" applyNumberFormat="1" applyFont="1" applyBorder="1" applyAlignment="1">
      <alignment vertical="center"/>
    </xf>
    <xf numFmtId="177" fontId="5" fillId="0" borderId="13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177" fontId="5" fillId="0" borderId="11" xfId="0" applyNumberFormat="1" applyFont="1" applyBorder="1" applyAlignment="1">
      <alignment vertical="center"/>
    </xf>
    <xf numFmtId="3" fontId="5" fillId="0" borderId="13" xfId="0" applyNumberFormat="1" applyFont="1" applyBorder="1" applyAlignment="1">
      <alignment vertical="center"/>
    </xf>
    <xf numFmtId="0" fontId="5" fillId="0" borderId="1" xfId="0" applyFont="1" applyBorder="1" applyAlignment="1">
      <alignment horizontal="right" vertical="center"/>
    </xf>
    <xf numFmtId="0" fontId="5" fillId="0" borderId="14" xfId="0" applyFont="1" applyBorder="1" applyAlignment="1">
      <alignment horizontal="right" vertical="center"/>
    </xf>
    <xf numFmtId="3" fontId="5" fillId="0" borderId="15" xfId="0" applyNumberFormat="1" applyFont="1" applyBorder="1" applyAlignment="1">
      <alignment vertical="center"/>
    </xf>
    <xf numFmtId="176" fontId="5" fillId="0" borderId="14" xfId="0" applyNumberFormat="1" applyFont="1" applyBorder="1" applyAlignment="1">
      <alignment vertical="center"/>
    </xf>
    <xf numFmtId="3" fontId="5" fillId="0" borderId="14" xfId="0" applyNumberFormat="1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3" fontId="5" fillId="0" borderId="0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 shrinkToFit="1"/>
    </xf>
    <xf numFmtId="0" fontId="5" fillId="0" borderId="19" xfId="0" applyFont="1" applyBorder="1" applyAlignment="1">
      <alignment horizontal="center" vertical="center" wrapText="1" shrinkToFit="1"/>
    </xf>
    <xf numFmtId="0" fontId="5" fillId="0" borderId="20" xfId="0" applyFont="1" applyBorder="1" applyAlignment="1">
      <alignment horizontal="center" vertical="center" wrapText="1" shrinkToFi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 shrinkToFit="1"/>
    </xf>
    <xf numFmtId="177" fontId="2" fillId="0" borderId="11" xfId="0" applyNumberFormat="1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17" xfId="0" applyFont="1" applyBorder="1" applyAlignment="1">
      <alignment horizontal="right" vertical="center"/>
    </xf>
    <xf numFmtId="0" fontId="5" fillId="0" borderId="7" xfId="0" applyFont="1" applyBorder="1" applyAlignment="1">
      <alignment horizontal="right" vertical="center"/>
    </xf>
    <xf numFmtId="0" fontId="5" fillId="0" borderId="8" xfId="0" applyFont="1" applyBorder="1" applyAlignment="1">
      <alignment horizontal="right" vertical="center"/>
    </xf>
    <xf numFmtId="3" fontId="5" fillId="0" borderId="9" xfId="0" applyNumberFormat="1" applyFont="1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7" fontId="2" fillId="0" borderId="22" xfId="0" applyNumberFormat="1" applyFont="1" applyBorder="1" applyAlignment="1">
      <alignment vertical="center"/>
    </xf>
    <xf numFmtId="176" fontId="2" fillId="0" borderId="12" xfId="0" applyNumberFormat="1" applyFont="1" applyBorder="1" applyAlignment="1">
      <alignment vertical="center"/>
    </xf>
    <xf numFmtId="176" fontId="2" fillId="0" borderId="22" xfId="0" applyNumberFormat="1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177" fontId="5" fillId="0" borderId="9" xfId="0" applyNumberFormat="1" applyFont="1" applyBorder="1" applyAlignment="1">
      <alignment vertical="center"/>
    </xf>
    <xf numFmtId="176" fontId="5" fillId="0" borderId="9" xfId="0" applyNumberFormat="1" applyFont="1" applyBorder="1" applyAlignment="1">
      <alignment vertical="center"/>
    </xf>
    <xf numFmtId="0" fontId="2" fillId="0" borderId="0" xfId="0" applyFont="1" applyAlignment="1">
      <alignment horizontal="left" vertical="center" shrinkToFit="1"/>
    </xf>
    <xf numFmtId="0" fontId="2" fillId="0" borderId="17" xfId="0" applyFont="1" applyBorder="1" applyAlignment="1">
      <alignment horizontal="left" vertical="center" shrinkToFit="1"/>
    </xf>
    <xf numFmtId="3" fontId="2" fillId="0" borderId="12" xfId="0" applyNumberFormat="1" applyFont="1" applyBorder="1" applyAlignment="1">
      <alignment vertical="center"/>
    </xf>
    <xf numFmtId="0" fontId="5" fillId="0" borderId="1" xfId="0" applyFont="1" applyBorder="1" applyAlignment="1">
      <alignment horizontal="right" vertical="center"/>
    </xf>
    <xf numFmtId="0" fontId="5" fillId="0" borderId="23" xfId="0" applyFont="1" applyBorder="1" applyAlignment="1">
      <alignment horizontal="right" vertical="center"/>
    </xf>
    <xf numFmtId="177" fontId="5" fillId="0" borderId="15" xfId="0" applyNumberFormat="1" applyFont="1" applyBorder="1" applyAlignment="1">
      <alignment vertical="center"/>
    </xf>
    <xf numFmtId="176" fontId="5" fillId="0" borderId="15" xfId="0" applyNumberFormat="1" applyFont="1" applyBorder="1" applyAlignment="1">
      <alignment vertical="center"/>
    </xf>
    <xf numFmtId="177" fontId="5" fillId="0" borderId="14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/>
    </xf>
    <xf numFmtId="0" fontId="14" fillId="0" borderId="1" xfId="0" applyFont="1" applyBorder="1" applyAlignment="1">
      <alignment vertical="center"/>
    </xf>
    <xf numFmtId="0" fontId="7" fillId="0" borderId="1" xfId="0" applyFont="1" applyBorder="1" applyAlignment="1">
      <alignment/>
    </xf>
    <xf numFmtId="0" fontId="7" fillId="0" borderId="1" xfId="0" applyFont="1" applyBorder="1" applyAlignment="1">
      <alignment vertical="center"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22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right" vertical="center"/>
    </xf>
    <xf numFmtId="0" fontId="5" fillId="0" borderId="7" xfId="0" applyFont="1" applyBorder="1" applyAlignment="1">
      <alignment horizontal="right"/>
    </xf>
    <xf numFmtId="0" fontId="5" fillId="0" borderId="8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1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0" xfId="0" applyFont="1" applyAlignment="1">
      <alignment/>
    </xf>
    <xf numFmtId="200" fontId="5" fillId="0" borderId="0" xfId="0" applyNumberFormat="1" applyFont="1" applyAlignment="1">
      <alignment/>
    </xf>
    <xf numFmtId="3" fontId="5" fillId="0" borderId="11" xfId="0" applyNumberFormat="1" applyFont="1" applyBorder="1" applyAlignment="1">
      <alignment horizontal="right" vertical="center"/>
    </xf>
    <xf numFmtId="3" fontId="5" fillId="0" borderId="0" xfId="0" applyNumberFormat="1" applyFont="1" applyAlignment="1">
      <alignment horizontal="right" vertical="center"/>
    </xf>
    <xf numFmtId="200" fontId="5" fillId="0" borderId="0" xfId="0" applyNumberFormat="1" applyFont="1" applyAlignment="1">
      <alignment horizontal="right" vertical="center"/>
    </xf>
    <xf numFmtId="0" fontId="5" fillId="0" borderId="17" xfId="0" applyFont="1" applyBorder="1" applyAlignment="1">
      <alignment horizontal="center" vertical="center"/>
    </xf>
    <xf numFmtId="3" fontId="5" fillId="0" borderId="11" xfId="0" applyNumberFormat="1" applyFont="1" applyBorder="1" applyAlignment="1">
      <alignment horizontal="right" vertical="center"/>
    </xf>
    <xf numFmtId="0" fontId="5" fillId="0" borderId="17" xfId="0" applyFont="1" applyBorder="1" applyAlignment="1">
      <alignment horizontal="right" vertical="center"/>
    </xf>
    <xf numFmtId="3" fontId="5" fillId="0" borderId="0" xfId="0" applyNumberFormat="1" applyFont="1" applyAlignment="1">
      <alignment horizontal="right" vertical="center"/>
    </xf>
    <xf numFmtId="200" fontId="5" fillId="0" borderId="0" xfId="0" applyNumberFormat="1" applyFont="1" applyAlignment="1">
      <alignment horizontal="right" vertical="center"/>
    </xf>
    <xf numFmtId="0" fontId="14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23" xfId="0" applyFont="1" applyBorder="1" applyAlignment="1">
      <alignment/>
    </xf>
    <xf numFmtId="0" fontId="5" fillId="0" borderId="14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14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23" xfId="0" applyFont="1" applyBorder="1" applyAlignment="1">
      <alignment/>
    </xf>
    <xf numFmtId="0" fontId="14" fillId="0" borderId="0" xfId="0" applyFont="1" applyAlignment="1">
      <alignment vertical="center"/>
    </xf>
    <xf numFmtId="0" fontId="3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Fill="1" applyAlignment="1">
      <alignment vertical="center"/>
    </xf>
    <xf numFmtId="0" fontId="2" fillId="0" borderId="0" xfId="0" applyFont="1" applyAlignment="1">
      <alignment/>
    </xf>
    <xf numFmtId="0" fontId="3" fillId="0" borderId="0" xfId="0" applyFont="1" applyAlignment="1">
      <alignment vertical="top"/>
    </xf>
    <xf numFmtId="3" fontId="3" fillId="0" borderId="0" xfId="0" applyNumberFormat="1" applyFont="1" applyBorder="1" applyAlignment="1">
      <alignment vertical="top"/>
    </xf>
    <xf numFmtId="0" fontId="5" fillId="0" borderId="16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185" fontId="5" fillId="0" borderId="11" xfId="0" applyNumberFormat="1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3" fontId="5" fillId="0" borderId="14" xfId="0" applyNumberFormat="1" applyFont="1" applyBorder="1" applyAlignment="1">
      <alignment vertical="center"/>
    </xf>
    <xf numFmtId="3" fontId="5" fillId="0" borderId="23" xfId="0" applyNumberFormat="1" applyFont="1" applyBorder="1" applyAlignment="1">
      <alignment vertical="center"/>
    </xf>
    <xf numFmtId="185" fontId="5" fillId="0" borderId="14" xfId="0" applyNumberFormat="1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3" fontId="5" fillId="0" borderId="1" xfId="0" applyNumberFormat="1" applyFont="1" applyBorder="1" applyAlignment="1">
      <alignment vertical="center"/>
    </xf>
    <xf numFmtId="177" fontId="5" fillId="0" borderId="14" xfId="0" applyNumberFormat="1" applyFont="1" applyBorder="1" applyAlignment="1">
      <alignment horizontal="right" vertical="center"/>
    </xf>
    <xf numFmtId="177" fontId="5" fillId="0" borderId="1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7" fillId="0" borderId="0" xfId="0" applyFont="1" applyAlignment="1">
      <alignment vertical="top"/>
    </xf>
    <xf numFmtId="3" fontId="2" fillId="0" borderId="11" xfId="0" applyNumberFormat="1" applyFont="1" applyBorder="1" applyAlignment="1">
      <alignment vertical="center"/>
    </xf>
    <xf numFmtId="3" fontId="2" fillId="0" borderId="17" xfId="0" applyNumberFormat="1" applyFont="1" applyBorder="1" applyAlignment="1">
      <alignment vertical="center"/>
    </xf>
    <xf numFmtId="185" fontId="2" fillId="0" borderId="11" xfId="0" applyNumberFormat="1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176" fontId="2" fillId="0" borderId="11" xfId="0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3" fontId="2" fillId="0" borderId="17" xfId="0" applyNumberFormat="1" applyFont="1" applyBorder="1" applyAlignment="1">
      <alignment vertical="center"/>
    </xf>
    <xf numFmtId="185" fontId="2" fillId="0" borderId="11" xfId="0" applyNumberFormat="1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176" fontId="2" fillId="0" borderId="11" xfId="0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3" fontId="2" fillId="0" borderId="0" xfId="0" applyNumberFormat="1" applyFont="1" applyBorder="1" applyAlignment="1">
      <alignment vertical="center"/>
    </xf>
    <xf numFmtId="0" fontId="5" fillId="0" borderId="6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2" xfId="0" applyFont="1" applyBorder="1" applyAlignment="1">
      <alignment wrapText="1"/>
    </xf>
    <xf numFmtId="0" fontId="5" fillId="0" borderId="25" xfId="0" applyFont="1" applyBorder="1" applyAlignment="1">
      <alignment horizontal="center" vertical="center"/>
    </xf>
    <xf numFmtId="0" fontId="5" fillId="0" borderId="25" xfId="0" applyFont="1" applyBorder="1" applyAlignment="1">
      <alignment/>
    </xf>
    <xf numFmtId="0" fontId="5" fillId="0" borderId="24" xfId="0" applyFont="1" applyBorder="1" applyAlignment="1">
      <alignment/>
    </xf>
    <xf numFmtId="0" fontId="5" fillId="0" borderId="9" xfId="0" applyFont="1" applyBorder="1" applyAlignment="1">
      <alignment wrapText="1"/>
    </xf>
    <xf numFmtId="0" fontId="5" fillId="0" borderId="7" xfId="0" applyFont="1" applyBorder="1" applyAlignment="1">
      <alignment wrapText="1"/>
    </xf>
    <xf numFmtId="0" fontId="6" fillId="0" borderId="0" xfId="0" applyFont="1" applyAlignment="1">
      <alignment/>
    </xf>
    <xf numFmtId="0" fontId="2" fillId="0" borderId="17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3" fontId="2" fillId="0" borderId="21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191" fontId="2" fillId="0" borderId="21" xfId="0" applyNumberFormat="1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184" fontId="2" fillId="0" borderId="0" xfId="0" applyNumberFormat="1" applyFont="1" applyBorder="1" applyAlignment="1">
      <alignment vertical="center"/>
    </xf>
    <xf numFmtId="191" fontId="2" fillId="0" borderId="0" xfId="0" applyNumberFormat="1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2" fillId="0" borderId="21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197" fontId="3" fillId="0" borderId="0" xfId="0" applyNumberFormat="1" applyFont="1" applyAlignment="1">
      <alignment/>
    </xf>
    <xf numFmtId="0" fontId="5" fillId="0" borderId="1" xfId="0" applyFont="1" applyBorder="1" applyAlignment="1">
      <alignment horizontal="left" vertical="center"/>
    </xf>
    <xf numFmtId="191" fontId="5" fillId="0" borderId="1" xfId="0" applyNumberFormat="1" applyFont="1" applyBorder="1" applyAlignment="1">
      <alignment vertical="center"/>
    </xf>
    <xf numFmtId="185" fontId="5" fillId="0" borderId="1" xfId="0" applyNumberFormat="1" applyFont="1" applyBorder="1" applyAlignment="1">
      <alignment vertical="center"/>
    </xf>
    <xf numFmtId="177" fontId="5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197" fontId="3" fillId="0" borderId="0" xfId="0" applyNumberFormat="1" applyFont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left" vertical="top"/>
    </xf>
    <xf numFmtId="0" fontId="0" fillId="0" borderId="0" xfId="0" applyBorder="1" applyAlignment="1">
      <alignment vertical="top"/>
    </xf>
    <xf numFmtId="191" fontId="3" fillId="0" borderId="0" xfId="0" applyNumberFormat="1" applyFont="1" applyBorder="1" applyAlignment="1">
      <alignment vertical="top"/>
    </xf>
    <xf numFmtId="185" fontId="3" fillId="0" borderId="0" xfId="0" applyNumberFormat="1" applyFont="1" applyBorder="1" applyAlignment="1">
      <alignment vertical="top"/>
    </xf>
    <xf numFmtId="177" fontId="3" fillId="0" borderId="0" xfId="0" applyNumberFormat="1" applyFont="1" applyBorder="1" applyAlignment="1">
      <alignment vertical="top"/>
    </xf>
    <xf numFmtId="191" fontId="2" fillId="0" borderId="0" xfId="0" applyNumberFormat="1" applyFont="1" applyBorder="1" applyAlignment="1">
      <alignment vertical="center"/>
    </xf>
    <xf numFmtId="184" fontId="2" fillId="0" borderId="7" xfId="0" applyNumberFormat="1" applyFont="1" applyBorder="1" applyAlignment="1">
      <alignment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3" fontId="2" fillId="0" borderId="22" xfId="0" applyNumberFormat="1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185" fontId="2" fillId="0" borderId="22" xfId="0" applyNumberFormat="1" applyFont="1" applyBorder="1" applyAlignment="1">
      <alignment vertical="center"/>
    </xf>
    <xf numFmtId="176" fontId="2" fillId="0" borderId="22" xfId="0" applyNumberFormat="1" applyFont="1" applyBorder="1" applyAlignment="1">
      <alignment vertical="center"/>
    </xf>
    <xf numFmtId="191" fontId="2" fillId="0" borderId="22" xfId="0" applyNumberFormat="1" applyFont="1" applyBorder="1" applyAlignment="1">
      <alignment vertical="center"/>
    </xf>
    <xf numFmtId="191" fontId="2" fillId="0" borderId="11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91" fontId="2" fillId="0" borderId="11" xfId="0" applyNumberFormat="1" applyFont="1" applyBorder="1" applyAlignment="1">
      <alignment vertical="center"/>
    </xf>
    <xf numFmtId="176" fontId="2" fillId="0" borderId="11" xfId="0" applyNumberFormat="1" applyFont="1" applyBorder="1" applyAlignment="1">
      <alignment vertical="center"/>
    </xf>
    <xf numFmtId="3" fontId="2" fillId="0" borderId="14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185" fontId="2" fillId="0" borderId="14" xfId="0" applyNumberFormat="1" applyFont="1" applyBorder="1" applyAlignment="1">
      <alignment vertical="center"/>
    </xf>
    <xf numFmtId="176" fontId="2" fillId="0" borderId="14" xfId="0" applyNumberFormat="1" applyFont="1" applyBorder="1" applyAlignment="1">
      <alignment vertical="center"/>
    </xf>
    <xf numFmtId="191" fontId="2" fillId="0" borderId="14" xfId="0" applyNumberFormat="1" applyFont="1" applyBorder="1" applyAlignment="1">
      <alignment vertical="center"/>
    </xf>
    <xf numFmtId="184" fontId="7" fillId="0" borderId="0" xfId="0" applyNumberFormat="1" applyFont="1" applyAlignment="1">
      <alignment/>
    </xf>
    <xf numFmtId="184" fontId="5" fillId="0" borderId="16" xfId="0" applyNumberFormat="1" applyFont="1" applyBorder="1" applyAlignment="1">
      <alignment horizontal="center" vertical="center" wrapText="1"/>
    </xf>
    <xf numFmtId="184" fontId="5" fillId="0" borderId="2" xfId="0" applyNumberFormat="1" applyFont="1" applyBorder="1" applyAlignment="1">
      <alignment vertical="center" wrapText="1"/>
    </xf>
    <xf numFmtId="0" fontId="3" fillId="0" borderId="0" xfId="0" applyFont="1" applyAlignment="1">
      <alignment horizontal="left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184" fontId="5" fillId="0" borderId="9" xfId="0" applyNumberFormat="1" applyFont="1" applyBorder="1" applyAlignment="1">
      <alignment vertical="center" wrapText="1"/>
    </xf>
    <xf numFmtId="184" fontId="5" fillId="0" borderId="7" xfId="0" applyNumberFormat="1" applyFont="1" applyBorder="1" applyAlignment="1">
      <alignment vertical="center" wrapText="1"/>
    </xf>
    <xf numFmtId="0" fontId="6" fillId="0" borderId="0" xfId="0" applyFont="1" applyAlignment="1">
      <alignment/>
    </xf>
    <xf numFmtId="0" fontId="8" fillId="0" borderId="10" xfId="0" applyFont="1" applyBorder="1" applyAlignment="1">
      <alignment horizontal="left" vertical="center"/>
    </xf>
    <xf numFmtId="185" fontId="2" fillId="0" borderId="21" xfId="0" applyNumberFormat="1" applyFont="1" applyBorder="1" applyAlignment="1">
      <alignment vertical="center"/>
    </xf>
    <xf numFmtId="184" fontId="2" fillId="0" borderId="22" xfId="0" applyNumberFormat="1" applyFont="1" applyBorder="1" applyAlignment="1">
      <alignment horizontal="right" vertical="center"/>
    </xf>
    <xf numFmtId="184" fontId="2" fillId="0" borderId="21" xfId="0" applyNumberFormat="1" applyFont="1" applyBorder="1" applyAlignment="1">
      <alignment horizontal="right" vertical="center"/>
    </xf>
    <xf numFmtId="0" fontId="5" fillId="0" borderId="7" xfId="0" applyFont="1" applyBorder="1" applyAlignment="1">
      <alignment vertical="center"/>
    </xf>
    <xf numFmtId="0" fontId="5" fillId="0" borderId="7" xfId="0" applyFont="1" applyBorder="1" applyAlignment="1">
      <alignment horizontal="left" vertical="center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8" fillId="0" borderId="21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185" fontId="2" fillId="0" borderId="0" xfId="0" applyNumberFormat="1" applyFont="1" applyBorder="1" applyAlignment="1">
      <alignment vertical="center"/>
    </xf>
    <xf numFmtId="0" fontId="3" fillId="0" borderId="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Border="1" applyAlignment="1">
      <alignment horizontal="left" vertical="center"/>
    </xf>
    <xf numFmtId="0" fontId="3" fillId="0" borderId="17" xfId="0" applyFont="1" applyBorder="1" applyAlignment="1">
      <alignment horizontal="center" vertical="center"/>
    </xf>
    <xf numFmtId="184" fontId="3" fillId="0" borderId="0" xfId="0" applyNumberFormat="1" applyFont="1" applyAlignment="1">
      <alignment/>
    </xf>
    <xf numFmtId="184" fontId="2" fillId="0" borderId="11" xfId="0" applyNumberFormat="1" applyFont="1" applyBorder="1" applyAlignment="1">
      <alignment vertical="center"/>
    </xf>
    <xf numFmtId="3" fontId="2" fillId="0" borderId="7" xfId="0" applyNumberFormat="1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191" fontId="2" fillId="0" borderId="7" xfId="0" applyNumberFormat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185" fontId="2" fillId="0" borderId="7" xfId="0" applyNumberFormat="1" applyFont="1" applyBorder="1" applyAlignment="1">
      <alignment vertical="center"/>
    </xf>
    <xf numFmtId="184" fontId="2" fillId="0" borderId="9" xfId="0" applyNumberFormat="1" applyFont="1" applyBorder="1" applyAlignment="1">
      <alignment vertical="center"/>
    </xf>
    <xf numFmtId="184" fontId="2" fillId="0" borderId="7" xfId="0" applyNumberFormat="1" applyFont="1" applyBorder="1" applyAlignment="1">
      <alignment vertical="center"/>
    </xf>
    <xf numFmtId="184" fontId="2" fillId="0" borderId="11" xfId="0" applyNumberFormat="1" applyFont="1" applyBorder="1" applyAlignment="1">
      <alignment horizontal="right" vertical="center"/>
    </xf>
    <xf numFmtId="184" fontId="2" fillId="0" borderId="0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14" xfId="0" applyFont="1" applyBorder="1" applyAlignment="1">
      <alignment/>
    </xf>
    <xf numFmtId="184" fontId="2" fillId="0" borderId="1" xfId="0" applyNumberFormat="1" applyFont="1" applyBorder="1" applyAlignment="1">
      <alignment/>
    </xf>
    <xf numFmtId="0" fontId="11" fillId="0" borderId="0" xfId="0" applyFont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21" fillId="0" borderId="18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185" fontId="5" fillId="0" borderId="1" xfId="0" applyNumberFormat="1" applyFont="1" applyBorder="1" applyAlignment="1">
      <alignment vertical="center"/>
    </xf>
    <xf numFmtId="184" fontId="5" fillId="0" borderId="14" xfId="0" applyNumberFormat="1" applyFont="1" applyBorder="1" applyAlignment="1">
      <alignment vertical="center"/>
    </xf>
    <xf numFmtId="184" fontId="5" fillId="0" borderId="23" xfId="0" applyNumberFormat="1" applyFont="1" applyBorder="1" applyAlignment="1">
      <alignment vertical="center"/>
    </xf>
    <xf numFmtId="190" fontId="5" fillId="0" borderId="14" xfId="0" applyNumberFormat="1" applyFont="1" applyBorder="1" applyAlignment="1">
      <alignment vertical="center"/>
    </xf>
    <xf numFmtId="190" fontId="5" fillId="0" borderId="23" xfId="0" applyNumberFormat="1" applyFont="1" applyBorder="1" applyAlignment="1">
      <alignment vertical="center"/>
    </xf>
    <xf numFmtId="187" fontId="5" fillId="0" borderId="1" xfId="0" applyNumberFormat="1" applyFont="1" applyBorder="1" applyAlignment="1">
      <alignment vertical="center"/>
    </xf>
    <xf numFmtId="3" fontId="2" fillId="0" borderId="12" xfId="0" applyNumberFormat="1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185" fontId="2" fillId="0" borderId="12" xfId="0" applyNumberFormat="1" applyFont="1" applyBorder="1" applyAlignment="1">
      <alignment vertical="center"/>
    </xf>
    <xf numFmtId="184" fontId="2" fillId="0" borderId="12" xfId="0" applyNumberFormat="1" applyFont="1" applyBorder="1" applyAlignment="1">
      <alignment vertical="center"/>
    </xf>
    <xf numFmtId="190" fontId="2" fillId="0" borderId="12" xfId="0" applyNumberFormat="1" applyFont="1" applyBorder="1" applyAlignment="1">
      <alignment vertical="center"/>
    </xf>
    <xf numFmtId="187" fontId="2" fillId="0" borderId="12" xfId="0" applyNumberFormat="1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3" fontId="2" fillId="0" borderId="13" xfId="0" applyNumberFormat="1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185" fontId="2" fillId="0" borderId="13" xfId="0" applyNumberFormat="1" applyFont="1" applyBorder="1" applyAlignment="1">
      <alignment vertical="center"/>
    </xf>
    <xf numFmtId="184" fontId="2" fillId="0" borderId="13" xfId="0" applyNumberFormat="1" applyFont="1" applyBorder="1" applyAlignment="1">
      <alignment vertical="center"/>
    </xf>
    <xf numFmtId="190" fontId="2" fillId="0" borderId="13" xfId="0" applyNumberFormat="1" applyFont="1" applyBorder="1" applyAlignment="1">
      <alignment vertical="center"/>
    </xf>
    <xf numFmtId="187" fontId="2" fillId="0" borderId="13" xfId="0" applyNumberFormat="1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0" fontId="3" fillId="0" borderId="0" xfId="0" applyFont="1" applyAlignment="1">
      <alignment horizontal="left" vertical="center"/>
    </xf>
    <xf numFmtId="0" fontId="4" fillId="0" borderId="18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5" xfId="0" applyFont="1" applyBorder="1" applyAlignment="1">
      <alignment horizontal="center" vertical="center"/>
    </xf>
    <xf numFmtId="0" fontId="4" fillId="0" borderId="25" xfId="0" applyFont="1" applyBorder="1" applyAlignment="1">
      <alignment vertical="center"/>
    </xf>
    <xf numFmtId="0" fontId="4" fillId="0" borderId="24" xfId="0" applyFont="1" applyBorder="1" applyAlignment="1">
      <alignment horizontal="center" vertical="center"/>
    </xf>
    <xf numFmtId="0" fontId="4" fillId="0" borderId="24" xfId="0" applyFont="1" applyBorder="1" applyAlignment="1">
      <alignment vertical="center"/>
    </xf>
    <xf numFmtId="0" fontId="5" fillId="0" borderId="9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3" fontId="2" fillId="0" borderId="10" xfId="0" applyNumberFormat="1" applyFont="1" applyBorder="1" applyAlignment="1">
      <alignment vertical="center"/>
    </xf>
    <xf numFmtId="176" fontId="2" fillId="0" borderId="21" xfId="0" applyNumberFormat="1" applyFont="1" applyBorder="1" applyAlignment="1">
      <alignment vertical="center"/>
    </xf>
    <xf numFmtId="0" fontId="8" fillId="0" borderId="17" xfId="0" applyFont="1" applyBorder="1" applyAlignment="1">
      <alignment horizontal="left" vertical="center"/>
    </xf>
    <xf numFmtId="176" fontId="2" fillId="0" borderId="0" xfId="0" applyNumberFormat="1" applyFont="1" applyBorder="1" applyAlignment="1">
      <alignment vertical="center"/>
    </xf>
    <xf numFmtId="176" fontId="5" fillId="0" borderId="1" xfId="0" applyNumberFormat="1" applyFont="1" applyBorder="1" applyAlignment="1">
      <alignment vertical="center"/>
    </xf>
    <xf numFmtId="3" fontId="2" fillId="0" borderId="9" xfId="0" applyNumberFormat="1" applyFont="1" applyBorder="1" applyAlignment="1">
      <alignment vertical="center"/>
    </xf>
    <xf numFmtId="3" fontId="2" fillId="0" borderId="8" xfId="0" applyNumberFormat="1" applyFont="1" applyBorder="1" applyAlignment="1">
      <alignment vertical="center"/>
    </xf>
    <xf numFmtId="176" fontId="2" fillId="0" borderId="7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5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3" fontId="0" fillId="0" borderId="0" xfId="0" applyNumberForma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187" fontId="3" fillId="0" borderId="0" xfId="0" applyNumberFormat="1" applyFont="1" applyBorder="1" applyAlignment="1">
      <alignment vertical="center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20" xfId="0" applyFont="1" applyBorder="1" applyAlignment="1">
      <alignment horizontal="center" vertical="center" shrinkToFit="1"/>
    </xf>
    <xf numFmtId="193" fontId="5" fillId="0" borderId="11" xfId="0" applyNumberFormat="1" applyFont="1" applyBorder="1" applyAlignment="1">
      <alignment vertical="center"/>
    </xf>
    <xf numFmtId="193" fontId="5" fillId="0" borderId="11" xfId="17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193" fontId="5" fillId="0" borderId="15" xfId="17" applyNumberFormat="1" applyFont="1" applyBorder="1" applyAlignment="1">
      <alignment vertical="center"/>
    </xf>
    <xf numFmtId="193" fontId="5" fillId="0" borderId="15" xfId="0" applyNumberFormat="1" applyFont="1" applyBorder="1" applyAlignment="1">
      <alignment vertical="center"/>
    </xf>
    <xf numFmtId="185" fontId="5" fillId="0" borderId="15" xfId="0" applyNumberFormat="1" applyFont="1" applyBorder="1" applyAlignment="1">
      <alignment vertical="center"/>
    </xf>
    <xf numFmtId="176" fontId="2" fillId="0" borderId="12" xfId="0" applyNumberFormat="1" applyFont="1" applyBorder="1" applyAlignment="1">
      <alignment vertical="center"/>
    </xf>
    <xf numFmtId="187" fontId="2" fillId="0" borderId="22" xfId="0" applyNumberFormat="1" applyFont="1" applyBorder="1" applyAlignment="1">
      <alignment vertical="center"/>
    </xf>
    <xf numFmtId="187" fontId="2" fillId="0" borderId="10" xfId="0" applyNumberFormat="1" applyFont="1" applyBorder="1" applyAlignment="1">
      <alignment vertical="center"/>
    </xf>
    <xf numFmtId="176" fontId="2" fillId="0" borderId="13" xfId="0" applyNumberFormat="1" applyFont="1" applyBorder="1" applyAlignment="1">
      <alignment vertical="center"/>
    </xf>
    <xf numFmtId="187" fontId="2" fillId="0" borderId="11" xfId="0" applyNumberFormat="1" applyFont="1" applyBorder="1" applyAlignment="1">
      <alignment vertical="center"/>
    </xf>
    <xf numFmtId="187" fontId="2" fillId="0" borderId="17" xfId="0" applyNumberFormat="1" applyFont="1" applyBorder="1" applyAlignment="1">
      <alignment vertical="center"/>
    </xf>
    <xf numFmtId="3" fontId="2" fillId="0" borderId="15" xfId="0" applyNumberFormat="1" applyFont="1" applyBorder="1" applyAlignment="1">
      <alignment vertical="center"/>
    </xf>
    <xf numFmtId="176" fontId="2" fillId="0" borderId="15" xfId="0" applyNumberFormat="1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187" fontId="2" fillId="0" borderId="14" xfId="0" applyNumberFormat="1" applyFont="1" applyBorder="1" applyAlignment="1">
      <alignment vertical="center"/>
    </xf>
    <xf numFmtId="187" fontId="2" fillId="0" borderId="23" xfId="0" applyNumberFormat="1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17" fillId="0" borderId="0" xfId="0" applyFont="1" applyAlignment="1">
      <alignment/>
    </xf>
    <xf numFmtId="0" fontId="3" fillId="0" borderId="3" xfId="0" applyFont="1" applyBorder="1" applyAlignment="1">
      <alignment horizontal="center" vertical="center"/>
    </xf>
    <xf numFmtId="0" fontId="3" fillId="0" borderId="16" xfId="0" applyFont="1" applyBorder="1" applyAlignment="1">
      <alignment horizontal="left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/>
    </xf>
    <xf numFmtId="0" fontId="3" fillId="0" borderId="11" xfId="0" applyFont="1" applyBorder="1" applyAlignment="1">
      <alignment horizontal="right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right" vertical="center"/>
    </xf>
    <xf numFmtId="0" fontId="3" fillId="0" borderId="12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/>
    </xf>
    <xf numFmtId="0" fontId="3" fillId="0" borderId="13" xfId="0" applyFont="1" applyBorder="1" applyAlignment="1">
      <alignment horizontal="right" vertical="top"/>
    </xf>
    <xf numFmtId="0" fontId="3" fillId="0" borderId="13" xfId="0" applyFont="1" applyBorder="1" applyAlignment="1">
      <alignment horizontal="center" vertical="top"/>
    </xf>
    <xf numFmtId="0" fontId="3" fillId="0" borderId="9" xfId="0" applyFont="1" applyBorder="1" applyAlignment="1">
      <alignment horizontal="center" vertical="top"/>
    </xf>
    <xf numFmtId="0" fontId="3" fillId="0" borderId="25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3" fillId="0" borderId="8" xfId="0" applyFont="1" applyBorder="1" applyAlignment="1">
      <alignment horizontal="right" vertical="top"/>
    </xf>
    <xf numFmtId="0" fontId="3" fillId="0" borderId="8" xfId="0" applyFont="1" applyBorder="1" applyAlignment="1">
      <alignment horizontal="center" vertical="top"/>
    </xf>
    <xf numFmtId="0" fontId="3" fillId="0" borderId="17" xfId="0" applyFont="1" applyBorder="1" applyAlignment="1">
      <alignment shrinkToFit="1"/>
    </xf>
    <xf numFmtId="0" fontId="3" fillId="0" borderId="23" xfId="0" applyFont="1" applyBorder="1" applyAlignment="1">
      <alignment horizontal="right" vertical="top"/>
    </xf>
    <xf numFmtId="3" fontId="17" fillId="0" borderId="12" xfId="0" applyNumberFormat="1" applyFont="1" applyBorder="1" applyAlignment="1">
      <alignment vertical="center"/>
    </xf>
    <xf numFmtId="176" fontId="17" fillId="0" borderId="12" xfId="0" applyNumberFormat="1" applyFont="1" applyBorder="1" applyAlignment="1">
      <alignment vertical="center"/>
    </xf>
    <xf numFmtId="184" fontId="17" fillId="0" borderId="12" xfId="0" applyNumberFormat="1" applyFont="1" applyBorder="1" applyAlignment="1">
      <alignment vertical="center"/>
    </xf>
    <xf numFmtId="182" fontId="17" fillId="0" borderId="12" xfId="0" applyNumberFormat="1" applyFont="1" applyBorder="1" applyAlignment="1">
      <alignment vertical="center"/>
    </xf>
    <xf numFmtId="190" fontId="17" fillId="0" borderId="12" xfId="0" applyNumberFormat="1" applyFont="1" applyBorder="1" applyAlignment="1">
      <alignment vertical="center"/>
    </xf>
    <xf numFmtId="182" fontId="17" fillId="0" borderId="22" xfId="0" applyNumberFormat="1" applyFont="1" applyBorder="1" applyAlignment="1">
      <alignment vertical="center"/>
    </xf>
    <xf numFmtId="177" fontId="17" fillId="0" borderId="13" xfId="17" applyNumberFormat="1" applyFont="1" applyBorder="1" applyAlignment="1">
      <alignment vertical="center"/>
    </xf>
    <xf numFmtId="176" fontId="17" fillId="0" borderId="13" xfId="0" applyNumberFormat="1" applyFont="1" applyBorder="1" applyAlignment="1">
      <alignment vertical="center"/>
    </xf>
    <xf numFmtId="184" fontId="17" fillId="0" borderId="13" xfId="0" applyNumberFormat="1" applyFont="1" applyBorder="1" applyAlignment="1">
      <alignment vertical="center"/>
    </xf>
    <xf numFmtId="182" fontId="17" fillId="0" borderId="13" xfId="0" applyNumberFormat="1" applyFont="1" applyBorder="1" applyAlignment="1">
      <alignment vertical="center"/>
    </xf>
    <xf numFmtId="190" fontId="17" fillId="0" borderId="13" xfId="0" applyNumberFormat="1" applyFont="1" applyBorder="1" applyAlignment="1">
      <alignment vertical="center"/>
    </xf>
    <xf numFmtId="3" fontId="17" fillId="0" borderId="13" xfId="17" applyNumberFormat="1" applyFont="1" applyBorder="1" applyAlignment="1" applyProtection="1">
      <alignment vertical="center"/>
      <protection/>
    </xf>
    <xf numFmtId="3" fontId="17" fillId="0" borderId="11" xfId="17" applyNumberFormat="1" applyFont="1" applyBorder="1" applyAlignment="1" applyProtection="1">
      <alignment vertical="center"/>
      <protection/>
    </xf>
    <xf numFmtId="176" fontId="17" fillId="0" borderId="25" xfId="0" applyNumberFormat="1" applyFont="1" applyBorder="1" applyAlignment="1">
      <alignment vertical="center"/>
    </xf>
    <xf numFmtId="182" fontId="17" fillId="0" borderId="25" xfId="0" applyNumberFormat="1" applyFont="1" applyBorder="1" applyAlignment="1">
      <alignment vertical="center"/>
    </xf>
    <xf numFmtId="182" fontId="17" fillId="0" borderId="9" xfId="0" applyNumberFormat="1" applyFont="1" applyBorder="1" applyAlignment="1">
      <alignment vertical="center"/>
    </xf>
    <xf numFmtId="37" fontId="17" fillId="0" borderId="13" xfId="0" applyNumberFormat="1" applyFont="1" applyBorder="1" applyAlignment="1" applyProtection="1">
      <alignment vertical="center"/>
      <protection/>
    </xf>
    <xf numFmtId="37" fontId="17" fillId="0" borderId="11" xfId="0" applyNumberFormat="1" applyFont="1" applyBorder="1" applyAlignment="1" applyProtection="1">
      <alignment vertical="center"/>
      <protection/>
    </xf>
    <xf numFmtId="3" fontId="17" fillId="0" borderId="13" xfId="17" applyNumberFormat="1" applyFont="1" applyBorder="1" applyAlignment="1" applyProtection="1">
      <alignment horizontal="right" vertical="center"/>
      <protection/>
    </xf>
    <xf numFmtId="3" fontId="17" fillId="0" borderId="11" xfId="17" applyNumberFormat="1" applyFont="1" applyBorder="1" applyAlignment="1" applyProtection="1">
      <alignment horizontal="right" vertical="center"/>
      <protection/>
    </xf>
    <xf numFmtId="177" fontId="17" fillId="0" borderId="25" xfId="17" applyNumberFormat="1" applyFont="1" applyBorder="1" applyAlignment="1">
      <alignment vertical="center"/>
    </xf>
    <xf numFmtId="3" fontId="17" fillId="0" borderId="13" xfId="0" applyNumberFormat="1" applyFont="1" applyBorder="1" applyAlignment="1">
      <alignment vertical="center"/>
    </xf>
    <xf numFmtId="182" fontId="17" fillId="0" borderId="11" xfId="0" applyNumberFormat="1" applyFont="1" applyBorder="1" applyAlignment="1">
      <alignment vertical="center"/>
    </xf>
    <xf numFmtId="177" fontId="17" fillId="0" borderId="15" xfId="17" applyNumberFormat="1" applyFont="1" applyBorder="1" applyAlignment="1">
      <alignment vertical="center"/>
    </xf>
    <xf numFmtId="176" fontId="17" fillId="0" borderId="15" xfId="0" applyNumberFormat="1" applyFont="1" applyBorder="1" applyAlignment="1">
      <alignment vertical="center"/>
    </xf>
    <xf numFmtId="184" fontId="17" fillId="0" borderId="15" xfId="0" applyNumberFormat="1" applyFont="1" applyBorder="1" applyAlignment="1">
      <alignment vertical="center"/>
    </xf>
    <xf numFmtId="182" fontId="17" fillId="0" borderId="15" xfId="0" applyNumberFormat="1" applyFont="1" applyBorder="1" applyAlignment="1">
      <alignment vertical="center"/>
    </xf>
    <xf numFmtId="190" fontId="17" fillId="0" borderId="15" xfId="0" applyNumberFormat="1" applyFont="1" applyBorder="1" applyAlignment="1">
      <alignment vertical="center"/>
    </xf>
    <xf numFmtId="0" fontId="17" fillId="0" borderId="15" xfId="0" applyFont="1" applyBorder="1" applyAlignment="1">
      <alignment vertical="center"/>
    </xf>
    <xf numFmtId="0" fontId="17" fillId="0" borderId="14" xfId="0" applyFont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tx>
            <c:v>調査日人口（人）</c:v>
          </c:tx>
          <c:spPr>
            <a:pattFill prst="openDmnd">
              <a:fgClr>
                <a:srgbClr val="FF0000"/>
              </a:fgClr>
              <a:bgClr>
                <a:srgbClr val="FFFFFF"/>
              </a:bgClr>
            </a:patt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平成 　３ 年</c:v>
              </c:pt>
              <c:pt idx="1">
                <c:v>　   　  ６ 年</c:v>
              </c:pt>
              <c:pt idx="2">
                <c:v>　     　９ 年</c:v>
              </c:pt>
              <c:pt idx="3">
                <c:v>　　   11 年</c:v>
              </c:pt>
              <c:pt idx="4">
                <c:v>　　   14 年</c:v>
              </c:pt>
              <c:pt idx="5">
                <c:v>　　   16 年</c:v>
              </c:pt>
            </c:strLit>
          </c:cat>
          <c:val>
            <c:numLit>
              <c:ptCount val="6"/>
              <c:pt idx="0">
                <c:v>456346</c:v>
              </c:pt>
              <c:pt idx="1">
                <c:v>465161</c:v>
              </c:pt>
              <c:pt idx="2">
                <c:v>474328</c:v>
              </c:pt>
              <c:pt idx="3">
                <c:v>478054</c:v>
              </c:pt>
              <c:pt idx="4">
                <c:v>479290</c:v>
              </c:pt>
              <c:pt idx="5">
                <c:v>480982</c:v>
              </c:pt>
            </c:numLit>
          </c:val>
        </c:ser>
        <c:ser>
          <c:idx val="0"/>
          <c:order val="1"/>
          <c:tx>
            <c:v>商業人口</c:v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平成 　３ 年</c:v>
              </c:pt>
              <c:pt idx="1">
                <c:v>　   　  ６ 年</c:v>
              </c:pt>
              <c:pt idx="2">
                <c:v>　     　９ 年</c:v>
              </c:pt>
              <c:pt idx="3">
                <c:v>　　   11 年</c:v>
              </c:pt>
              <c:pt idx="4">
                <c:v>　　   14 年</c:v>
              </c:pt>
              <c:pt idx="5">
                <c:v>　　   16 年</c:v>
              </c:pt>
            </c:strLit>
          </c:cat>
          <c:val>
            <c:numLit>
              <c:ptCount val="6"/>
              <c:pt idx="0">
                <c:v>586118</c:v>
              </c:pt>
              <c:pt idx="1">
                <c:v>597167</c:v>
              </c:pt>
              <c:pt idx="2">
                <c:v>603173</c:v>
              </c:pt>
              <c:pt idx="3">
                <c:v>611583</c:v>
              </c:pt>
              <c:pt idx="4">
                <c:v>588113.188152652</c:v>
              </c:pt>
              <c:pt idx="5">
                <c:v>588754</c:v>
              </c:pt>
            </c:numLit>
          </c:val>
        </c:ser>
        <c:axId val="31965224"/>
        <c:axId val="19251561"/>
      </c:barChart>
      <c:lineChart>
        <c:grouping val="standard"/>
        <c:varyColors val="0"/>
        <c:ser>
          <c:idx val="2"/>
          <c:order val="2"/>
          <c:tx>
            <c:v>顧客吸引力指数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6"/>
              <c:pt idx="0">
                <c:v>平成 　３ 年</c:v>
              </c:pt>
              <c:pt idx="1">
                <c:v>　   　  ６ 年</c:v>
              </c:pt>
              <c:pt idx="2">
                <c:v>　     　９ 年</c:v>
              </c:pt>
              <c:pt idx="3">
                <c:v>　　   11 年</c:v>
              </c:pt>
              <c:pt idx="4">
                <c:v>　　   14 年</c:v>
              </c:pt>
              <c:pt idx="5">
                <c:v>　　   16 年</c:v>
              </c:pt>
            </c:strLit>
          </c:cat>
          <c:val>
            <c:numLit>
              <c:ptCount val="6"/>
              <c:pt idx="0">
                <c:v>1.28</c:v>
              </c:pt>
              <c:pt idx="1">
                <c:v>1.28</c:v>
              </c:pt>
              <c:pt idx="2">
                <c:v>1.27</c:v>
              </c:pt>
              <c:pt idx="3">
                <c:v>1.2793178176523992</c:v>
              </c:pt>
              <c:pt idx="4">
                <c:v>1.2270508213245677</c:v>
              </c:pt>
              <c:pt idx="5">
                <c:v>1.2240670717356168</c:v>
              </c:pt>
            </c:numLit>
          </c:val>
          <c:smooth val="0"/>
        </c:ser>
        <c:axId val="39046322"/>
        <c:axId val="15872579"/>
      </c:lineChart>
      <c:catAx>
        <c:axId val="319652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251561"/>
        <c:crosses val="autoZero"/>
        <c:auto val="0"/>
        <c:lblOffset val="100"/>
        <c:noMultiLvlLbl val="0"/>
      </c:catAx>
      <c:valAx>
        <c:axId val="19251561"/>
        <c:scaling>
          <c:orientation val="minMax"/>
          <c:max val="7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(人)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965224"/>
        <c:crossesAt val="1"/>
        <c:crossBetween val="between"/>
        <c:dispUnits/>
        <c:majorUnit val="50000"/>
      </c:valAx>
      <c:catAx>
        <c:axId val="39046322"/>
        <c:scaling>
          <c:orientation val="minMax"/>
        </c:scaling>
        <c:axPos val="b"/>
        <c:delete val="1"/>
        <c:majorTickMark val="in"/>
        <c:minorTickMark val="none"/>
        <c:tickLblPos val="nextTo"/>
        <c:crossAx val="15872579"/>
        <c:crosses val="autoZero"/>
        <c:auto val="0"/>
        <c:lblOffset val="100"/>
        <c:noMultiLvlLbl val="0"/>
      </c:catAx>
      <c:valAx>
        <c:axId val="15872579"/>
        <c:scaling>
          <c:orientation val="minMax"/>
          <c:max val="1.7"/>
          <c:min val="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(指数)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046322"/>
        <c:crosses val="max"/>
        <c:crossBetween val="between"/>
        <c:dispUnits/>
        <c:majorUnit val="0.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t"/>
      <c:layout/>
      <c:overlay val="0"/>
      <c:spPr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dotGrid">
                <a:fgClr>
                  <a:srgbClr val="00FF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zigZag">
                <a:fgClr>
                  <a:srgbClr val="FF00FF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horzBrick">
                <a:fgClr>
                  <a:srgbClr val="FF66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ltVert">
                <a:fgClr>
                  <a:srgbClr val="808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openDmnd">
                <a:fgClr>
                  <a:srgbClr val="008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ltDnDiag">
                <a:fgClr>
                  <a:srgbClr val="0000FF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pattFill prst="shingle">
                <a:fgClr>
                  <a:srgbClr val="00CCFF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pPr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pPr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pPr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pPr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pPr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pPr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pPr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Lit>
              <c:ptCount val="7"/>
              <c:pt idx="0">
                <c:v>４人以下</c:v>
              </c:pt>
              <c:pt idx="1">
                <c:v>５～９人</c:v>
              </c:pt>
              <c:pt idx="2">
                <c:v>10～19人</c:v>
              </c:pt>
              <c:pt idx="3">
                <c:v>20～29人</c:v>
              </c:pt>
              <c:pt idx="4">
                <c:v>30～49人</c:v>
              </c:pt>
              <c:pt idx="5">
                <c:v>50～99人</c:v>
              </c:pt>
              <c:pt idx="6">
                <c:v>100人以上</c:v>
              </c:pt>
            </c:strLit>
          </c:cat>
          <c:val>
            <c:numLit>
              <c:ptCount val="7"/>
              <c:pt idx="0">
                <c:v>16.718654476771874</c:v>
              </c:pt>
              <c:pt idx="1">
                <c:v>17.968565971951524</c:v>
              </c:pt>
              <c:pt idx="2">
                <c:v>18.810234573692153</c:v>
              </c:pt>
              <c:pt idx="3">
                <c:v>8.56720785891827</c:v>
              </c:pt>
              <c:pt idx="4">
                <c:v>8.10791746809113</c:v>
              </c:pt>
              <c:pt idx="5">
                <c:v>9.338074384711907</c:v>
              </c:pt>
              <c:pt idx="6">
                <c:v>20.48934526586314</c:v>
              </c:pt>
            </c:numLit>
          </c:val>
        </c:ser>
        <c:holeSize val="4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doughnutChart>
        <c:varyColors val="1"/>
        <c:ser>
          <c:idx val="0"/>
          <c:order val="0"/>
          <c:spPr>
            <a:ln w="3175">
              <a:solid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diagBrick">
                <a:fgClr>
                  <a:srgbClr val="0000FF"/>
                </a:fgClr>
                <a:bgClr>
                  <a:srgbClr val="FFFFFF"/>
                </a:bgClr>
              </a:pattFill>
              <a:ln w="3175">
                <a:solidFill>
                  <a:srgbClr val="0000FF"/>
                </a:solidFill>
              </a:ln>
            </c:spPr>
          </c:dPt>
          <c:dPt>
            <c:idx val="1"/>
            <c:spPr>
              <a:pattFill prst="ltDnDiag">
                <a:fgClr>
                  <a:srgbClr val="FF00FF"/>
                </a:fgClr>
                <a:bgClr>
                  <a:srgbClr val="FFFFFF"/>
                </a:bgClr>
              </a:pattFill>
              <a:ln w="3175">
                <a:solidFill>
                  <a:srgbClr val="FF00FF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/>
              </a:ln>
            </c:spPr>
          </c:dPt>
          <c:dPt>
            <c:idx val="3"/>
            <c:spPr>
              <a:solidFill>
                <a:srgbClr val="FFFFFF"/>
              </a:solidFill>
              <a:ln w="3175">
                <a:solidFill/>
              </a:ln>
            </c:spPr>
          </c:dPt>
          <c:dPt>
            <c:idx val="4"/>
            <c:spPr>
              <a:solidFill>
                <a:srgbClr val="FFFFFF"/>
              </a:solidFill>
              <a:ln w="3175">
                <a:solidFill/>
              </a:ln>
            </c:spPr>
          </c:dPt>
          <c:dPt>
            <c:idx val="5"/>
            <c:spPr>
              <a:solidFill>
                <a:srgbClr val="FFFFFF"/>
              </a:solidFill>
              <a:ln w="3175">
                <a:solidFill/>
              </a:ln>
            </c:spPr>
          </c:dPt>
          <c:dPt>
            <c:idx val="6"/>
            <c:spPr>
              <a:solidFill>
                <a:srgbClr val="FFFFFF"/>
              </a:solidFill>
              <a:ln w="3175">
                <a:solidFill/>
              </a:ln>
            </c:spPr>
          </c:dPt>
          <c:dPt>
            <c:idx val="7"/>
            <c:spPr>
              <a:solidFill>
                <a:srgbClr val="FFFFFF"/>
              </a:solidFill>
              <a:ln w="3175">
                <a:solid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pPr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織物・衣服・
身の回り品
13.7%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Lit>
              <c:ptCount val="8"/>
              <c:pt idx="0">
                <c:v>卸　　売　　業</c:v>
              </c:pt>
              <c:pt idx="1">
                <c:v>小　　売　　業</c:v>
              </c:pt>
              <c:pt idx="2">
                <c:v>飲食料品</c:v>
              </c:pt>
              <c:pt idx="3">
                <c:v>織物・衣服・身の回り品</c:v>
              </c:pt>
              <c:pt idx="4">
                <c:v>家具・じゅう器・機械器具</c:v>
              </c:pt>
              <c:pt idx="5">
                <c:v>自動車・自転車</c:v>
              </c:pt>
              <c:pt idx="6">
                <c:v>各種商品</c:v>
              </c:pt>
              <c:pt idx="7">
                <c:v>その他</c:v>
              </c:pt>
            </c:strLit>
          </c:cat>
          <c:val>
            <c:numLit>
              <c:ptCount val="8"/>
              <c:pt idx="0">
                <c:v>24.310846377614627</c:v>
              </c:pt>
              <c:pt idx="1">
                <c:v>0</c:v>
              </c:pt>
              <c:pt idx="2">
                <c:v>22.205291591633188</c:v>
              </c:pt>
              <c:pt idx="3">
                <c:v>13.686106108879345</c:v>
              </c:pt>
              <c:pt idx="4">
                <c:v>7.230918409752044</c:v>
              </c:pt>
              <c:pt idx="5">
                <c:v>6.081174677933232</c:v>
              </c:pt>
              <c:pt idx="6">
                <c:v>0.19393267765618508</c:v>
              </c:pt>
              <c:pt idx="7">
                <c:v>26.291730156531372</c:v>
              </c:pt>
            </c:numLit>
          </c:val>
        </c:ser>
        <c:ser>
          <c:idx val="1"/>
          <c:order val="1"/>
          <c:spPr>
            <a:ln w="3175">
              <a:solid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diagBrick">
                <a:fgClr>
                  <a:srgbClr val="0000FF"/>
                </a:fgClr>
                <a:bgClr>
                  <a:srgbClr val="FFFFFF"/>
                </a:bgClr>
              </a:pattFill>
              <a:ln w="3175">
                <a:solidFill>
                  <a:srgbClr val="0000FF"/>
                </a:solidFill>
              </a:ln>
            </c:spPr>
          </c:dPt>
          <c:dPt>
            <c:idx val="1"/>
            <c:spPr>
              <a:pattFill prst="ltDnDiag">
                <a:fgClr>
                  <a:srgbClr val="FF00FF"/>
                </a:fgClr>
                <a:bgClr>
                  <a:srgbClr val="FFFFFF"/>
                </a:bgClr>
              </a:pattFill>
              <a:ln w="3175">
                <a:solidFill>
                  <a:srgbClr val="FF00FF"/>
                </a:solidFill>
              </a:ln>
            </c:spPr>
          </c:dPt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pPr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numFmt formatCode="0.0%" sourceLinked="0"/>
            <c:spPr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Lit>
              <c:ptCount val="8"/>
              <c:pt idx="0">
                <c:v>卸　　売　　業</c:v>
              </c:pt>
              <c:pt idx="1">
                <c:v>小　　売　　業</c:v>
              </c:pt>
              <c:pt idx="2">
                <c:v>飲食料品</c:v>
              </c:pt>
              <c:pt idx="3">
                <c:v>織物・衣服・身の回り品</c:v>
              </c:pt>
              <c:pt idx="4">
                <c:v>家具・じゅう器・機械器具</c:v>
              </c:pt>
              <c:pt idx="5">
                <c:v>自動車・自転車</c:v>
              </c:pt>
              <c:pt idx="6">
                <c:v>各種商品</c:v>
              </c:pt>
              <c:pt idx="7">
                <c:v>その他</c:v>
              </c:pt>
            </c:strLit>
          </c:cat>
          <c:val>
            <c:numLit>
              <c:ptCount val="8"/>
              <c:pt idx="0">
                <c:v>24.310846377614627</c:v>
              </c:pt>
              <c:pt idx="1">
                <c:v>75.68915362238538</c:v>
              </c:pt>
            </c:numLit>
          </c:val>
        </c:ser>
        <c:holeSize val="35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25">
                <a:fgClr>
                  <a:srgbClr val="00FF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zigZag">
                <a:fgClr>
                  <a:srgbClr val="80008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diagBrick">
                <a:fgClr>
                  <a:srgbClr val="FF6600"/>
                </a:fgClr>
                <a:bgClr>
                  <a:srgbClr val="FFFFCC"/>
                </a:bgClr>
              </a:pattFill>
            </c:spPr>
          </c:dPt>
          <c:dPt>
            <c:idx val="3"/>
            <c:spPr>
              <a:pattFill prst="ltUpDiag">
                <a:fgClr>
                  <a:srgbClr val="808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openDmnd">
                <a:fgClr>
                  <a:srgbClr val="008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ltDnDiag">
                <a:fgClr>
                  <a:srgbClr val="0000FF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pattFill prst="pct75">
                <a:fgClr>
                  <a:srgbClr val="00CCFF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numFmt formatCode="0.0%" sourceLinked="0"/>
              <c:spPr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numFmt formatCode="0.0%" sourceLinked="0"/>
              <c:spPr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numFmt formatCode="0.0%" sourceLinked="0"/>
              <c:spPr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Lit>
              <c:ptCount val="7"/>
              <c:pt idx="0">
                <c:v>4 人 以 下</c:v>
              </c:pt>
              <c:pt idx="1">
                <c:v>5 ～ 9</c:v>
              </c:pt>
              <c:pt idx="2">
                <c:v>10 ～ 19</c:v>
              </c:pt>
              <c:pt idx="3">
                <c:v>20 ～ 29</c:v>
              </c:pt>
              <c:pt idx="4">
                <c:v>30 ～ 49</c:v>
              </c:pt>
              <c:pt idx="5">
                <c:v>50 ～ 99</c:v>
              </c:pt>
              <c:pt idx="6">
                <c:v>100人以上</c:v>
              </c:pt>
            </c:strLit>
          </c:cat>
          <c:val>
            <c:numLit>
              <c:ptCount val="7"/>
              <c:pt idx="0">
                <c:v>42.62108262108262</c:v>
              </c:pt>
              <c:pt idx="1">
                <c:v>30.5982905982906</c:v>
              </c:pt>
              <c:pt idx="2">
                <c:v>15.555555555555555</c:v>
              </c:pt>
              <c:pt idx="3">
                <c:v>5.356125356125356</c:v>
              </c:pt>
              <c:pt idx="4">
                <c:v>3.4757834757834756</c:v>
              </c:pt>
              <c:pt idx="5">
                <c:v>1.9943019943019942</c:v>
              </c:pt>
              <c:pt idx="6">
                <c:v>0.39886039886039887</c:v>
              </c:pt>
            </c:numLit>
          </c:val>
        </c:ser>
        <c:holeSize val="4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25">
                <a:fgClr>
                  <a:srgbClr val="00FF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zigZag">
                <a:fgClr>
                  <a:srgbClr val="80008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diagBrick">
                <a:fgClr>
                  <a:srgbClr val="FF6600"/>
                </a:fgClr>
                <a:bgClr>
                  <a:srgbClr val="FFFFCC"/>
                </a:bgClr>
              </a:pattFill>
            </c:spPr>
          </c:dPt>
          <c:dPt>
            <c:idx val="3"/>
            <c:spPr>
              <a:pattFill prst="ltUpDiag">
                <a:fgClr>
                  <a:srgbClr val="808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openDmnd">
                <a:fgClr>
                  <a:srgbClr val="008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ltDnDiag">
                <a:fgClr>
                  <a:srgbClr val="0000FF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pattFill prst="pct70">
                <a:fgClr>
                  <a:srgbClr val="00CCFF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pPr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pPr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pPr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pPr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pPr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pPr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pPr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Lit>
              <c:ptCount val="7"/>
              <c:pt idx="0">
                <c:v>4 人 以 下</c:v>
              </c:pt>
              <c:pt idx="1">
                <c:v>5 ～ 9</c:v>
              </c:pt>
              <c:pt idx="2">
                <c:v>10 ～ 19</c:v>
              </c:pt>
              <c:pt idx="3">
                <c:v>20 ～ 29</c:v>
              </c:pt>
              <c:pt idx="4">
                <c:v>30 ～ 49</c:v>
              </c:pt>
              <c:pt idx="5">
                <c:v>50 ～ 99</c:v>
              </c:pt>
              <c:pt idx="6">
                <c:v>100人以上</c:v>
              </c:pt>
            </c:strLit>
          </c:cat>
          <c:val>
            <c:numLit>
              <c:ptCount val="7"/>
              <c:pt idx="0">
                <c:v>69.23499267935578</c:v>
              </c:pt>
              <c:pt idx="1">
                <c:v>17.240117130307468</c:v>
              </c:pt>
              <c:pt idx="2">
                <c:v>8.583455344070279</c:v>
              </c:pt>
              <c:pt idx="3">
                <c:v>2.2510980966325036</c:v>
              </c:pt>
              <c:pt idx="4">
                <c:v>1.4092240117130308</c:v>
              </c:pt>
              <c:pt idx="5">
                <c:v>0.9333821376281113</c:v>
              </c:pt>
              <c:pt idx="6">
                <c:v>0.34773060029282576</c:v>
              </c:pt>
            </c:numLit>
          </c:val>
        </c:ser>
        <c:holeSize val="4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doughnutChart>
        <c:varyColors val="1"/>
        <c:ser>
          <c:idx val="0"/>
          <c:order val="0"/>
          <c:spPr>
            <a:solidFill>
              <a:srgbClr val="FFFFFF"/>
            </a:solidFill>
            <a:ln w="3175">
              <a:solidFill>
                <a:srgbClr val="000000"/>
              </a:solidFill>
              <a:prstDash val="sysDot"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diagBrick">
                <a:fgClr>
                  <a:srgbClr val="0000FF"/>
                </a:fgClr>
                <a:bgClr>
                  <a:srgbClr val="FFFFFF"/>
                </a:bgClr>
              </a:pattFill>
              <a:ln w="3175">
                <a:solidFill>
                  <a:srgbClr val="0000FF"/>
                </a:solidFill>
                <a:prstDash val="sysDot"/>
              </a:ln>
            </c:spPr>
          </c:dPt>
          <c:dPt>
            <c:idx val="1"/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ysDot"/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ysDot"/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/>
                      <a:t>　　織物・衣服
・身の回り品
7.6%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/>
                      <a:t>　　家具･じゅう器
･機械器具
5.0%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/>
                      <a:t>　　自動車・自転車
4.9%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Lit>
              <c:ptCount val="8"/>
              <c:pt idx="0">
                <c:v>卸　　売　　業</c:v>
              </c:pt>
              <c:pt idx="1">
                <c:v>小　　売　　業</c:v>
              </c:pt>
              <c:pt idx="2">
                <c:v>　　飲食料品</c:v>
              </c:pt>
              <c:pt idx="3">
                <c:v>　　織物・衣服・身の回り品</c:v>
              </c:pt>
              <c:pt idx="4">
                <c:v>　　各種商品</c:v>
              </c:pt>
              <c:pt idx="5">
                <c:v>　　家具･じゅう器･機械器具</c:v>
              </c:pt>
              <c:pt idx="6">
                <c:v>　　自動車・自転車</c:v>
              </c:pt>
              <c:pt idx="7">
                <c:v>　　その他</c:v>
              </c:pt>
            </c:strLit>
          </c:cat>
          <c:val>
            <c:numLit>
              <c:ptCount val="8"/>
              <c:pt idx="0">
                <c:v>33.16613318760246</c:v>
              </c:pt>
              <c:pt idx="1">
                <c:v>0</c:v>
              </c:pt>
              <c:pt idx="2">
                <c:v>24.54914513232883</c:v>
              </c:pt>
              <c:pt idx="3">
                <c:v>7.56304161136701</c:v>
              </c:pt>
              <c:pt idx="4">
                <c:v>5.17214458583808</c:v>
              </c:pt>
              <c:pt idx="5">
                <c:v>4.984776329143571</c:v>
              </c:pt>
              <c:pt idx="6">
                <c:v>4.88914044812241</c:v>
              </c:pt>
              <c:pt idx="7">
                <c:v>19.67561870559763</c:v>
              </c:pt>
            </c:numLit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diagBrick">
                <a:fgClr>
                  <a:srgbClr val="0000FF"/>
                </a:fgClr>
                <a:bgClr>
                  <a:srgbClr val="FFFFFF"/>
                </a:bgClr>
              </a:pattFill>
              <a:ln w="3175">
                <a:solidFill>
                  <a:srgbClr val="0000FF"/>
                </a:solidFill>
              </a:ln>
            </c:spPr>
          </c:dPt>
          <c:dPt>
            <c:idx val="1"/>
            <c:spPr>
              <a:pattFill prst="ltDnDiag">
                <a:fgClr>
                  <a:srgbClr val="FF00FF"/>
                </a:fgClr>
                <a:bgClr>
                  <a:srgbClr val="FFFFFF"/>
                </a:bgClr>
              </a:pattFill>
              <a:ln w="3175">
                <a:solidFill>
                  <a:srgbClr val="FF00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pPr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pPr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numFmt formatCode="General" sourceLinked="1"/>
            <c:spPr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Lit>
              <c:ptCount val="8"/>
              <c:pt idx="0">
                <c:v>卸　　売　　業</c:v>
              </c:pt>
              <c:pt idx="1">
                <c:v>小　　売　　業</c:v>
              </c:pt>
              <c:pt idx="2">
                <c:v>　　飲食料品</c:v>
              </c:pt>
              <c:pt idx="3">
                <c:v>　　織物・衣服・身の回り品</c:v>
              </c:pt>
              <c:pt idx="4">
                <c:v>　　各種商品</c:v>
              </c:pt>
              <c:pt idx="5">
                <c:v>　　家具･じゅう器･機械器具</c:v>
              </c:pt>
              <c:pt idx="6">
                <c:v>　　自動車・自転車</c:v>
              </c:pt>
              <c:pt idx="7">
                <c:v>　　その他</c:v>
              </c:pt>
            </c:strLit>
          </c:cat>
          <c:val>
            <c:numLit>
              <c:ptCount val="8"/>
              <c:pt idx="0">
                <c:v>33.16613318760246</c:v>
              </c:pt>
              <c:pt idx="1">
                <c:v>66.83386681239753</c:v>
              </c:pt>
            </c:numLit>
          </c:val>
        </c:ser>
        <c:holeSize val="4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/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dkUpDiag">
                <a:fgClr>
                  <a:srgbClr val="00FF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openDmnd">
                <a:fgClr>
                  <a:srgbClr val="FF00FF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horzBrick">
                <a:fgClr>
                  <a:srgbClr val="FF66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ltUpDiag">
                <a:fgClr>
                  <a:srgbClr val="808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openDmnd">
                <a:fgClr>
                  <a:srgbClr val="008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ltDnDiag">
                <a:fgClr>
                  <a:srgbClr val="0000FF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pattFill prst="horzBrick">
                <a:fgClr>
                  <a:srgbClr val="00CCFF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pPr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pPr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pPr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pPr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pPr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pPr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pPr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pPr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Lit>
              <c:ptCount val="7"/>
              <c:pt idx="0">
                <c:v>４人以下</c:v>
              </c:pt>
              <c:pt idx="1">
                <c:v>５～９人</c:v>
              </c:pt>
              <c:pt idx="2">
                <c:v>10～19人</c:v>
              </c:pt>
              <c:pt idx="3">
                <c:v>20～29人</c:v>
              </c:pt>
              <c:pt idx="4">
                <c:v>30～49人</c:v>
              </c:pt>
              <c:pt idx="5">
                <c:v>50～99人</c:v>
              </c:pt>
              <c:pt idx="6">
                <c:v>100人以上</c:v>
              </c:pt>
            </c:strLit>
          </c:cat>
          <c:val>
            <c:numLit>
              <c:ptCount val="7"/>
              <c:pt idx="0">
                <c:v>11.616547990348968</c:v>
              </c:pt>
              <c:pt idx="1">
                <c:v>21.055728829518035</c:v>
              </c:pt>
              <c:pt idx="2">
                <c:v>21.650091214029306</c:v>
              </c:pt>
              <c:pt idx="3">
                <c:v>12.899429176719826</c:v>
              </c:pt>
              <c:pt idx="4">
                <c:v>13.558524098158065</c:v>
              </c:pt>
              <c:pt idx="5">
                <c:v>14.600129465073856</c:v>
              </c:pt>
              <c:pt idx="6">
                <c:v>4.619549226151945</c:v>
              </c:pt>
            </c:numLit>
          </c:val>
        </c:ser>
        <c:holeSize val="4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dkUpDiag">
                <a:fgClr>
                  <a:srgbClr val="00FF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openDmnd">
                <a:fgClr>
                  <a:srgbClr val="FF00FF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horzBrick">
                <a:fgClr>
                  <a:srgbClr val="FF66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ltUpDiag">
                <a:fgClr>
                  <a:srgbClr val="808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openDmnd">
                <a:fgClr>
                  <a:srgbClr val="008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ltDnDiag">
                <a:fgClr>
                  <a:srgbClr val="0000FF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pattFill prst="horzBrick">
                <a:fgClr>
                  <a:srgbClr val="00CCFF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pPr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pPr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pPr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pPr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pPr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pPr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pPr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Lit>
              <c:ptCount val="7"/>
              <c:pt idx="0">
                <c:v>４人以下</c:v>
              </c:pt>
              <c:pt idx="1">
                <c:v>５～９人</c:v>
              </c:pt>
              <c:pt idx="2">
                <c:v>10～19人</c:v>
              </c:pt>
              <c:pt idx="3">
                <c:v>20～29人</c:v>
              </c:pt>
              <c:pt idx="4">
                <c:v>30～49人</c:v>
              </c:pt>
              <c:pt idx="5">
                <c:v>50～99人</c:v>
              </c:pt>
              <c:pt idx="6">
                <c:v>100人以上</c:v>
              </c:pt>
            </c:strLit>
          </c:cat>
          <c:val>
            <c:numLit>
              <c:ptCount val="7"/>
              <c:pt idx="0">
                <c:v>23.80924568524954</c:v>
              </c:pt>
              <c:pt idx="1">
                <c:v>17.8167800718395</c:v>
              </c:pt>
              <c:pt idx="2">
                <c:v>18.421283181964196</c:v>
              </c:pt>
              <c:pt idx="3">
                <c:v>8.50976841982303</c:v>
              </c:pt>
              <c:pt idx="4">
                <c:v>8.61489939549689</c:v>
              </c:pt>
              <c:pt idx="5">
                <c:v>10.080892445171276</c:v>
              </c:pt>
              <c:pt idx="6">
                <c:v>12.747130800455567</c:v>
              </c:pt>
            </c:numLit>
          </c:val>
        </c:ser>
        <c:holeSize val="4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openDmnd">
                <a:fgClr>
                  <a:srgbClr val="0000FF"/>
                </a:fgClr>
                <a:bgClr>
                  <a:srgbClr val="FFFFFF"/>
                </a:bgClr>
              </a:pattFill>
              <a:ln w="3175">
                <a:solidFill/>
              </a:ln>
            </c:spPr>
          </c:dPt>
          <c:dPt>
            <c:idx val="4"/>
            <c:spPr>
              <a:pattFill prst="shingle">
                <a:fgClr>
                  <a:srgbClr val="00FF00"/>
                </a:fgClr>
                <a:bgClr>
                  <a:srgbClr val="FFFFFF"/>
                </a:bgClr>
              </a:pattFill>
              <a:ln w="12700">
                <a:solidFill/>
              </a:ln>
            </c:spPr>
          </c:dPt>
          <c:dPt>
            <c:idx val="5"/>
            <c:spPr>
              <a:pattFill prst="pct25">
                <a:fgClr>
                  <a:srgbClr val="FF6600"/>
                </a:fgClr>
                <a:bgClr>
                  <a:srgbClr val="FFFFFF"/>
                </a:bgClr>
              </a:pattFill>
              <a:ln w="12700">
                <a:solidFill/>
              </a:ln>
            </c:spPr>
          </c:dPt>
          <c:dPt>
            <c:idx val="6"/>
            <c:spPr>
              <a:pattFill prst="openDmnd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/>
              </a:ln>
            </c:spPr>
          </c:dPt>
          <c:dPt>
            <c:idx val="8"/>
            <c:spPr>
              <a:pattFill prst="smGrid">
                <a:fgClr>
                  <a:srgbClr val="339966"/>
                </a:fgClr>
                <a:bgClr>
                  <a:srgbClr val="FFFFFF"/>
                </a:bgClr>
              </a:pattFill>
              <a:ln w="12700">
                <a:solidFill/>
              </a:ln>
            </c:spPr>
          </c:dPt>
          <c:dPt>
            <c:idx val="9"/>
            <c:spPr>
              <a:pattFill prst="ltVert">
                <a:fgClr>
                  <a:srgbClr val="CC99FF"/>
                </a:fgClr>
                <a:bgClr>
                  <a:srgbClr val="FFFFFF"/>
                </a:bgClr>
              </a:pattFill>
              <a:ln w="12700">
                <a:solid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pPr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織物・衣服
・身の回り品
3.4%</a:t>
                    </a:r>
                  </a:p>
                </c:rich>
              </c:tx>
              <c:numFmt formatCode="General" sourceLinked="1"/>
              <c:spPr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pPr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pPr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家具･じゅう器
･機械器具
2.8%</a:t>
                    </a:r>
                  </a:p>
                </c:rich>
              </c:tx>
              <c:numFmt formatCode="General" sourceLinked="1"/>
              <c:spPr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pPr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Lit>
              <c:ptCount val="10"/>
              <c:pt idx="0">
                <c:v>卸売業</c:v>
              </c:pt>
              <c:pt idx="1">
                <c:v>小売業</c:v>
              </c:pt>
              <c:pt idx="4">
                <c:v>各種商品</c:v>
              </c:pt>
              <c:pt idx="5">
                <c:v>織物・衣服・身の回り品</c:v>
              </c:pt>
              <c:pt idx="6">
                <c:v>飲食料品</c:v>
              </c:pt>
              <c:pt idx="7">
                <c:v>自動車・自転車</c:v>
              </c:pt>
              <c:pt idx="8">
                <c:v>家具･じゅう器･機械器具</c:v>
              </c:pt>
              <c:pt idx="9">
                <c:v>その他</c:v>
              </c:pt>
            </c:strLit>
          </c:cat>
          <c:val>
            <c:numLit>
              <c:ptCount val="10"/>
              <c:pt idx="0">
                <c:v>66.95992375900455</c:v>
              </c:pt>
              <c:pt idx="1">
                <c:v>0</c:v>
              </c:pt>
              <c:pt idx="4">
                <c:v>4.7596710799396185</c:v>
              </c:pt>
              <c:pt idx="5">
                <c:v>3.41235586142648</c:v>
              </c:pt>
              <c:pt idx="6">
                <c:v>8.89785955115447</c:v>
              </c:pt>
              <c:pt idx="7">
                <c:v>4.767689512982486</c:v>
              </c:pt>
              <c:pt idx="8">
                <c:v>2.763856697436593</c:v>
              </c:pt>
              <c:pt idx="9">
                <c:v>8.438643538055809</c:v>
              </c:pt>
            </c:numLit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openDmnd">
                <a:fgClr>
                  <a:srgbClr val="0000FF"/>
                </a:fgClr>
                <a:bgClr>
                  <a:srgbClr val="FFFFFF"/>
                </a:bgClr>
              </a:pattFill>
              <a:ln w="3175">
                <a:solidFill/>
              </a:ln>
            </c:spPr>
          </c:dPt>
          <c:dPt>
            <c:idx val="1"/>
            <c:spPr>
              <a:pattFill prst="ltDnDiag">
                <a:fgClr>
                  <a:srgbClr val="FF00FF"/>
                </a:fgClr>
                <a:bgClr>
                  <a:srgbClr val="FFFFFF"/>
                </a:bgClr>
              </a:pattFill>
              <a:ln w="12700">
                <a:solidFill>
                  <a:srgbClr val="FF00FF"/>
                </a:solidFill>
              </a:ln>
            </c:spPr>
          </c:dPt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pPr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numFmt formatCode="0.0%" sourceLinked="0"/>
            <c:spPr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Lit>
              <c:ptCount val="10"/>
              <c:pt idx="0">
                <c:v>卸売業</c:v>
              </c:pt>
              <c:pt idx="1">
                <c:v>小売業</c:v>
              </c:pt>
              <c:pt idx="4">
                <c:v>各種商品</c:v>
              </c:pt>
              <c:pt idx="5">
                <c:v>織物・衣服・身の回り品</c:v>
              </c:pt>
              <c:pt idx="6">
                <c:v>飲食料品</c:v>
              </c:pt>
              <c:pt idx="7">
                <c:v>自動車・自転車</c:v>
              </c:pt>
              <c:pt idx="8">
                <c:v>家具･じゅう器･機械器具</c:v>
              </c:pt>
              <c:pt idx="9">
                <c:v>その他</c:v>
              </c:pt>
            </c:strLit>
          </c:cat>
          <c:val>
            <c:numLit>
              <c:ptCount val="10"/>
              <c:pt idx="0">
                <c:v>66.95992375900455</c:v>
              </c:pt>
              <c:pt idx="1">
                <c:v>33.04007624099546</c:v>
              </c:pt>
            </c:numLit>
          </c:val>
        </c:ser>
        <c:holeSize val="37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dotGrid">
                <a:fgClr>
                  <a:srgbClr val="00FF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zigZag">
                <a:fgClr>
                  <a:srgbClr val="FF00FF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horzBrick">
                <a:fgClr>
                  <a:srgbClr val="FF66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ltVert">
                <a:fgClr>
                  <a:srgbClr val="808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openDmnd">
                <a:fgClr>
                  <a:srgbClr val="008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ltDnDiag">
                <a:fgClr>
                  <a:srgbClr val="0000FF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pattFill prst="shingle">
                <a:fgClr>
                  <a:srgbClr val="00CCFF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pPr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pPr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pPr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pPr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pPr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pPr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pPr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Lit>
              <c:ptCount val="7"/>
              <c:pt idx="0">
                <c:v>４人以下</c:v>
              </c:pt>
              <c:pt idx="1">
                <c:v>５～９人</c:v>
              </c:pt>
              <c:pt idx="2">
                <c:v>10～19人</c:v>
              </c:pt>
              <c:pt idx="3">
                <c:v>20～29人</c:v>
              </c:pt>
              <c:pt idx="4">
                <c:v>30～49人</c:v>
              </c:pt>
              <c:pt idx="5">
                <c:v>50～99人</c:v>
              </c:pt>
              <c:pt idx="6">
                <c:v>100人以上</c:v>
              </c:pt>
            </c:strLit>
          </c:cat>
          <c:val>
            <c:numLit>
              <c:ptCount val="7"/>
              <c:pt idx="0">
                <c:v>8.211336815723934</c:v>
              </c:pt>
              <c:pt idx="1">
                <c:v>19.799399912549248</c:v>
              </c:pt>
              <c:pt idx="2">
                <c:v>23.561854106897883</c:v>
              </c:pt>
              <c:pt idx="3">
                <c:v>12.981260812312337</c:v>
              </c:pt>
              <c:pt idx="4">
                <c:v>13.239795154638784</c:v>
              </c:pt>
              <c:pt idx="5">
                <c:v>17.574561235978233</c:v>
              </c:pt>
              <c:pt idx="6">
                <c:v>4.63179196189958</c:v>
              </c:pt>
            </c:numLit>
          </c:val>
        </c:ser>
        <c:holeSize val="4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23</xdr:row>
      <xdr:rowOff>0</xdr:rowOff>
    </xdr:from>
    <xdr:to>
      <xdr:col>23</xdr:col>
      <xdr:colOff>133350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171450" y="3705225"/>
        <a:ext cx="65341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0.47825</cdr:x>
      <cdr:y>0.4245</cdr:y>
    </cdr:from>
    <cdr:to>
      <cdr:x>0.49675</cdr:x>
      <cdr:y>0.47525</cdr:y>
    </cdr:to>
    <cdr:sp>
      <cdr:nvSpPr>
        <cdr:cNvPr id="1" name="Rectangle 1"/>
        <cdr:cNvSpPr>
          <a:spLocks/>
        </cdr:cNvSpPr>
      </cdr:nvSpPr>
      <cdr:spPr>
        <a:xfrm>
          <a:off x="3067050" y="0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200" b="0" i="0" u="none" baseline="0"/>
            <a:t>事業所数</a:t>
          </a:r>
        </a:p>
      </cdr:txBody>
    </cdr:sp>
  </cdr:relSizeAnchor>
  <cdr:relSizeAnchor xmlns:cdr="http://schemas.openxmlformats.org/drawingml/2006/chartDrawing">
    <cdr:from>
      <cdr:x>0.39325</cdr:x>
      <cdr:y>0.51975</cdr:y>
    </cdr:from>
    <cdr:to>
      <cdr:x>0.4635</cdr:x>
      <cdr:y>0.5385</cdr:y>
    </cdr:to>
    <cdr:sp>
      <cdr:nvSpPr>
        <cdr:cNvPr id="2" name="Line 2"/>
        <cdr:cNvSpPr>
          <a:spLocks/>
        </cdr:cNvSpPr>
      </cdr:nvSpPr>
      <cdr:spPr>
        <a:xfrm flipV="1">
          <a:off x="2524125" y="0"/>
          <a:ext cx="4476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0.36525</cdr:x>
      <cdr:y>0.5525</cdr:y>
    </cdr:from>
    <cdr:to>
      <cdr:x>0.4635</cdr:x>
      <cdr:y>0.642</cdr:y>
    </cdr:to>
    <cdr:sp>
      <cdr:nvSpPr>
        <cdr:cNvPr id="3" name="Line 3"/>
        <cdr:cNvSpPr>
          <a:spLocks/>
        </cdr:cNvSpPr>
      </cdr:nvSpPr>
      <cdr:spPr>
        <a:xfrm flipV="1">
          <a:off x="2343150" y="0"/>
          <a:ext cx="628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0.449</cdr:x>
      <cdr:y>0.642</cdr:y>
    </cdr:from>
    <cdr:to>
      <cdr:x>0.467</cdr:x>
      <cdr:y>0.76275</cdr:y>
    </cdr:to>
    <cdr:sp>
      <cdr:nvSpPr>
        <cdr:cNvPr id="4" name="Line 4"/>
        <cdr:cNvSpPr>
          <a:spLocks/>
        </cdr:cNvSpPr>
      </cdr:nvSpPr>
      <cdr:spPr>
        <a:xfrm flipV="1">
          <a:off x="2876550" y="0"/>
          <a:ext cx="1143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19</xdr:row>
      <xdr:rowOff>0</xdr:rowOff>
    </xdr:from>
    <xdr:to>
      <xdr:col>22</xdr:col>
      <xdr:colOff>276225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190500" y="2962275"/>
        <a:ext cx="64198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295275</xdr:colOff>
      <xdr:row>19</xdr:row>
      <xdr:rowOff>0</xdr:rowOff>
    </xdr:from>
    <xdr:to>
      <xdr:col>12</xdr:col>
      <xdr:colOff>228600</xdr:colOff>
      <xdr:row>19</xdr:row>
      <xdr:rowOff>0</xdr:rowOff>
    </xdr:to>
    <xdr:sp>
      <xdr:nvSpPr>
        <xdr:cNvPr id="2" name="AutoShape 2"/>
        <xdr:cNvSpPr>
          <a:spLocks/>
        </xdr:cNvSpPr>
      </xdr:nvSpPr>
      <xdr:spPr>
        <a:xfrm>
          <a:off x="2867025" y="2962275"/>
          <a:ext cx="885825" cy="0"/>
        </a:xfrm>
        <a:prstGeom prst="flowChartProcess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7,219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26</xdr:row>
      <xdr:rowOff>0</xdr:rowOff>
    </xdr:from>
    <xdr:to>
      <xdr:col>10</xdr:col>
      <xdr:colOff>142875</xdr:colOff>
      <xdr:row>26</xdr:row>
      <xdr:rowOff>0</xdr:rowOff>
    </xdr:to>
    <xdr:graphicFrame>
      <xdr:nvGraphicFramePr>
        <xdr:cNvPr id="1" name="Chart 1"/>
        <xdr:cNvGraphicFramePr/>
      </xdr:nvGraphicFramePr>
      <xdr:xfrm>
        <a:off x="0" y="4914900"/>
        <a:ext cx="29908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238125</xdr:colOff>
      <xdr:row>26</xdr:row>
      <xdr:rowOff>0</xdr:rowOff>
    </xdr:from>
    <xdr:to>
      <xdr:col>23</xdr:col>
      <xdr:colOff>47625</xdr:colOff>
      <xdr:row>26</xdr:row>
      <xdr:rowOff>0</xdr:rowOff>
    </xdr:to>
    <xdr:graphicFrame>
      <xdr:nvGraphicFramePr>
        <xdr:cNvPr id="2" name="Chart 2"/>
        <xdr:cNvGraphicFramePr/>
      </xdr:nvGraphicFramePr>
      <xdr:xfrm>
        <a:off x="3086100" y="4914900"/>
        <a:ext cx="32956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104775</xdr:colOff>
      <xdr:row>26</xdr:row>
      <xdr:rowOff>0</xdr:rowOff>
    </xdr:from>
    <xdr:to>
      <xdr:col>18</xdr:col>
      <xdr:colOff>266700</xdr:colOff>
      <xdr:row>26</xdr:row>
      <xdr:rowOff>0</xdr:rowOff>
    </xdr:to>
    <xdr:sp>
      <xdr:nvSpPr>
        <xdr:cNvPr id="3" name="Rectangle 3"/>
        <xdr:cNvSpPr>
          <a:spLocks/>
        </xdr:cNvSpPr>
      </xdr:nvSpPr>
      <xdr:spPr>
        <a:xfrm>
          <a:off x="4219575" y="4914900"/>
          <a:ext cx="1019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5,464</a:t>
          </a:r>
        </a:p>
      </xdr:txBody>
    </xdr:sp>
    <xdr:clientData/>
  </xdr:twoCellAnchor>
  <xdr:twoCellAnchor>
    <xdr:from>
      <xdr:col>15</xdr:col>
      <xdr:colOff>76200</xdr:colOff>
      <xdr:row>26</xdr:row>
      <xdr:rowOff>0</xdr:rowOff>
    </xdr:from>
    <xdr:to>
      <xdr:col>19</xdr:col>
      <xdr:colOff>0</xdr:colOff>
      <xdr:row>26</xdr:row>
      <xdr:rowOff>0</xdr:rowOff>
    </xdr:to>
    <xdr:sp>
      <xdr:nvSpPr>
        <xdr:cNvPr id="4" name="Rectangle 4"/>
        <xdr:cNvSpPr>
          <a:spLocks/>
        </xdr:cNvSpPr>
      </xdr:nvSpPr>
      <xdr:spPr>
        <a:xfrm>
          <a:off x="4191000" y="4914900"/>
          <a:ext cx="10668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/>
            <a:t>事業所数
（小売業）</a:t>
          </a:r>
        </a:p>
      </xdr:txBody>
    </xdr:sp>
    <xdr:clientData/>
  </xdr:twoCellAnchor>
  <xdr:twoCellAnchor>
    <xdr:from>
      <xdr:col>2</xdr:col>
      <xdr:colOff>200025</xdr:colOff>
      <xdr:row>26</xdr:row>
      <xdr:rowOff>0</xdr:rowOff>
    </xdr:from>
    <xdr:to>
      <xdr:col>6</xdr:col>
      <xdr:colOff>123825</xdr:colOff>
      <xdr:row>26</xdr:row>
      <xdr:rowOff>0</xdr:rowOff>
    </xdr:to>
    <xdr:sp>
      <xdr:nvSpPr>
        <xdr:cNvPr id="5" name="Rectangle 5"/>
        <xdr:cNvSpPr>
          <a:spLocks/>
        </xdr:cNvSpPr>
      </xdr:nvSpPr>
      <xdr:spPr>
        <a:xfrm>
          <a:off x="771525" y="4914900"/>
          <a:ext cx="1057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/>
            <a:t>事業所数
（卸売業）</a:t>
          </a:r>
        </a:p>
      </xdr:txBody>
    </xdr:sp>
    <xdr:clientData/>
  </xdr:twoCellAnchor>
  <xdr:twoCellAnchor>
    <xdr:from>
      <xdr:col>2</xdr:col>
      <xdr:colOff>228600</xdr:colOff>
      <xdr:row>26</xdr:row>
      <xdr:rowOff>0</xdr:rowOff>
    </xdr:from>
    <xdr:to>
      <xdr:col>6</xdr:col>
      <xdr:colOff>104775</xdr:colOff>
      <xdr:row>26</xdr:row>
      <xdr:rowOff>0</xdr:rowOff>
    </xdr:to>
    <xdr:sp>
      <xdr:nvSpPr>
        <xdr:cNvPr id="6" name="Rectangle 6"/>
        <xdr:cNvSpPr>
          <a:spLocks/>
        </xdr:cNvSpPr>
      </xdr:nvSpPr>
      <xdr:spPr>
        <a:xfrm>
          <a:off x="800100" y="4914900"/>
          <a:ext cx="1009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1,755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0.55475</cdr:x>
      <cdr:y>0.51375</cdr:y>
    </cdr:from>
    <cdr:to>
      <cdr:x>0.58725</cdr:x>
      <cdr:y>0.5675</cdr:y>
    </cdr:to>
    <cdr:sp>
      <cdr:nvSpPr>
        <cdr:cNvPr id="1" name="Rectangle 1"/>
        <cdr:cNvSpPr>
          <a:spLocks/>
        </cdr:cNvSpPr>
      </cdr:nvSpPr>
      <cdr:spPr>
        <a:xfrm>
          <a:off x="2867025" y="0"/>
          <a:ext cx="171450" cy="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225" b="0" i="0" u="none" baseline="0"/>
            <a:t>51,236 人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18</xdr:row>
      <xdr:rowOff>0</xdr:rowOff>
    </xdr:from>
    <xdr:to>
      <xdr:col>17</xdr:col>
      <xdr:colOff>219075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142875" y="3276600"/>
        <a:ext cx="5181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133350</xdr:colOff>
      <xdr:row>18</xdr:row>
      <xdr:rowOff>0</xdr:rowOff>
    </xdr:from>
    <xdr:to>
      <xdr:col>12</xdr:col>
      <xdr:colOff>19050</xdr:colOff>
      <xdr:row>18</xdr:row>
      <xdr:rowOff>0</xdr:rowOff>
    </xdr:to>
    <xdr:sp>
      <xdr:nvSpPr>
        <xdr:cNvPr id="2" name="Rectangle 2"/>
        <xdr:cNvSpPr>
          <a:spLocks/>
        </xdr:cNvSpPr>
      </xdr:nvSpPr>
      <xdr:spPr>
        <a:xfrm>
          <a:off x="2533650" y="3276600"/>
          <a:ext cx="1104900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/>
            <a:t>従業者数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0</xdr:rowOff>
    </xdr:from>
    <xdr:to>
      <xdr:col>10</xdr:col>
      <xdr:colOff>76200</xdr:colOff>
      <xdr:row>24</xdr:row>
      <xdr:rowOff>0</xdr:rowOff>
    </xdr:to>
    <xdr:graphicFrame>
      <xdr:nvGraphicFramePr>
        <xdr:cNvPr id="1" name="Chart 1"/>
        <xdr:cNvGraphicFramePr/>
      </xdr:nvGraphicFramePr>
      <xdr:xfrm>
        <a:off x="0" y="5133975"/>
        <a:ext cx="30575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209550</xdr:colOff>
      <xdr:row>24</xdr:row>
      <xdr:rowOff>0</xdr:rowOff>
    </xdr:from>
    <xdr:to>
      <xdr:col>21</xdr:col>
      <xdr:colOff>0</xdr:colOff>
      <xdr:row>24</xdr:row>
      <xdr:rowOff>0</xdr:rowOff>
    </xdr:to>
    <xdr:graphicFrame>
      <xdr:nvGraphicFramePr>
        <xdr:cNvPr id="2" name="Chart 2"/>
        <xdr:cNvGraphicFramePr/>
      </xdr:nvGraphicFramePr>
      <xdr:xfrm>
        <a:off x="3190875" y="5133975"/>
        <a:ext cx="2886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38100</xdr:colOff>
      <xdr:row>24</xdr:row>
      <xdr:rowOff>0</xdr:rowOff>
    </xdr:from>
    <xdr:to>
      <xdr:col>18</xdr:col>
      <xdr:colOff>142875</xdr:colOff>
      <xdr:row>24</xdr:row>
      <xdr:rowOff>0</xdr:rowOff>
    </xdr:to>
    <xdr:sp>
      <xdr:nvSpPr>
        <xdr:cNvPr id="3" name="Rectangle 3"/>
        <xdr:cNvSpPr>
          <a:spLocks/>
        </xdr:cNvSpPr>
      </xdr:nvSpPr>
      <xdr:spPr>
        <a:xfrm>
          <a:off x="4429125" y="5133975"/>
          <a:ext cx="952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34,243 人</a:t>
          </a:r>
        </a:p>
      </xdr:txBody>
    </xdr:sp>
    <xdr:clientData/>
  </xdr:twoCellAnchor>
  <xdr:twoCellAnchor>
    <xdr:from>
      <xdr:col>14</xdr:col>
      <xdr:colOff>200025</xdr:colOff>
      <xdr:row>24</xdr:row>
      <xdr:rowOff>0</xdr:rowOff>
    </xdr:from>
    <xdr:to>
      <xdr:col>18</xdr:col>
      <xdr:colOff>219075</xdr:colOff>
      <xdr:row>24</xdr:row>
      <xdr:rowOff>0</xdr:rowOff>
    </xdr:to>
    <xdr:sp>
      <xdr:nvSpPr>
        <xdr:cNvPr id="4" name="Rectangle 4"/>
        <xdr:cNvSpPr>
          <a:spLocks/>
        </xdr:cNvSpPr>
      </xdr:nvSpPr>
      <xdr:spPr>
        <a:xfrm>
          <a:off x="4314825" y="5133975"/>
          <a:ext cx="1143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/>
            <a:t>従 業 者 数
（小売業）</a:t>
          </a:r>
        </a:p>
      </xdr:txBody>
    </xdr:sp>
    <xdr:clientData/>
  </xdr:twoCellAnchor>
  <xdr:twoCellAnchor>
    <xdr:from>
      <xdr:col>2</xdr:col>
      <xdr:colOff>95250</xdr:colOff>
      <xdr:row>24</xdr:row>
      <xdr:rowOff>0</xdr:rowOff>
    </xdr:from>
    <xdr:to>
      <xdr:col>6</xdr:col>
      <xdr:colOff>257175</xdr:colOff>
      <xdr:row>24</xdr:row>
      <xdr:rowOff>0</xdr:rowOff>
    </xdr:to>
    <xdr:sp>
      <xdr:nvSpPr>
        <xdr:cNvPr id="5" name="Rectangle 5"/>
        <xdr:cNvSpPr>
          <a:spLocks/>
        </xdr:cNvSpPr>
      </xdr:nvSpPr>
      <xdr:spPr>
        <a:xfrm>
          <a:off x="666750" y="5133975"/>
          <a:ext cx="1438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/>
            <a:t>従 業 者 数
（卸売業）</a:t>
          </a:r>
        </a:p>
      </xdr:txBody>
    </xdr:sp>
    <xdr:clientData/>
  </xdr:twoCellAnchor>
  <xdr:twoCellAnchor>
    <xdr:from>
      <xdr:col>3</xdr:col>
      <xdr:colOff>76200</xdr:colOff>
      <xdr:row>24</xdr:row>
      <xdr:rowOff>0</xdr:rowOff>
    </xdr:from>
    <xdr:to>
      <xdr:col>6</xdr:col>
      <xdr:colOff>57150</xdr:colOff>
      <xdr:row>24</xdr:row>
      <xdr:rowOff>0</xdr:rowOff>
    </xdr:to>
    <xdr:sp>
      <xdr:nvSpPr>
        <xdr:cNvPr id="6" name="Rectangle 6"/>
        <xdr:cNvSpPr>
          <a:spLocks/>
        </xdr:cNvSpPr>
      </xdr:nvSpPr>
      <xdr:spPr>
        <a:xfrm>
          <a:off x="933450" y="5133975"/>
          <a:ext cx="971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16,993 人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15</xdr:row>
      <xdr:rowOff>0</xdr:rowOff>
    </xdr:from>
    <xdr:to>
      <xdr:col>21</xdr:col>
      <xdr:colOff>161925</xdr:colOff>
      <xdr:row>15</xdr:row>
      <xdr:rowOff>0</xdr:rowOff>
    </xdr:to>
    <xdr:graphicFrame>
      <xdr:nvGraphicFramePr>
        <xdr:cNvPr id="1" name="Chart 1"/>
        <xdr:cNvGraphicFramePr/>
      </xdr:nvGraphicFramePr>
      <xdr:xfrm>
        <a:off x="200025" y="3362325"/>
        <a:ext cx="63055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200025</xdr:colOff>
      <xdr:row>15</xdr:row>
      <xdr:rowOff>0</xdr:rowOff>
    </xdr:from>
    <xdr:to>
      <xdr:col>14</xdr:col>
      <xdr:colOff>47625</xdr:colOff>
      <xdr:row>15</xdr:row>
      <xdr:rowOff>0</xdr:rowOff>
    </xdr:to>
    <xdr:sp>
      <xdr:nvSpPr>
        <xdr:cNvPr id="2" name="Rectangle 2"/>
        <xdr:cNvSpPr>
          <a:spLocks/>
        </xdr:cNvSpPr>
      </xdr:nvSpPr>
      <xdr:spPr>
        <a:xfrm>
          <a:off x="2914650" y="3362325"/>
          <a:ext cx="1276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年間商品
販  売  額
</a:t>
          </a:r>
          <a:r>
            <a:rPr lang="en-US" cap="none" sz="1400" b="0" i="0" u="none" baseline="0"/>
            <a:t>168,534,213</a:t>
          </a:r>
          <a:r>
            <a:rPr lang="en-US" cap="none" sz="1200" b="0" i="0" u="none" baseline="0"/>
            <a:t>
       万円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0</xdr:rowOff>
    </xdr:from>
    <xdr:to>
      <xdr:col>10</xdr:col>
      <xdr:colOff>171450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0" y="4772025"/>
        <a:ext cx="30289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161925</xdr:colOff>
      <xdr:row>23</xdr:row>
      <xdr:rowOff>0</xdr:rowOff>
    </xdr:from>
    <xdr:to>
      <xdr:col>21</xdr:col>
      <xdr:colOff>0</xdr:colOff>
      <xdr:row>23</xdr:row>
      <xdr:rowOff>0</xdr:rowOff>
    </xdr:to>
    <xdr:graphicFrame>
      <xdr:nvGraphicFramePr>
        <xdr:cNvPr id="2" name="Chart 2"/>
        <xdr:cNvGraphicFramePr/>
      </xdr:nvGraphicFramePr>
      <xdr:xfrm>
        <a:off x="3019425" y="4772025"/>
        <a:ext cx="29241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114300</xdr:colOff>
      <xdr:row>23</xdr:row>
      <xdr:rowOff>0</xdr:rowOff>
    </xdr:from>
    <xdr:to>
      <xdr:col>6</xdr:col>
      <xdr:colOff>257175</xdr:colOff>
      <xdr:row>23</xdr:row>
      <xdr:rowOff>0</xdr:rowOff>
    </xdr:to>
    <xdr:sp>
      <xdr:nvSpPr>
        <xdr:cNvPr id="3" name="Rectangle 3"/>
        <xdr:cNvSpPr>
          <a:spLocks/>
        </xdr:cNvSpPr>
      </xdr:nvSpPr>
      <xdr:spPr>
        <a:xfrm>
          <a:off x="685800" y="4772025"/>
          <a:ext cx="1295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年間商品
販  売  額
（卸売業）
</a:t>
          </a:r>
          <a:r>
            <a:rPr lang="en-US" cap="none" sz="1400" b="0" i="0" u="none" baseline="0"/>
            <a:t>112,364,956</a:t>
          </a:r>
          <a:r>
            <a:rPr lang="en-US" cap="none" sz="1100" b="0" i="0" u="none" baseline="0"/>
            <a:t>
       万円</a:t>
          </a:r>
        </a:p>
      </xdr:txBody>
    </xdr:sp>
    <xdr:clientData/>
  </xdr:twoCellAnchor>
  <xdr:twoCellAnchor>
    <xdr:from>
      <xdr:col>14</xdr:col>
      <xdr:colOff>38100</xdr:colOff>
      <xdr:row>23</xdr:row>
      <xdr:rowOff>0</xdr:rowOff>
    </xdr:from>
    <xdr:to>
      <xdr:col>18</xdr:col>
      <xdr:colOff>171450</xdr:colOff>
      <xdr:row>23</xdr:row>
      <xdr:rowOff>0</xdr:rowOff>
    </xdr:to>
    <xdr:sp>
      <xdr:nvSpPr>
        <xdr:cNvPr id="4" name="Rectangle 4"/>
        <xdr:cNvSpPr>
          <a:spLocks/>
        </xdr:cNvSpPr>
      </xdr:nvSpPr>
      <xdr:spPr>
        <a:xfrm>
          <a:off x="4095750" y="4772025"/>
          <a:ext cx="1162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年間商品
販  売  額
（小売業）
 </a:t>
          </a:r>
          <a:r>
            <a:rPr lang="en-US" cap="none" sz="1400" b="0" i="0" u="none" baseline="0"/>
            <a:t>56,169,257</a:t>
          </a:r>
          <a:r>
            <a:rPr lang="en-US" cap="none" sz="1100" b="0" i="0" u="none" baseline="0"/>
            <a:t>
      万円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4&#34920;&#65297;&#6529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13"/>
      <sheetName val="表13-前回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9.125" style="2" customWidth="1"/>
    <col min="2" max="2" width="9.625" style="2" bestFit="1" customWidth="1"/>
    <col min="3" max="6" width="11.625" style="2" customWidth="1"/>
    <col min="7" max="7" width="13.625" style="2" customWidth="1"/>
    <col min="8" max="8" width="10.625" style="2" customWidth="1"/>
    <col min="9" max="9" width="5.00390625" style="2" customWidth="1"/>
    <col min="10" max="16384" width="9.00390625" style="2" customWidth="1"/>
  </cols>
  <sheetData>
    <row r="1" ht="15" customHeight="1">
      <c r="A1" s="75" t="s">
        <v>35</v>
      </c>
    </row>
    <row r="2" spans="1:8" ht="16.5" customHeight="1">
      <c r="A2" s="3"/>
      <c r="B2" s="3"/>
      <c r="C2" s="3"/>
      <c r="D2" s="3"/>
      <c r="E2" s="3"/>
      <c r="F2" s="3"/>
      <c r="G2" s="4" t="s">
        <v>0</v>
      </c>
      <c r="H2" s="4"/>
    </row>
    <row r="3" spans="1:8" ht="16.5" customHeight="1">
      <c r="A3" s="5" t="s">
        <v>1</v>
      </c>
      <c r="B3" s="6"/>
      <c r="C3" s="7" t="s">
        <v>2</v>
      </c>
      <c r="D3" s="8"/>
      <c r="E3" s="7" t="s">
        <v>3</v>
      </c>
      <c r="F3" s="8"/>
      <c r="G3" s="7" t="s">
        <v>4</v>
      </c>
      <c r="H3" s="9"/>
    </row>
    <row r="4" spans="1:8" ht="19.5" customHeight="1">
      <c r="A4" s="10"/>
      <c r="B4" s="11"/>
      <c r="C4" s="12" t="s">
        <v>5</v>
      </c>
      <c r="D4" s="12" t="s">
        <v>6</v>
      </c>
      <c r="E4" s="12" t="s">
        <v>7</v>
      </c>
      <c r="F4" s="12" t="s">
        <v>6</v>
      </c>
      <c r="G4" s="12" t="s">
        <v>8</v>
      </c>
      <c r="H4" s="12" t="s">
        <v>6</v>
      </c>
    </row>
    <row r="5" spans="1:8" ht="9.75" customHeight="1">
      <c r="A5" s="13"/>
      <c r="B5" s="14"/>
      <c r="C5" s="15"/>
      <c r="D5" s="16"/>
      <c r="E5" s="15"/>
      <c r="F5" s="15"/>
      <c r="G5" s="15"/>
      <c r="H5" s="15"/>
    </row>
    <row r="6" spans="1:8" s="22" customFormat="1" ht="19.5" customHeight="1">
      <c r="A6" s="17" t="s">
        <v>9</v>
      </c>
      <c r="B6" s="18" t="s">
        <v>10</v>
      </c>
      <c r="C6" s="19">
        <v>9659</v>
      </c>
      <c r="D6" s="20">
        <f>C6/$C$6*100</f>
        <v>100</v>
      </c>
      <c r="E6" s="19">
        <v>54070</v>
      </c>
      <c r="F6" s="21">
        <f>E6/$E$6*100</f>
        <v>100</v>
      </c>
      <c r="G6" s="19">
        <v>242511741</v>
      </c>
      <c r="H6" s="21">
        <f>G6/$G$6*100</f>
        <v>100</v>
      </c>
    </row>
    <row r="7" spans="1:8" ht="19.5" customHeight="1">
      <c r="A7" s="23"/>
      <c r="B7" s="24" t="s">
        <v>11</v>
      </c>
      <c r="C7" s="25">
        <v>2521</v>
      </c>
      <c r="D7" s="26">
        <f>C7/$C$7*100</f>
        <v>100</v>
      </c>
      <c r="E7" s="25">
        <v>23460</v>
      </c>
      <c r="F7" s="27">
        <f>E7/$E$7*100</f>
        <v>100</v>
      </c>
      <c r="G7" s="25">
        <v>178002354</v>
      </c>
      <c r="H7" s="27">
        <f>G7/$G$7*100</f>
        <v>100</v>
      </c>
    </row>
    <row r="8" spans="1:8" ht="19.5" customHeight="1">
      <c r="A8" s="23"/>
      <c r="B8" s="24" t="s">
        <v>12</v>
      </c>
      <c r="C8" s="25">
        <v>7138</v>
      </c>
      <c r="D8" s="26">
        <f>C8/$C$8*100</f>
        <v>100</v>
      </c>
      <c r="E8" s="25">
        <v>30610</v>
      </c>
      <c r="F8" s="27">
        <f>E8/$E$8*100</f>
        <v>100</v>
      </c>
      <c r="G8" s="25">
        <v>64509387</v>
      </c>
      <c r="H8" s="27">
        <f>G8/$G$8*100</f>
        <v>100</v>
      </c>
    </row>
    <row r="9" spans="1:8" ht="7.5" customHeight="1">
      <c r="A9" s="23"/>
      <c r="B9" s="24"/>
      <c r="C9" s="25"/>
      <c r="D9" s="26"/>
      <c r="E9" s="25"/>
      <c r="F9" s="27"/>
      <c r="G9" s="25"/>
      <c r="H9" s="27"/>
    </row>
    <row r="10" spans="1:8" s="22" customFormat="1" ht="19.5" customHeight="1">
      <c r="A10" s="17" t="s">
        <v>13</v>
      </c>
      <c r="B10" s="18" t="s">
        <v>10</v>
      </c>
      <c r="C10" s="19">
        <v>9158</v>
      </c>
      <c r="D10" s="20">
        <f>C10/$C$6*100</f>
        <v>94.81312765296614</v>
      </c>
      <c r="E10" s="19">
        <v>56627</v>
      </c>
      <c r="F10" s="21">
        <f>E10/$E$6*100</f>
        <v>104.729054928796</v>
      </c>
      <c r="G10" s="19">
        <v>231925351</v>
      </c>
      <c r="H10" s="21">
        <f>G10/$G$6*100</f>
        <v>95.63468970353894</v>
      </c>
    </row>
    <row r="11" spans="1:8" ht="19.5" customHeight="1">
      <c r="A11" s="23"/>
      <c r="B11" s="24" t="s">
        <v>11</v>
      </c>
      <c r="C11" s="25">
        <v>2266</v>
      </c>
      <c r="D11" s="26">
        <f>C11/$C$7*100</f>
        <v>89.88496628322095</v>
      </c>
      <c r="E11" s="25">
        <v>22098</v>
      </c>
      <c r="F11" s="27">
        <f>E11/$E$7*100</f>
        <v>94.19437340153452</v>
      </c>
      <c r="G11" s="25">
        <v>166245695</v>
      </c>
      <c r="H11" s="27">
        <f>G11/$G$7*100</f>
        <v>93.39522273958242</v>
      </c>
    </row>
    <row r="12" spans="1:8" ht="19.5" customHeight="1">
      <c r="A12" s="23"/>
      <c r="B12" s="24" t="s">
        <v>12</v>
      </c>
      <c r="C12" s="25">
        <v>6892</v>
      </c>
      <c r="D12" s="26">
        <f>C12/$C$8*100</f>
        <v>96.55365648641076</v>
      </c>
      <c r="E12" s="25">
        <v>34529</v>
      </c>
      <c r="F12" s="27">
        <f>E12/$E$8*100</f>
        <v>112.8030055537406</v>
      </c>
      <c r="G12" s="25">
        <v>65679656</v>
      </c>
      <c r="H12" s="27">
        <f>G12/$G$8*100</f>
        <v>101.81410652685321</v>
      </c>
    </row>
    <row r="13" spans="1:8" ht="7.5" customHeight="1">
      <c r="A13" s="23"/>
      <c r="B13" s="24"/>
      <c r="C13" s="25"/>
      <c r="D13" s="26"/>
      <c r="E13" s="25"/>
      <c r="F13" s="27"/>
      <c r="G13" s="25"/>
      <c r="H13" s="27"/>
    </row>
    <row r="14" spans="1:8" s="22" customFormat="1" ht="19.5" customHeight="1">
      <c r="A14" s="17" t="s">
        <v>14</v>
      </c>
      <c r="B14" s="18" t="s">
        <v>10</v>
      </c>
      <c r="C14" s="19">
        <v>8621</v>
      </c>
      <c r="D14" s="20">
        <f>C14/$C$6*100</f>
        <v>89.25354591572626</v>
      </c>
      <c r="E14" s="19">
        <v>55632</v>
      </c>
      <c r="F14" s="21">
        <f>E14/$E$6*100</f>
        <v>102.88884778990197</v>
      </c>
      <c r="G14" s="19">
        <v>228206012</v>
      </c>
      <c r="H14" s="21">
        <f>G14/$G$6*100</f>
        <v>94.10101591741078</v>
      </c>
    </row>
    <row r="15" spans="1:8" ht="19.5" customHeight="1">
      <c r="A15" s="23"/>
      <c r="B15" s="24" t="s">
        <v>11</v>
      </c>
      <c r="C15" s="25">
        <v>2117</v>
      </c>
      <c r="D15" s="26">
        <f>C15/$C$7*100</f>
        <v>83.97461324871082</v>
      </c>
      <c r="E15" s="25">
        <v>20842</v>
      </c>
      <c r="F15" s="27">
        <f>E15/$E$7*100</f>
        <v>88.84057971014492</v>
      </c>
      <c r="G15" s="25">
        <v>158296483</v>
      </c>
      <c r="H15" s="27">
        <f>G15/$G$7*100</f>
        <v>88.9294323602035</v>
      </c>
    </row>
    <row r="16" spans="1:8" ht="19.5" customHeight="1">
      <c r="A16" s="23"/>
      <c r="B16" s="24" t="s">
        <v>12</v>
      </c>
      <c r="C16" s="25">
        <v>6504</v>
      </c>
      <c r="D16" s="26">
        <f>C16/$C$8*100</f>
        <v>91.11796021294481</v>
      </c>
      <c r="E16" s="25">
        <v>34790</v>
      </c>
      <c r="F16" s="27">
        <f>E16/$E$8*100</f>
        <v>113.65566808232603</v>
      </c>
      <c r="G16" s="25">
        <v>69909529</v>
      </c>
      <c r="H16" s="27">
        <f>G16/$G$8*100</f>
        <v>108.37109489197286</v>
      </c>
    </row>
    <row r="17" spans="1:8" ht="7.5" customHeight="1">
      <c r="A17" s="23"/>
      <c r="B17" s="24"/>
      <c r="C17" s="25"/>
      <c r="D17" s="26"/>
      <c r="E17" s="25"/>
      <c r="F17" s="27"/>
      <c r="G17" s="25"/>
      <c r="H17" s="27"/>
    </row>
    <row r="18" spans="1:8" ht="19.5" customHeight="1">
      <c r="A18" s="17" t="s">
        <v>15</v>
      </c>
      <c r="B18" s="18" t="s">
        <v>10</v>
      </c>
      <c r="C18" s="19">
        <v>8407</v>
      </c>
      <c r="D18" s="20">
        <f>C18/$C$6*100</f>
        <v>87.03799565172378</v>
      </c>
      <c r="E18" s="28">
        <v>57804</v>
      </c>
      <c r="F18" s="21">
        <f>E18/$E$6*100</f>
        <v>106.90586277048271</v>
      </c>
      <c r="G18" s="28">
        <v>215809573</v>
      </c>
      <c r="H18" s="21">
        <f>G18/$G$6*100</f>
        <v>88.98932979908795</v>
      </c>
    </row>
    <row r="19" spans="1:8" s="30" customFormat="1" ht="19.5" customHeight="1">
      <c r="A19" s="23"/>
      <c r="B19" s="24" t="s">
        <v>11</v>
      </c>
      <c r="C19" s="25">
        <v>2080</v>
      </c>
      <c r="D19" s="26">
        <f>C19/$C$7*100</f>
        <v>82.50694168980563</v>
      </c>
      <c r="E19" s="29">
        <v>20570</v>
      </c>
      <c r="F19" s="27">
        <f>E19/$E$7*100</f>
        <v>87.68115942028986</v>
      </c>
      <c r="G19" s="29">
        <v>147641836</v>
      </c>
      <c r="H19" s="27">
        <f>G19/$G$7*100</f>
        <v>82.94375477753513</v>
      </c>
    </row>
    <row r="20" spans="1:8" s="30" customFormat="1" ht="19.5" customHeight="1">
      <c r="A20" s="23"/>
      <c r="B20" s="24" t="s">
        <v>12</v>
      </c>
      <c r="C20" s="25">
        <v>6327</v>
      </c>
      <c r="D20" s="26">
        <f>C20/$C$8*100</f>
        <v>88.63827402633791</v>
      </c>
      <c r="E20" s="29">
        <v>37234</v>
      </c>
      <c r="F20" s="27">
        <f>E20/$E$8*100</f>
        <v>121.63998693237504</v>
      </c>
      <c r="G20" s="29">
        <v>68167737</v>
      </c>
      <c r="H20" s="27">
        <f>G20/$G$8*100</f>
        <v>105.67103513167781</v>
      </c>
    </row>
    <row r="21" spans="1:8" s="30" customFormat="1" ht="7.5" customHeight="1">
      <c r="A21" s="23"/>
      <c r="B21" s="24"/>
      <c r="C21" s="25"/>
      <c r="D21" s="26"/>
      <c r="E21" s="31"/>
      <c r="F21" s="27"/>
      <c r="G21" s="31"/>
      <c r="H21" s="27"/>
    </row>
    <row r="22" spans="1:8" s="22" customFormat="1" ht="19.5" customHeight="1">
      <c r="A22" s="17" t="s">
        <v>16</v>
      </c>
      <c r="B22" s="18" t="s">
        <v>10</v>
      </c>
      <c r="C22" s="19">
        <v>7370</v>
      </c>
      <c r="D22" s="20">
        <f>C22/$C$6*100</f>
        <v>76.30189460606688</v>
      </c>
      <c r="E22" s="19">
        <v>51440</v>
      </c>
      <c r="F22" s="21">
        <f>E22/$E$6*100</f>
        <v>95.13593489920473</v>
      </c>
      <c r="G22" s="19">
        <v>175770003</v>
      </c>
      <c r="H22" s="21">
        <f>G22/$G$6*100</f>
        <v>72.47896628641992</v>
      </c>
    </row>
    <row r="23" spans="1:8" ht="19.5" customHeight="1">
      <c r="A23" s="23"/>
      <c r="B23" s="24" t="s">
        <v>17</v>
      </c>
      <c r="C23" s="25">
        <v>1812</v>
      </c>
      <c r="D23" s="26">
        <f>C23/$C$7*100</f>
        <v>71.87623958746529</v>
      </c>
      <c r="E23" s="25">
        <v>17277</v>
      </c>
      <c r="F23" s="27">
        <f>E23/$E$7*100</f>
        <v>73.64450127877238</v>
      </c>
      <c r="G23" s="25">
        <v>117695460</v>
      </c>
      <c r="H23" s="27">
        <f>G23/$G$7*100</f>
        <v>66.12017052313813</v>
      </c>
    </row>
    <row r="24" spans="1:8" ht="19.5" customHeight="1">
      <c r="A24" s="23"/>
      <c r="B24" s="24" t="s">
        <v>18</v>
      </c>
      <c r="C24" s="32">
        <v>5558</v>
      </c>
      <c r="D24" s="26">
        <f>C24/$C$8*100</f>
        <v>77.86494816475204</v>
      </c>
      <c r="E24" s="25">
        <v>34163</v>
      </c>
      <c r="F24" s="27">
        <f>E24/$E$8*100</f>
        <v>111.60731786997712</v>
      </c>
      <c r="G24" s="25">
        <v>58074543</v>
      </c>
      <c r="H24" s="27">
        <f>G24/$G$8*100</f>
        <v>90.02494939224891</v>
      </c>
    </row>
    <row r="25" spans="1:8" ht="7.5" customHeight="1">
      <c r="A25" s="23"/>
      <c r="B25" s="24"/>
      <c r="C25" s="25"/>
      <c r="D25" s="26"/>
      <c r="E25" s="25"/>
      <c r="F25" s="27"/>
      <c r="G25" s="25"/>
      <c r="H25" s="27"/>
    </row>
    <row r="26" spans="1:8" s="22" customFormat="1" ht="19.5" customHeight="1">
      <c r="A26" s="17" t="s">
        <v>19</v>
      </c>
      <c r="B26" s="18" t="s">
        <v>10</v>
      </c>
      <c r="C26" s="19">
        <f>SUM(C27:C28)</f>
        <v>7219</v>
      </c>
      <c r="D26" s="20">
        <f>C26/$C$6*100</f>
        <v>74.73858577492494</v>
      </c>
      <c r="E26" s="19">
        <f>SUM(E27:E28)</f>
        <v>51236</v>
      </c>
      <c r="F26" s="21">
        <f>E26/$E$6*100</f>
        <v>94.75864619937119</v>
      </c>
      <c r="G26" s="19">
        <f>SUM(G27:G28)</f>
        <v>168534213</v>
      </c>
      <c r="H26" s="21">
        <f>G26/$G$6*100</f>
        <v>69.49527981822537</v>
      </c>
    </row>
    <row r="27" spans="1:8" ht="19.5" customHeight="1">
      <c r="A27" s="23"/>
      <c r="B27" s="24" t="s">
        <v>17</v>
      </c>
      <c r="C27" s="25">
        <v>1755</v>
      </c>
      <c r="D27" s="26">
        <f>C27/$C$7*100</f>
        <v>69.6152320507735</v>
      </c>
      <c r="E27" s="25">
        <v>16993</v>
      </c>
      <c r="F27" s="27">
        <f>E27/$E$7*100</f>
        <v>72.43393009377664</v>
      </c>
      <c r="G27" s="25">
        <v>112364956</v>
      </c>
      <c r="H27" s="27">
        <f>G27/$G$7*100</f>
        <v>63.125544957680724</v>
      </c>
    </row>
    <row r="28" spans="1:8" ht="19.5" customHeight="1">
      <c r="A28" s="23"/>
      <c r="B28" s="24" t="s">
        <v>18</v>
      </c>
      <c r="C28" s="32">
        <v>5464</v>
      </c>
      <c r="D28" s="26">
        <f>C28/$C$8*100</f>
        <v>76.54805267581956</v>
      </c>
      <c r="E28" s="25">
        <v>34243</v>
      </c>
      <c r="F28" s="27">
        <f>E28/$E$8*100</f>
        <v>111.8686703691604</v>
      </c>
      <c r="G28" s="25">
        <v>56169257</v>
      </c>
      <c r="H28" s="27">
        <f>G28/$G$8*100</f>
        <v>87.07144744686536</v>
      </c>
    </row>
    <row r="29" spans="1:8" ht="7.5" customHeight="1">
      <c r="A29" s="33"/>
      <c r="B29" s="34"/>
      <c r="C29" s="35"/>
      <c r="D29" s="36"/>
      <c r="E29" s="37"/>
      <c r="F29" s="36"/>
      <c r="G29" s="37"/>
      <c r="H29" s="36"/>
    </row>
    <row r="30" spans="1:8" ht="11.25" customHeight="1">
      <c r="A30" s="38"/>
      <c r="B30" s="38"/>
      <c r="C30" s="39"/>
      <c r="D30" s="40"/>
      <c r="E30" s="39"/>
      <c r="F30" s="40"/>
      <c r="G30" s="39"/>
      <c r="H30" s="40"/>
    </row>
    <row r="31" spans="1:8" ht="11.25" customHeight="1">
      <c r="A31" s="38"/>
      <c r="B31" s="38"/>
      <c r="C31" s="39"/>
      <c r="D31" s="40"/>
      <c r="E31" s="39"/>
      <c r="F31" s="40"/>
      <c r="G31" s="39"/>
      <c r="H31" s="40"/>
    </row>
    <row r="32" spans="1:8" ht="11.25" customHeight="1">
      <c r="A32" s="38"/>
      <c r="B32" s="38"/>
      <c r="C32" s="39"/>
      <c r="D32" s="40"/>
      <c r="E32" s="39"/>
      <c r="F32" s="40"/>
      <c r="G32" s="39"/>
      <c r="H32" s="40"/>
    </row>
    <row r="33" spans="1:8" ht="12" customHeight="1">
      <c r="A33" s="1" t="s">
        <v>20</v>
      </c>
      <c r="B33" s="38"/>
      <c r="C33" s="39"/>
      <c r="D33" s="40"/>
      <c r="E33" s="39"/>
      <c r="F33" s="40"/>
      <c r="G33" s="39"/>
      <c r="H33" s="40"/>
    </row>
    <row r="34" spans="1:7" ht="13.5">
      <c r="A34" s="41"/>
      <c r="B34" s="41"/>
      <c r="C34" s="41"/>
      <c r="D34" s="41"/>
      <c r="E34" s="41"/>
      <c r="F34" s="41"/>
      <c r="G34" s="41"/>
    </row>
    <row r="35" spans="1:8" ht="19.5" customHeight="1">
      <c r="A35" s="5" t="s">
        <v>21</v>
      </c>
      <c r="B35" s="6"/>
      <c r="C35" s="42" t="s">
        <v>22</v>
      </c>
      <c r="D35" s="43"/>
      <c r="E35" s="43"/>
      <c r="F35" s="42" t="s">
        <v>23</v>
      </c>
      <c r="G35" s="43"/>
      <c r="H35" s="43"/>
    </row>
    <row r="36" spans="1:8" ht="19.5" customHeight="1">
      <c r="A36" s="44"/>
      <c r="B36" s="45"/>
      <c r="C36" s="46"/>
      <c r="D36" s="47" t="s">
        <v>24</v>
      </c>
      <c r="E36" s="48"/>
      <c r="F36" s="46"/>
      <c r="G36" s="47" t="s">
        <v>24</v>
      </c>
      <c r="H36" s="49"/>
    </row>
    <row r="37" spans="1:8" ht="19.5" customHeight="1">
      <c r="A37" s="10"/>
      <c r="B37" s="11"/>
      <c r="C37" s="50"/>
      <c r="D37" s="51" t="s">
        <v>25</v>
      </c>
      <c r="E37" s="51" t="s">
        <v>26</v>
      </c>
      <c r="F37" s="50"/>
      <c r="G37" s="51" t="s">
        <v>25</v>
      </c>
      <c r="H37" s="51" t="s">
        <v>26</v>
      </c>
    </row>
    <row r="38" spans="1:8" ht="21.75" customHeight="1">
      <c r="A38" s="1" t="s">
        <v>27</v>
      </c>
      <c r="C38" s="19">
        <v>7219</v>
      </c>
      <c r="D38" s="52">
        <f>C26-C22</f>
        <v>-151</v>
      </c>
      <c r="E38" s="21">
        <f>C26/C22*100-100</f>
        <v>-2.0488466757123405</v>
      </c>
      <c r="F38" s="19">
        <f>SUM(F39:F40)</f>
        <v>1613318</v>
      </c>
      <c r="G38" s="52">
        <v>-66288</v>
      </c>
      <c r="H38" s="21">
        <v>-3.9</v>
      </c>
    </row>
    <row r="39" spans="1:8" ht="21.75" customHeight="1">
      <c r="A39" s="53" t="s">
        <v>28</v>
      </c>
      <c r="B39" s="54"/>
      <c r="C39" s="25">
        <v>1755</v>
      </c>
      <c r="D39" s="31">
        <f>C27-C23</f>
        <v>-57</v>
      </c>
      <c r="E39" s="27">
        <f>C27/C23*100-100</f>
        <v>-3.1456953642384065</v>
      </c>
      <c r="F39" s="25">
        <v>375269</v>
      </c>
      <c r="G39" s="31">
        <v>-4280</v>
      </c>
      <c r="H39" s="27">
        <v>-1.1</v>
      </c>
    </row>
    <row r="40" spans="1:8" ht="21.75" customHeight="1">
      <c r="A40" s="55" t="s">
        <v>29</v>
      </c>
      <c r="B40" s="56"/>
      <c r="C40" s="57">
        <v>5464</v>
      </c>
      <c r="D40" s="31">
        <f>C28-C24</f>
        <v>-94</v>
      </c>
      <c r="E40" s="27">
        <f>C28/C24*100-100</f>
        <v>-1.6912558474271293</v>
      </c>
      <c r="F40" s="57">
        <v>1238049</v>
      </c>
      <c r="G40" s="31">
        <v>-62008</v>
      </c>
      <c r="H40" s="27">
        <v>-4.8</v>
      </c>
    </row>
    <row r="41" spans="1:8" ht="21.75" customHeight="1">
      <c r="A41" s="58" t="s">
        <v>30</v>
      </c>
      <c r="B41" s="59"/>
      <c r="C41" s="19">
        <v>51236</v>
      </c>
      <c r="D41" s="60">
        <f>E26-E22</f>
        <v>-204</v>
      </c>
      <c r="E41" s="61">
        <f>E26/E22*100-100</f>
        <v>-0.396578538102645</v>
      </c>
      <c r="F41" s="19">
        <f>SUM(F42:F43)</f>
        <v>11565953</v>
      </c>
      <c r="G41" s="60">
        <v>-408813</v>
      </c>
      <c r="H41" s="62">
        <v>-3.4</v>
      </c>
    </row>
    <row r="42" spans="1:8" ht="21.75" customHeight="1">
      <c r="A42" s="63" t="s">
        <v>31</v>
      </c>
      <c r="B42" s="54"/>
      <c r="C42" s="25">
        <v>16993</v>
      </c>
      <c r="D42" s="29">
        <f>E27-E23</f>
        <v>-284</v>
      </c>
      <c r="E42" s="26">
        <f>E27/E23*100-100</f>
        <v>-1.6438039011402452</v>
      </c>
      <c r="F42" s="25">
        <v>3803652</v>
      </c>
      <c r="G42" s="31">
        <v>-198309</v>
      </c>
      <c r="H42" s="27">
        <v>-5</v>
      </c>
    </row>
    <row r="43" spans="1:8" ht="21.75" customHeight="1">
      <c r="A43" s="55" t="s">
        <v>32</v>
      </c>
      <c r="B43" s="56"/>
      <c r="C43" s="57">
        <v>34243</v>
      </c>
      <c r="D43" s="31">
        <f>E28-E24</f>
        <v>80</v>
      </c>
      <c r="E43" s="26">
        <f>E28/E24*100-100</f>
        <v>0.23417147206042443</v>
      </c>
      <c r="F43" s="57">
        <v>7762301</v>
      </c>
      <c r="G43" s="64">
        <v>-210504</v>
      </c>
      <c r="H43" s="65">
        <v>-2.6</v>
      </c>
    </row>
    <row r="44" spans="1:8" ht="21.75" customHeight="1">
      <c r="A44" s="66" t="s">
        <v>33</v>
      </c>
      <c r="B44" s="67"/>
      <c r="C44" s="68">
        <f>G26/100</f>
        <v>1685342.13</v>
      </c>
      <c r="D44" s="60">
        <f>(G26-G22)/100</f>
        <v>-72357.9</v>
      </c>
      <c r="E44" s="61">
        <f>G26/G22*100-100</f>
        <v>-4.116623927007609</v>
      </c>
      <c r="F44" s="19">
        <f>SUM(F45:F46)</f>
        <v>538775811</v>
      </c>
      <c r="G44" s="60">
        <v>-9688315</v>
      </c>
      <c r="H44" s="62">
        <v>-1.8</v>
      </c>
    </row>
    <row r="45" spans="1:8" ht="21.75" customHeight="1">
      <c r="A45" s="53" t="s">
        <v>31</v>
      </c>
      <c r="B45" s="54"/>
      <c r="C45" s="32">
        <f>G27/100</f>
        <v>1123649.56</v>
      </c>
      <c r="D45" s="29">
        <f>(G27-G23)/100</f>
        <v>-53305.04</v>
      </c>
      <c r="E45" s="26">
        <f>G27/G23*100-100</f>
        <v>-4.5290650973283135</v>
      </c>
      <c r="F45" s="25">
        <v>405497180</v>
      </c>
      <c r="G45" s="31">
        <v>-7857651</v>
      </c>
      <c r="H45" s="27">
        <v>-1.9</v>
      </c>
    </row>
    <row r="46" spans="1:8" ht="21.75" customHeight="1">
      <c r="A46" s="69" t="s">
        <v>32</v>
      </c>
      <c r="B46" s="70"/>
      <c r="C46" s="35">
        <f>G28/100</f>
        <v>561692.57</v>
      </c>
      <c r="D46" s="71">
        <f>(G28-G24)/100</f>
        <v>-19052.86</v>
      </c>
      <c r="E46" s="72">
        <f>G28/G24*100-100</f>
        <v>-3.2807593509603663</v>
      </c>
      <c r="F46" s="37">
        <v>133278631</v>
      </c>
      <c r="G46" s="73">
        <v>-1830664</v>
      </c>
      <c r="H46" s="36">
        <v>-1.4</v>
      </c>
    </row>
    <row r="47" spans="1:7" ht="19.5" customHeight="1">
      <c r="A47" s="74" t="s">
        <v>34</v>
      </c>
      <c r="B47" s="74"/>
      <c r="C47" s="74"/>
      <c r="D47" s="74"/>
      <c r="E47" s="74"/>
      <c r="F47" s="74"/>
      <c r="G47" s="74"/>
    </row>
  </sheetData>
  <mergeCells count="15">
    <mergeCell ref="A43:B43"/>
    <mergeCell ref="A44:B44"/>
    <mergeCell ref="A45:B45"/>
    <mergeCell ref="A46:B46"/>
    <mergeCell ref="A39:B39"/>
    <mergeCell ref="A40:B40"/>
    <mergeCell ref="A41:B41"/>
    <mergeCell ref="A42:B42"/>
    <mergeCell ref="G2:H2"/>
    <mergeCell ref="A3:B4"/>
    <mergeCell ref="A35:B37"/>
    <mergeCell ref="C35:C37"/>
    <mergeCell ref="F35:F37"/>
    <mergeCell ref="D36:E36"/>
    <mergeCell ref="G36:H36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17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2.625" style="74" customWidth="1"/>
    <col min="2" max="4" width="3.75390625" style="74" customWidth="1"/>
    <col min="5" max="5" width="4.625" style="74" customWidth="1"/>
    <col min="6" max="6" width="4.875" style="74" customWidth="1"/>
    <col min="7" max="20" width="4.625" style="74" customWidth="1"/>
    <col min="21" max="21" width="3.125" style="74" customWidth="1"/>
    <col min="22" max="16384" width="9.00390625" style="74" customWidth="1"/>
  </cols>
  <sheetData>
    <row r="1" s="2" customFormat="1" ht="13.5" customHeight="1">
      <c r="A1" s="1" t="s">
        <v>137</v>
      </c>
    </row>
    <row r="2" s="2" customFormat="1" ht="13.5" customHeight="1">
      <c r="A2" s="1"/>
    </row>
    <row r="3" s="2" customFormat="1" ht="4.5" customHeight="1"/>
    <row r="4" spans="1:20" s="341" customFormat="1" ht="19.5" customHeight="1">
      <c r="A4" s="143" t="s">
        <v>90</v>
      </c>
      <c r="B4" s="143"/>
      <c r="C4" s="143"/>
      <c r="D4" s="143"/>
      <c r="E4" s="143"/>
      <c r="F4" s="217"/>
      <c r="G4" s="42" t="s">
        <v>123</v>
      </c>
      <c r="H4" s="143"/>
      <c r="I4" s="143"/>
      <c r="J4" s="217"/>
      <c r="K4" s="42" t="s">
        <v>124</v>
      </c>
      <c r="L4" s="217"/>
      <c r="M4" s="42" t="s">
        <v>125</v>
      </c>
      <c r="N4" s="143"/>
      <c r="O4" s="143"/>
      <c r="P4" s="217"/>
      <c r="Q4" s="143" t="s">
        <v>126</v>
      </c>
      <c r="R4" s="143"/>
      <c r="S4" s="143"/>
      <c r="T4" s="143"/>
    </row>
    <row r="5" spans="1:20" s="341" customFormat="1" ht="19.5" customHeight="1">
      <c r="A5" s="342"/>
      <c r="B5" s="342"/>
      <c r="C5" s="342"/>
      <c r="D5" s="342"/>
      <c r="E5" s="342"/>
      <c r="F5" s="343"/>
      <c r="G5" s="50"/>
      <c r="H5" s="145"/>
      <c r="I5" s="145"/>
      <c r="J5" s="225"/>
      <c r="K5" s="46"/>
      <c r="L5" s="343"/>
      <c r="M5" s="50"/>
      <c r="N5" s="145"/>
      <c r="O5" s="145"/>
      <c r="P5" s="225"/>
      <c r="Q5" s="145"/>
      <c r="R5" s="145"/>
      <c r="S5" s="145"/>
      <c r="T5" s="145"/>
    </row>
    <row r="6" spans="1:20" s="341" customFormat="1" ht="19.5" customHeight="1">
      <c r="A6" s="145"/>
      <c r="B6" s="145"/>
      <c r="C6" s="145"/>
      <c r="D6" s="145"/>
      <c r="E6" s="145"/>
      <c r="F6" s="225"/>
      <c r="G6" s="344" t="s">
        <v>95</v>
      </c>
      <c r="H6" s="345"/>
      <c r="I6" s="344" t="s">
        <v>96</v>
      </c>
      <c r="J6" s="345"/>
      <c r="K6" s="46"/>
      <c r="L6" s="343"/>
      <c r="M6" s="344" t="s">
        <v>95</v>
      </c>
      <c r="N6" s="345"/>
      <c r="O6" s="344" t="s">
        <v>96</v>
      </c>
      <c r="P6" s="345"/>
      <c r="Q6" s="344" t="s">
        <v>95</v>
      </c>
      <c r="R6" s="345"/>
      <c r="S6" s="346" t="s">
        <v>96</v>
      </c>
      <c r="T6" s="347"/>
    </row>
    <row r="7" spans="1:20" s="2" customFormat="1" ht="30" customHeight="1">
      <c r="A7" s="154" t="s">
        <v>113</v>
      </c>
      <c r="B7" s="101"/>
      <c r="C7" s="101"/>
      <c r="D7" s="101"/>
      <c r="E7" s="101"/>
      <c r="F7" s="102"/>
      <c r="G7" s="308">
        <v>645577</v>
      </c>
      <c r="H7" s="309"/>
      <c r="I7" s="308">
        <v>628473</v>
      </c>
      <c r="J7" s="309"/>
      <c r="K7" s="368">
        <v>2.7215170739236294</v>
      </c>
      <c r="L7" s="309"/>
      <c r="M7" s="308">
        <v>118.15098828696925</v>
      </c>
      <c r="N7" s="309"/>
      <c r="O7" s="369">
        <v>113</v>
      </c>
      <c r="P7" s="370"/>
      <c r="Q7" s="369">
        <v>87.00628584971274</v>
      </c>
      <c r="R7" s="370"/>
      <c r="S7" s="308">
        <v>92</v>
      </c>
      <c r="T7" s="314"/>
    </row>
    <row r="8" spans="1:20" s="2" customFormat="1" ht="16.5" customHeight="1">
      <c r="A8" s="101"/>
      <c r="B8" s="154" t="s">
        <v>74</v>
      </c>
      <c r="C8" s="101"/>
      <c r="D8" s="101"/>
      <c r="E8" s="101"/>
      <c r="F8" s="102"/>
      <c r="G8" s="315">
        <v>109749</v>
      </c>
      <c r="H8" s="316"/>
      <c r="I8" s="315">
        <v>127176</v>
      </c>
      <c r="J8" s="316"/>
      <c r="K8" s="371">
        <v>-13.703057180600108</v>
      </c>
      <c r="L8" s="316"/>
      <c r="M8" s="315">
        <v>7839.214285714285</v>
      </c>
      <c r="N8" s="316"/>
      <c r="O8" s="372">
        <v>8478</v>
      </c>
      <c r="P8" s="373"/>
      <c r="Q8" s="372">
        <v>81.78288640443193</v>
      </c>
      <c r="R8" s="373"/>
      <c r="S8" s="315">
        <v>66</v>
      </c>
      <c r="T8" s="321"/>
    </row>
    <row r="9" spans="1:20" s="2" customFormat="1" ht="16.5" customHeight="1">
      <c r="A9" s="101"/>
      <c r="B9" s="154" t="s">
        <v>127</v>
      </c>
      <c r="C9" s="101"/>
      <c r="D9" s="101"/>
      <c r="E9" s="101"/>
      <c r="F9" s="102"/>
      <c r="G9" s="315">
        <v>94517</v>
      </c>
      <c r="H9" s="316"/>
      <c r="I9" s="315">
        <v>99242</v>
      </c>
      <c r="J9" s="316"/>
      <c r="K9" s="371">
        <v>-4.761089055037182</v>
      </c>
      <c r="L9" s="316"/>
      <c r="M9" s="315">
        <v>95.66497975708502</v>
      </c>
      <c r="N9" s="316"/>
      <c r="O9" s="372">
        <v>100</v>
      </c>
      <c r="P9" s="373"/>
      <c r="Q9" s="372">
        <v>51.942719299173696</v>
      </c>
      <c r="R9" s="373"/>
      <c r="S9" s="315">
        <v>60</v>
      </c>
      <c r="T9" s="321"/>
    </row>
    <row r="10" spans="1:20" s="2" customFormat="1" ht="16.5" customHeight="1">
      <c r="A10" s="101"/>
      <c r="B10" s="154" t="s">
        <v>128</v>
      </c>
      <c r="C10" s="101"/>
      <c r="D10" s="101"/>
      <c r="E10" s="101"/>
      <c r="F10" s="102"/>
      <c r="G10" s="315">
        <v>151710</v>
      </c>
      <c r="H10" s="316"/>
      <c r="I10" s="315">
        <v>144379</v>
      </c>
      <c r="J10" s="316"/>
      <c r="K10" s="371">
        <v>5.077608239425402</v>
      </c>
      <c r="L10" s="316"/>
      <c r="M10" s="315">
        <v>94.64129756706176</v>
      </c>
      <c r="N10" s="316"/>
      <c r="O10" s="372">
        <v>88</v>
      </c>
      <c r="P10" s="373"/>
      <c r="Q10" s="372">
        <v>101.28006723353766</v>
      </c>
      <c r="R10" s="373"/>
      <c r="S10" s="315">
        <v>108</v>
      </c>
      <c r="T10" s="321"/>
    </row>
    <row r="11" spans="1:20" s="2" customFormat="1" ht="16.5" customHeight="1">
      <c r="A11" s="101"/>
      <c r="B11" s="154" t="s">
        <v>129</v>
      </c>
      <c r="C11" s="101"/>
      <c r="D11" s="101"/>
      <c r="E11" s="101"/>
      <c r="F11" s="102"/>
      <c r="G11" s="315">
        <v>20088</v>
      </c>
      <c r="H11" s="316"/>
      <c r="I11" s="315">
        <v>20577</v>
      </c>
      <c r="J11" s="316"/>
      <c r="K11" s="371">
        <v>-2.3764397142440608</v>
      </c>
      <c r="L11" s="316"/>
      <c r="M11" s="315">
        <v>45.758542141230066</v>
      </c>
      <c r="N11" s="316"/>
      <c r="O11" s="372">
        <v>47</v>
      </c>
      <c r="P11" s="373"/>
      <c r="Q11" s="372">
        <v>351.72172441258465</v>
      </c>
      <c r="R11" s="373"/>
      <c r="S11" s="315">
        <v>407</v>
      </c>
      <c r="T11" s="321"/>
    </row>
    <row r="12" spans="1:20" s="2" customFormat="1" ht="16.5" customHeight="1">
      <c r="A12" s="101"/>
      <c r="B12" s="154" t="s">
        <v>130</v>
      </c>
      <c r="C12" s="101"/>
      <c r="D12" s="101"/>
      <c r="E12" s="101"/>
      <c r="F12" s="102"/>
      <c r="G12" s="315">
        <v>98871</v>
      </c>
      <c r="H12" s="316"/>
      <c r="I12" s="315">
        <v>86317</v>
      </c>
      <c r="J12" s="316"/>
      <c r="K12" s="371">
        <v>14.544064321049156</v>
      </c>
      <c r="L12" s="316"/>
      <c r="M12" s="315">
        <v>189.40804597701148</v>
      </c>
      <c r="N12" s="316"/>
      <c r="O12" s="372">
        <v>163</v>
      </c>
      <c r="P12" s="373"/>
      <c r="Q12" s="372">
        <v>50.234173822455524</v>
      </c>
      <c r="R12" s="373"/>
      <c r="S12" s="315">
        <v>56</v>
      </c>
      <c r="T12" s="321"/>
    </row>
    <row r="13" spans="1:20" s="2" customFormat="1" ht="16.5" customHeight="1">
      <c r="A13" s="122"/>
      <c r="B13" s="203" t="s">
        <v>75</v>
      </c>
      <c r="C13" s="122"/>
      <c r="D13" s="122"/>
      <c r="E13" s="122"/>
      <c r="F13" s="123"/>
      <c r="G13" s="374">
        <v>170642</v>
      </c>
      <c r="H13" s="374"/>
      <c r="I13" s="374">
        <v>150782</v>
      </c>
      <c r="J13" s="374"/>
      <c r="K13" s="375">
        <v>13.17133344828958</v>
      </c>
      <c r="L13" s="376"/>
      <c r="M13" s="374">
        <v>89.90621707060063</v>
      </c>
      <c r="N13" s="376"/>
      <c r="O13" s="377">
        <v>77</v>
      </c>
      <c r="P13" s="378"/>
      <c r="Q13" s="377">
        <v>87.24059141360274</v>
      </c>
      <c r="R13" s="378"/>
      <c r="S13" s="374">
        <v>98</v>
      </c>
      <c r="T13" s="379"/>
    </row>
    <row r="14" spans="1:20" s="2" customFormat="1" ht="7.5" customHeight="1">
      <c r="A14" s="350"/>
      <c r="B14" s="268"/>
      <c r="C14" s="350"/>
      <c r="D14" s="350"/>
      <c r="E14" s="350"/>
      <c r="F14" s="350"/>
      <c r="G14" s="351"/>
      <c r="H14" s="352"/>
      <c r="I14" s="351"/>
      <c r="J14" s="352"/>
      <c r="K14" s="353"/>
      <c r="L14" s="354"/>
      <c r="M14" s="351"/>
      <c r="N14" s="354"/>
      <c r="O14" s="355"/>
      <c r="P14" s="354"/>
      <c r="Q14" s="355"/>
      <c r="R14" s="354"/>
      <c r="S14" s="351"/>
      <c r="T14" s="354"/>
    </row>
    <row r="15" spans="1:8" s="2" customFormat="1" ht="13.5" customHeight="1">
      <c r="A15" s="166" t="s">
        <v>131</v>
      </c>
      <c r="B15" s="268" t="s">
        <v>132</v>
      </c>
      <c r="C15" s="268"/>
      <c r="D15" s="268"/>
      <c r="E15" s="268"/>
      <c r="F15" s="268"/>
      <c r="G15" s="268"/>
      <c r="H15" s="268"/>
    </row>
    <row r="16" s="2" customFormat="1" ht="13.5" customHeight="1">
      <c r="B16" s="2" t="s">
        <v>133</v>
      </c>
    </row>
    <row r="17" s="2" customFormat="1" ht="13.5" customHeight="1">
      <c r="B17" s="2" t="s">
        <v>134</v>
      </c>
    </row>
  </sheetData>
  <mergeCells count="60">
    <mergeCell ref="O12:P12"/>
    <mergeCell ref="Q12:R12"/>
    <mergeCell ref="S12:T12"/>
    <mergeCell ref="G13:H13"/>
    <mergeCell ref="I13:J13"/>
    <mergeCell ref="K13:L13"/>
    <mergeCell ref="M13:N13"/>
    <mergeCell ref="O13:P13"/>
    <mergeCell ref="Q13:R13"/>
    <mergeCell ref="S13:T13"/>
    <mergeCell ref="G12:H12"/>
    <mergeCell ref="I12:J12"/>
    <mergeCell ref="K12:L12"/>
    <mergeCell ref="M12:N12"/>
    <mergeCell ref="O11:P11"/>
    <mergeCell ref="Q11:R11"/>
    <mergeCell ref="S11:T11"/>
    <mergeCell ref="G11:H11"/>
    <mergeCell ref="I11:J11"/>
    <mergeCell ref="K11:L11"/>
    <mergeCell ref="M11:N11"/>
    <mergeCell ref="O10:P10"/>
    <mergeCell ref="Q10:R10"/>
    <mergeCell ref="S10:T10"/>
    <mergeCell ref="G10:H10"/>
    <mergeCell ref="I10:J10"/>
    <mergeCell ref="K10:L10"/>
    <mergeCell ref="M10:N10"/>
    <mergeCell ref="O9:P9"/>
    <mergeCell ref="Q9:R9"/>
    <mergeCell ref="S9:T9"/>
    <mergeCell ref="G9:H9"/>
    <mergeCell ref="I9:J9"/>
    <mergeCell ref="K9:L9"/>
    <mergeCell ref="M9:N9"/>
    <mergeCell ref="O8:P8"/>
    <mergeCell ref="Q8:R8"/>
    <mergeCell ref="S8:T8"/>
    <mergeCell ref="G8:H8"/>
    <mergeCell ref="I8:J8"/>
    <mergeCell ref="K8:L8"/>
    <mergeCell ref="M8:N8"/>
    <mergeCell ref="O6:P6"/>
    <mergeCell ref="Q6:R6"/>
    <mergeCell ref="S6:T6"/>
    <mergeCell ref="G7:H7"/>
    <mergeCell ref="I7:J7"/>
    <mergeCell ref="K7:L7"/>
    <mergeCell ref="M7:N7"/>
    <mergeCell ref="O7:P7"/>
    <mergeCell ref="Q7:R7"/>
    <mergeCell ref="S7:T7"/>
    <mergeCell ref="A4:F6"/>
    <mergeCell ref="G4:J5"/>
    <mergeCell ref="K4:L6"/>
    <mergeCell ref="M4:P5"/>
    <mergeCell ref="Q4:T5"/>
    <mergeCell ref="G6:H6"/>
    <mergeCell ref="I6:J6"/>
    <mergeCell ref="M6:N6"/>
  </mergeCells>
  <printOptions/>
  <pageMargins left="0.75" right="0.75" top="1" bottom="1" header="0.512" footer="0.512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12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2.625" style="74" customWidth="1"/>
    <col min="2" max="4" width="3.75390625" style="74" customWidth="1"/>
    <col min="5" max="5" width="4.625" style="74" customWidth="1"/>
    <col min="6" max="6" width="4.875" style="74" customWidth="1"/>
    <col min="7" max="20" width="4.625" style="74" customWidth="1"/>
    <col min="21" max="21" width="3.125" style="74" customWidth="1"/>
    <col min="22" max="16384" width="9.00390625" style="74" customWidth="1"/>
  </cols>
  <sheetData>
    <row r="1" s="2" customFormat="1" ht="13.5" customHeight="1">
      <c r="A1" s="1" t="s">
        <v>138</v>
      </c>
    </row>
    <row r="2" s="2" customFormat="1" ht="13.5" customHeight="1"/>
    <row r="3" spans="1:18" s="341" customFormat="1" ht="15.75" customHeight="1">
      <c r="A3" s="143" t="s">
        <v>90</v>
      </c>
      <c r="B3" s="143"/>
      <c r="C3" s="143"/>
      <c r="D3" s="143"/>
      <c r="E3" s="143"/>
      <c r="F3" s="217"/>
      <c r="G3" s="218" t="s">
        <v>51</v>
      </c>
      <c r="H3" s="219"/>
      <c r="I3" s="219"/>
      <c r="J3" s="219"/>
      <c r="K3" s="219"/>
      <c r="L3" s="356"/>
      <c r="M3" s="218" t="s">
        <v>50</v>
      </c>
      <c r="N3" s="219"/>
      <c r="O3" s="219"/>
      <c r="P3" s="219"/>
      <c r="Q3" s="219"/>
      <c r="R3" s="219"/>
    </row>
    <row r="4" spans="1:18" s="341" customFormat="1" ht="15.75" customHeight="1">
      <c r="A4" s="342"/>
      <c r="B4" s="342"/>
      <c r="C4" s="342"/>
      <c r="D4" s="342"/>
      <c r="E4" s="342"/>
      <c r="F4" s="343"/>
      <c r="G4" s="46" t="s">
        <v>59</v>
      </c>
      <c r="H4" s="343"/>
      <c r="I4" s="46" t="s">
        <v>135</v>
      </c>
      <c r="J4" s="357"/>
      <c r="K4" s="358"/>
      <c r="L4" s="112"/>
      <c r="M4" s="46" t="s">
        <v>59</v>
      </c>
      <c r="N4" s="343"/>
      <c r="O4" s="344" t="s">
        <v>135</v>
      </c>
      <c r="P4" s="359"/>
      <c r="Q4" s="360"/>
      <c r="R4" s="14"/>
    </row>
    <row r="5" spans="1:18" s="341" customFormat="1" ht="15.75" customHeight="1">
      <c r="A5" s="145"/>
      <c r="B5" s="145"/>
      <c r="C5" s="145"/>
      <c r="D5" s="145"/>
      <c r="E5" s="145"/>
      <c r="F5" s="225"/>
      <c r="G5" s="50"/>
      <c r="H5" s="225"/>
      <c r="I5" s="50"/>
      <c r="J5" s="225"/>
      <c r="K5" s="220" t="s">
        <v>136</v>
      </c>
      <c r="L5" s="221"/>
      <c r="M5" s="50"/>
      <c r="N5" s="225"/>
      <c r="O5" s="50"/>
      <c r="P5" s="145"/>
      <c r="Q5" s="220" t="s">
        <v>136</v>
      </c>
      <c r="R5" s="361"/>
    </row>
    <row r="6" spans="1:18" s="2" customFormat="1" ht="30" customHeight="1">
      <c r="A6" s="154" t="s">
        <v>113</v>
      </c>
      <c r="B6" s="101"/>
      <c r="C6" s="101"/>
      <c r="D6" s="101"/>
      <c r="E6" s="101"/>
      <c r="F6" s="102"/>
      <c r="G6" s="362">
        <f>SUM(G7:H12)</f>
        <v>5464</v>
      </c>
      <c r="H6" s="153"/>
      <c r="I6" s="362">
        <f>SUM(I7:J12)</f>
        <v>433</v>
      </c>
      <c r="J6" s="153"/>
      <c r="K6" s="152">
        <f aca="true" t="shared" si="0" ref="K6:K12">I6/G6*100</f>
        <v>7.924597364568083</v>
      </c>
      <c r="L6" s="153"/>
      <c r="M6" s="363">
        <f>SUM(M7:N12)</f>
        <v>5558</v>
      </c>
      <c r="N6" s="153"/>
      <c r="O6" s="362">
        <f>SUM(O7:P12)</f>
        <v>438</v>
      </c>
      <c r="P6" s="153"/>
      <c r="Q6" s="152">
        <f aca="true" t="shared" si="1" ref="Q6:Q12">O6/M6*100</f>
        <v>7.880532565671104</v>
      </c>
      <c r="R6" s="364"/>
    </row>
    <row r="7" spans="1:18" s="2" customFormat="1" ht="16.5" customHeight="1">
      <c r="A7" s="101"/>
      <c r="B7" s="154" t="s">
        <v>74</v>
      </c>
      <c r="C7" s="101"/>
      <c r="D7" s="101"/>
      <c r="E7" s="101"/>
      <c r="F7" s="102"/>
      <c r="G7" s="362">
        <v>14</v>
      </c>
      <c r="H7" s="153"/>
      <c r="I7" s="362">
        <v>5</v>
      </c>
      <c r="J7" s="153"/>
      <c r="K7" s="152">
        <f t="shared" si="0"/>
        <v>35.714285714285715</v>
      </c>
      <c r="L7" s="153"/>
      <c r="M7" s="362">
        <v>15</v>
      </c>
      <c r="N7" s="153"/>
      <c r="O7" s="362">
        <v>6</v>
      </c>
      <c r="P7" s="153"/>
      <c r="Q7" s="152">
        <f t="shared" si="1"/>
        <v>40</v>
      </c>
      <c r="R7" s="364"/>
    </row>
    <row r="8" spans="1:18" s="2" customFormat="1" ht="16.5" customHeight="1">
      <c r="A8" s="101"/>
      <c r="B8" s="154" t="s">
        <v>127</v>
      </c>
      <c r="C8" s="101"/>
      <c r="D8" s="101"/>
      <c r="E8" s="101"/>
      <c r="F8" s="102"/>
      <c r="G8" s="362">
        <v>988</v>
      </c>
      <c r="H8" s="153"/>
      <c r="I8" s="362">
        <v>32</v>
      </c>
      <c r="J8" s="153"/>
      <c r="K8" s="152">
        <f t="shared" si="0"/>
        <v>3.2388663967611335</v>
      </c>
      <c r="L8" s="153"/>
      <c r="M8" s="362">
        <v>988</v>
      </c>
      <c r="N8" s="153"/>
      <c r="O8" s="362">
        <v>45</v>
      </c>
      <c r="P8" s="153"/>
      <c r="Q8" s="152">
        <f t="shared" si="1"/>
        <v>4.554655870445344</v>
      </c>
      <c r="R8" s="364"/>
    </row>
    <row r="9" spans="1:18" s="2" customFormat="1" ht="16.5" customHeight="1">
      <c r="A9" s="101"/>
      <c r="B9" s="154" t="s">
        <v>128</v>
      </c>
      <c r="C9" s="101"/>
      <c r="D9" s="101"/>
      <c r="E9" s="101"/>
      <c r="F9" s="102"/>
      <c r="G9" s="362">
        <v>1603</v>
      </c>
      <c r="H9" s="153"/>
      <c r="I9" s="362">
        <v>266</v>
      </c>
      <c r="J9" s="153"/>
      <c r="K9" s="152">
        <f t="shared" si="0"/>
        <v>16.593886462882097</v>
      </c>
      <c r="L9" s="153"/>
      <c r="M9" s="362">
        <v>1632</v>
      </c>
      <c r="N9" s="153"/>
      <c r="O9" s="362">
        <v>239</v>
      </c>
      <c r="P9" s="153"/>
      <c r="Q9" s="152">
        <f t="shared" si="1"/>
        <v>14.644607843137255</v>
      </c>
      <c r="R9" s="364"/>
    </row>
    <row r="10" spans="1:18" s="2" customFormat="1" ht="16.5" customHeight="1">
      <c r="A10" s="101"/>
      <c r="B10" s="154" t="s">
        <v>129</v>
      </c>
      <c r="C10" s="101"/>
      <c r="D10" s="101"/>
      <c r="E10" s="101"/>
      <c r="F10" s="102"/>
      <c r="G10" s="362">
        <v>439</v>
      </c>
      <c r="H10" s="153"/>
      <c r="I10" s="362">
        <v>1</v>
      </c>
      <c r="J10" s="153"/>
      <c r="K10" s="152">
        <f t="shared" si="0"/>
        <v>0.22779043280182232</v>
      </c>
      <c r="L10" s="153"/>
      <c r="M10" s="362">
        <v>441</v>
      </c>
      <c r="N10" s="153"/>
      <c r="O10" s="362">
        <v>4</v>
      </c>
      <c r="P10" s="153"/>
      <c r="Q10" s="152">
        <f t="shared" si="1"/>
        <v>0.9070294784580499</v>
      </c>
      <c r="R10" s="364"/>
    </row>
    <row r="11" spans="1:18" s="2" customFormat="1" ht="16.5" customHeight="1">
      <c r="A11" s="101"/>
      <c r="B11" s="154" t="s">
        <v>130</v>
      </c>
      <c r="C11" s="101"/>
      <c r="D11" s="101"/>
      <c r="E11" s="101"/>
      <c r="F11" s="102"/>
      <c r="G11" s="362">
        <v>522</v>
      </c>
      <c r="H11" s="153"/>
      <c r="I11" s="362">
        <v>23</v>
      </c>
      <c r="J11" s="153"/>
      <c r="K11" s="152">
        <f t="shared" si="0"/>
        <v>4.406130268199234</v>
      </c>
      <c r="L11" s="153"/>
      <c r="M11" s="362">
        <v>529</v>
      </c>
      <c r="N11" s="153"/>
      <c r="O11" s="362">
        <v>21</v>
      </c>
      <c r="P11" s="153"/>
      <c r="Q11" s="152">
        <f t="shared" si="1"/>
        <v>3.9697542533081283</v>
      </c>
      <c r="R11" s="364"/>
    </row>
    <row r="12" spans="1:18" s="2" customFormat="1" ht="16.5" customHeight="1">
      <c r="A12" s="122"/>
      <c r="B12" s="203" t="s">
        <v>75</v>
      </c>
      <c r="C12" s="122"/>
      <c r="D12" s="122"/>
      <c r="E12" s="122"/>
      <c r="F12" s="123"/>
      <c r="G12" s="365">
        <v>1898</v>
      </c>
      <c r="H12" s="348"/>
      <c r="I12" s="366">
        <v>106</v>
      </c>
      <c r="J12" s="348"/>
      <c r="K12" s="367">
        <f t="shared" si="0"/>
        <v>5.584826132771338</v>
      </c>
      <c r="L12" s="348"/>
      <c r="M12" s="365">
        <v>1953</v>
      </c>
      <c r="N12" s="348"/>
      <c r="O12" s="366">
        <v>123</v>
      </c>
      <c r="P12" s="348"/>
      <c r="Q12" s="367">
        <f t="shared" si="1"/>
        <v>6.29800307219662</v>
      </c>
      <c r="R12" s="349"/>
    </row>
  </sheetData>
  <mergeCells count="51">
    <mergeCell ref="A3:F5"/>
    <mergeCell ref="G3:L3"/>
    <mergeCell ref="M3:R3"/>
    <mergeCell ref="G4:H5"/>
    <mergeCell ref="I4:J5"/>
    <mergeCell ref="M4:N5"/>
    <mergeCell ref="O4:P5"/>
    <mergeCell ref="G6:H6"/>
    <mergeCell ref="I6:J6"/>
    <mergeCell ref="K6:L6"/>
    <mergeCell ref="M6:N6"/>
    <mergeCell ref="K7:L7"/>
    <mergeCell ref="M7:N7"/>
    <mergeCell ref="K5:L5"/>
    <mergeCell ref="Q5:R5"/>
    <mergeCell ref="O6:P6"/>
    <mergeCell ref="Q6:R6"/>
    <mergeCell ref="O7:P7"/>
    <mergeCell ref="Q7:R7"/>
    <mergeCell ref="G8:H8"/>
    <mergeCell ref="I8:J8"/>
    <mergeCell ref="K8:L8"/>
    <mergeCell ref="M8:N8"/>
    <mergeCell ref="O8:P8"/>
    <mergeCell ref="Q8:R8"/>
    <mergeCell ref="G7:H7"/>
    <mergeCell ref="I7:J7"/>
    <mergeCell ref="G9:H9"/>
    <mergeCell ref="I9:J9"/>
    <mergeCell ref="K9:L9"/>
    <mergeCell ref="M9:N9"/>
    <mergeCell ref="G10:H10"/>
    <mergeCell ref="I10:J10"/>
    <mergeCell ref="K10:L10"/>
    <mergeCell ref="M10:N10"/>
    <mergeCell ref="K11:L11"/>
    <mergeCell ref="M11:N11"/>
    <mergeCell ref="O9:P9"/>
    <mergeCell ref="Q9:R9"/>
    <mergeCell ref="O10:P10"/>
    <mergeCell ref="Q10:R10"/>
    <mergeCell ref="O11:P11"/>
    <mergeCell ref="Q11:R11"/>
    <mergeCell ref="G12:H12"/>
    <mergeCell ref="I12:J12"/>
    <mergeCell ref="K12:L12"/>
    <mergeCell ref="M12:N12"/>
    <mergeCell ref="O12:P12"/>
    <mergeCell ref="Q12:R12"/>
    <mergeCell ref="G11:H11"/>
    <mergeCell ref="I11:J11"/>
  </mergeCells>
  <printOptions/>
  <pageMargins left="0.75" right="0.75" top="1" bottom="1" header="0.512" footer="0.512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50"/>
  <sheetViews>
    <sheetView workbookViewId="0" topLeftCell="A1">
      <selection activeCell="A1" sqref="A1"/>
    </sheetView>
  </sheetViews>
  <sheetFormatPr defaultColWidth="9.00390625" defaultRowHeight="13.5"/>
  <cols>
    <col min="1" max="1" width="18.00390625" style="131" customWidth="1"/>
    <col min="2" max="2" width="11.375" style="131" customWidth="1"/>
    <col min="3" max="4" width="9.125" style="131" bestFit="1" customWidth="1"/>
    <col min="5" max="5" width="13.00390625" style="131" customWidth="1"/>
    <col min="6" max="7" width="9.125" style="131" bestFit="1" customWidth="1"/>
    <col min="8" max="8" width="16.75390625" style="131" customWidth="1"/>
    <col min="9" max="9" width="10.50390625" style="131" customWidth="1"/>
    <col min="10" max="10" width="10.00390625" style="131" customWidth="1"/>
    <col min="11" max="11" width="10.75390625" style="131" customWidth="1"/>
    <col min="12" max="12" width="12.875" style="131" customWidth="1"/>
    <col min="13" max="13" width="12.25390625" style="131" customWidth="1"/>
    <col min="14" max="14" width="10.375" style="131" customWidth="1"/>
    <col min="15" max="16" width="14.125" style="131" customWidth="1"/>
    <col min="17" max="17" width="2.625" style="131" customWidth="1"/>
    <col min="18" max="16384" width="9.00390625" style="131" customWidth="1"/>
  </cols>
  <sheetData>
    <row r="1" s="76" customFormat="1" ht="14.25" customHeight="1">
      <c r="A1" s="380" t="s">
        <v>181</v>
      </c>
    </row>
    <row r="3" spans="1:16" ht="22.5" customHeight="1">
      <c r="A3" s="381" t="s">
        <v>139</v>
      </c>
      <c r="B3" s="382" t="s">
        <v>140</v>
      </c>
      <c r="C3" s="383"/>
      <c r="D3" s="384"/>
      <c r="E3" s="382" t="s">
        <v>141</v>
      </c>
      <c r="F3" s="383"/>
      <c r="G3" s="384"/>
      <c r="H3" s="382" t="s">
        <v>110</v>
      </c>
      <c r="I3" s="383"/>
      <c r="J3" s="384"/>
      <c r="K3" s="385" t="s">
        <v>142</v>
      </c>
      <c r="L3" s="385" t="s">
        <v>143</v>
      </c>
      <c r="M3" s="385" t="s">
        <v>144</v>
      </c>
      <c r="N3" s="385" t="s">
        <v>145</v>
      </c>
      <c r="O3" s="385" t="s">
        <v>146</v>
      </c>
      <c r="P3" s="386" t="s">
        <v>147</v>
      </c>
    </row>
    <row r="4" spans="1:16" ht="18" customHeight="1">
      <c r="A4" s="387"/>
      <c r="B4" s="388" t="s">
        <v>148</v>
      </c>
      <c r="C4" s="389"/>
      <c r="D4" s="390"/>
      <c r="E4" s="388" t="s">
        <v>148</v>
      </c>
      <c r="F4" s="389"/>
      <c r="G4" s="390"/>
      <c r="H4" s="388" t="s">
        <v>148</v>
      </c>
      <c r="I4" s="389"/>
      <c r="J4" s="390"/>
      <c r="K4" s="391"/>
      <c r="L4" s="391"/>
      <c r="M4" s="391"/>
      <c r="N4" s="391"/>
      <c r="O4" s="391"/>
      <c r="P4" s="392"/>
    </row>
    <row r="5" spans="1:16" ht="18" customHeight="1">
      <c r="A5" s="387"/>
      <c r="B5" s="393" t="s">
        <v>149</v>
      </c>
      <c r="C5" s="391" t="s">
        <v>150</v>
      </c>
      <c r="D5" s="391" t="s">
        <v>151</v>
      </c>
      <c r="E5" s="393" t="s">
        <v>149</v>
      </c>
      <c r="F5" s="391" t="s">
        <v>150</v>
      </c>
      <c r="G5" s="391" t="s">
        <v>151</v>
      </c>
      <c r="H5" s="388" t="s">
        <v>149</v>
      </c>
      <c r="I5" s="394" t="s">
        <v>150</v>
      </c>
      <c r="J5" s="391" t="s">
        <v>151</v>
      </c>
      <c r="K5" s="391"/>
      <c r="L5" s="391"/>
      <c r="M5" s="391"/>
      <c r="N5" s="391"/>
      <c r="O5" s="391"/>
      <c r="P5" s="392"/>
    </row>
    <row r="6" spans="1:16" ht="18" customHeight="1">
      <c r="A6" s="395"/>
      <c r="B6" s="396"/>
      <c r="C6" s="391"/>
      <c r="D6" s="391"/>
      <c r="E6" s="397" t="s">
        <v>152</v>
      </c>
      <c r="F6" s="391"/>
      <c r="G6" s="391"/>
      <c r="H6" s="398" t="s">
        <v>153</v>
      </c>
      <c r="I6" s="399"/>
      <c r="J6" s="391"/>
      <c r="K6" s="391"/>
      <c r="L6" s="391"/>
      <c r="M6" s="391"/>
      <c r="N6" s="391"/>
      <c r="O6" s="391"/>
      <c r="P6" s="392"/>
    </row>
    <row r="7" spans="1:16" ht="18" customHeight="1">
      <c r="A7" s="400"/>
      <c r="B7" s="405">
        <v>66265</v>
      </c>
      <c r="C7" s="406">
        <f>B7/$B$7*100</f>
        <v>100</v>
      </c>
      <c r="D7" s="407">
        <v>-3.193525295466827</v>
      </c>
      <c r="E7" s="405">
        <v>445928</v>
      </c>
      <c r="F7" s="406">
        <f>E7/$E$7*100</f>
        <v>100</v>
      </c>
      <c r="G7" s="407">
        <v>-1.770400801823925</v>
      </c>
      <c r="H7" s="405">
        <v>1291469625</v>
      </c>
      <c r="I7" s="406">
        <f>H7/$H$7*100</f>
        <v>100</v>
      </c>
      <c r="J7" s="407">
        <v>-1.994821999446728</v>
      </c>
      <c r="K7" s="408">
        <f aca="true" t="shared" si="0" ref="K7:K42">E7/B7</f>
        <v>6.729465026786388</v>
      </c>
      <c r="L7" s="409">
        <f aca="true" t="shared" si="1" ref="L7:L42">H7/B7</f>
        <v>19489.46842224402</v>
      </c>
      <c r="M7" s="409">
        <f aca="true" t="shared" si="2" ref="M7:M42">H7/E7</f>
        <v>2896.1393431226566</v>
      </c>
      <c r="N7" s="408">
        <f>B7/O8*1000</f>
        <v>11.852948668048036</v>
      </c>
      <c r="O7" s="408"/>
      <c r="P7" s="410"/>
    </row>
    <row r="8" spans="1:16" s="2" customFormat="1" ht="16.5" customHeight="1">
      <c r="A8" s="269" t="s">
        <v>154</v>
      </c>
      <c r="B8" s="411">
        <v>12834</v>
      </c>
      <c r="C8" s="412">
        <f>B8/$B$8*100</f>
        <v>100</v>
      </c>
      <c r="D8" s="413">
        <v>-0.8651320871311583</v>
      </c>
      <c r="E8" s="411">
        <v>112273</v>
      </c>
      <c r="F8" s="412">
        <f>E8/$E$8*100</f>
        <v>100</v>
      </c>
      <c r="G8" s="413">
        <v>-2.190995574450298</v>
      </c>
      <c r="H8" s="411">
        <v>758107173</v>
      </c>
      <c r="I8" s="412">
        <f>H8/$H$8*100</f>
        <v>100</v>
      </c>
      <c r="J8" s="413">
        <v>-1.175934119810762</v>
      </c>
      <c r="K8" s="414">
        <f t="shared" si="0"/>
        <v>8.748091008259312</v>
      </c>
      <c r="L8" s="415">
        <f t="shared" si="1"/>
        <v>59070.21762505844</v>
      </c>
      <c r="M8" s="415">
        <f t="shared" si="2"/>
        <v>6752.355178894302</v>
      </c>
      <c r="N8" s="414">
        <f>B8/O8*1000</f>
        <v>2.2956423935068058</v>
      </c>
      <c r="O8" s="416">
        <v>5590592</v>
      </c>
      <c r="P8" s="417">
        <v>2145230</v>
      </c>
    </row>
    <row r="9" spans="1:16" s="134" customFormat="1" ht="18" customHeight="1">
      <c r="A9" s="401"/>
      <c r="B9" s="411">
        <v>53431</v>
      </c>
      <c r="C9" s="418">
        <f>B9/$B$9*100</f>
        <v>100</v>
      </c>
      <c r="D9" s="413">
        <v>-3.736600306278717</v>
      </c>
      <c r="E9" s="411">
        <v>333655</v>
      </c>
      <c r="F9" s="418">
        <f>E9/$E$9*100</f>
        <v>100</v>
      </c>
      <c r="G9" s="413">
        <v>-1.6280585063256012</v>
      </c>
      <c r="H9" s="411">
        <v>533362452</v>
      </c>
      <c r="I9" s="418">
        <f>H9/$H$9*100</f>
        <v>100</v>
      </c>
      <c r="J9" s="413">
        <v>-3.1356855407400133</v>
      </c>
      <c r="K9" s="414">
        <f t="shared" si="0"/>
        <v>6.244595833879209</v>
      </c>
      <c r="L9" s="415">
        <f t="shared" si="1"/>
        <v>9982.265950478186</v>
      </c>
      <c r="M9" s="415">
        <f t="shared" si="2"/>
        <v>1598.5447603063044</v>
      </c>
      <c r="N9" s="419">
        <f>B9/O8*1000</f>
        <v>9.55730627454123</v>
      </c>
      <c r="O9" s="419"/>
      <c r="P9" s="420"/>
    </row>
    <row r="10" spans="1:16" ht="18" customHeight="1">
      <c r="A10" s="400"/>
      <c r="B10" s="405">
        <v>7219</v>
      </c>
      <c r="C10" s="406">
        <f>B10/$B$7*100</f>
        <v>10.894137176488343</v>
      </c>
      <c r="D10" s="407">
        <v>-2.0488466757123405</v>
      </c>
      <c r="E10" s="405">
        <v>51236</v>
      </c>
      <c r="F10" s="406">
        <f>E10/$E$7*100</f>
        <v>11.489747223767067</v>
      </c>
      <c r="G10" s="407">
        <v>-0.396578538102645</v>
      </c>
      <c r="H10" s="405">
        <v>168534213</v>
      </c>
      <c r="I10" s="406">
        <f>H10/$H$7*100</f>
        <v>13.049800764768277</v>
      </c>
      <c r="J10" s="407">
        <v>-4.116623927007609</v>
      </c>
      <c r="K10" s="408">
        <f t="shared" si="0"/>
        <v>7.097381908851641</v>
      </c>
      <c r="L10" s="409">
        <f t="shared" si="1"/>
        <v>23345.922288405596</v>
      </c>
      <c r="M10" s="409">
        <f t="shared" si="2"/>
        <v>3289.371008665782</v>
      </c>
      <c r="N10" s="408">
        <f>B10/O11*1000</f>
        <v>15.00887767109788</v>
      </c>
      <c r="O10" s="408"/>
      <c r="P10" s="410"/>
    </row>
    <row r="11" spans="1:16" s="2" customFormat="1" ht="16.5" customHeight="1">
      <c r="A11" s="269" t="s">
        <v>155</v>
      </c>
      <c r="B11" s="411">
        <v>1755</v>
      </c>
      <c r="C11" s="412">
        <f>B11/$B$8*100</f>
        <v>13.674614305750351</v>
      </c>
      <c r="D11" s="413">
        <v>-3.1456953642384065</v>
      </c>
      <c r="E11" s="411">
        <v>16993</v>
      </c>
      <c r="F11" s="412">
        <f>E11/$E$8*100</f>
        <v>15.135428820820678</v>
      </c>
      <c r="G11" s="413">
        <v>-1.6438039011402452</v>
      </c>
      <c r="H11" s="411">
        <v>112364956</v>
      </c>
      <c r="I11" s="412">
        <f>H11/$H$8*100</f>
        <v>14.821777184266265</v>
      </c>
      <c r="J11" s="413">
        <v>-4.5290650973283135</v>
      </c>
      <c r="K11" s="414">
        <f t="shared" si="0"/>
        <v>9.682621082621083</v>
      </c>
      <c r="L11" s="415">
        <f t="shared" si="1"/>
        <v>64025.61595441595</v>
      </c>
      <c r="M11" s="415">
        <f t="shared" si="2"/>
        <v>6612.426057788502</v>
      </c>
      <c r="N11" s="414">
        <f>B11/O11*1000</f>
        <v>3.6487851936247093</v>
      </c>
      <c r="O11" s="421">
        <v>480982</v>
      </c>
      <c r="P11" s="422">
        <v>178576</v>
      </c>
    </row>
    <row r="12" spans="1:16" s="134" customFormat="1" ht="18" customHeight="1">
      <c r="A12" s="401"/>
      <c r="B12" s="411">
        <v>5464</v>
      </c>
      <c r="C12" s="418">
        <f>B12/$B$9*100</f>
        <v>10.226273137317287</v>
      </c>
      <c r="D12" s="413">
        <v>-1.6912558474271293</v>
      </c>
      <c r="E12" s="411">
        <v>34243</v>
      </c>
      <c r="F12" s="418">
        <f>E12/$E$9*100</f>
        <v>10.262996208658643</v>
      </c>
      <c r="G12" s="413">
        <v>0.23417147206042443</v>
      </c>
      <c r="H12" s="411">
        <v>56169257</v>
      </c>
      <c r="I12" s="418">
        <f>H12/$H$9*100</f>
        <v>10.531160712453001</v>
      </c>
      <c r="J12" s="413">
        <v>-3.2807593509603663</v>
      </c>
      <c r="K12" s="414">
        <f t="shared" si="0"/>
        <v>6.267020497803807</v>
      </c>
      <c r="L12" s="415">
        <f t="shared" si="1"/>
        <v>10279.878660322109</v>
      </c>
      <c r="M12" s="415">
        <f t="shared" si="2"/>
        <v>1640.3135531349474</v>
      </c>
      <c r="N12" s="419">
        <f>B12/O11*1000</f>
        <v>11.360092477473168</v>
      </c>
      <c r="O12" s="419"/>
      <c r="P12" s="420"/>
    </row>
    <row r="13" spans="1:16" ht="18" customHeight="1">
      <c r="A13" s="400"/>
      <c r="B13" s="405">
        <v>19992</v>
      </c>
      <c r="C13" s="406">
        <f>B13/$B$7*100</f>
        <v>30.169772881611713</v>
      </c>
      <c r="D13" s="407">
        <v>-2.378045803017727</v>
      </c>
      <c r="E13" s="405">
        <v>145920</v>
      </c>
      <c r="F13" s="406">
        <f>E13/$E$7*100</f>
        <v>32.72277138910317</v>
      </c>
      <c r="G13" s="407">
        <v>-1.4240549085308203</v>
      </c>
      <c r="H13" s="405">
        <v>571271793</v>
      </c>
      <c r="I13" s="406">
        <f>H13/$H$7*100</f>
        <v>44.23424151381028</v>
      </c>
      <c r="J13" s="407">
        <v>-0.09730230248614191</v>
      </c>
      <c r="K13" s="408">
        <f t="shared" si="0"/>
        <v>7.298919567827131</v>
      </c>
      <c r="L13" s="409">
        <f t="shared" si="1"/>
        <v>28575.019657863144</v>
      </c>
      <c r="M13" s="409">
        <f t="shared" si="2"/>
        <v>3914.9656866776318</v>
      </c>
      <c r="N13" s="408">
        <f>B13/O14*1000</f>
        <v>13.16200084533859</v>
      </c>
      <c r="O13" s="408"/>
      <c r="P13" s="410"/>
    </row>
    <row r="14" spans="1:16" s="2" customFormat="1" ht="16.5" customHeight="1">
      <c r="A14" s="269" t="s">
        <v>156</v>
      </c>
      <c r="B14" s="411">
        <v>4830</v>
      </c>
      <c r="C14" s="412">
        <f>B14/$B$8*100</f>
        <v>37.634408602150536</v>
      </c>
      <c r="D14" s="413">
        <v>-1.968743657398008</v>
      </c>
      <c r="E14" s="411">
        <v>47197</v>
      </c>
      <c r="F14" s="412">
        <f>E14/$E$8*100</f>
        <v>42.037711649283445</v>
      </c>
      <c r="G14" s="413">
        <v>-2.3079152177512867</v>
      </c>
      <c r="H14" s="411">
        <v>396745440</v>
      </c>
      <c r="I14" s="412">
        <f>H14/$H$8*100</f>
        <v>52.33368765394864</v>
      </c>
      <c r="J14" s="413">
        <v>0.6301493061422718</v>
      </c>
      <c r="K14" s="414">
        <f t="shared" si="0"/>
        <v>9.771635610766046</v>
      </c>
      <c r="L14" s="415">
        <f t="shared" si="1"/>
        <v>82141.91304347826</v>
      </c>
      <c r="M14" s="415">
        <f t="shared" si="2"/>
        <v>8406.158018518126</v>
      </c>
      <c r="N14" s="414">
        <f>B14/O14*1000</f>
        <v>3.179895162214155</v>
      </c>
      <c r="O14" s="423">
        <v>1518918</v>
      </c>
      <c r="P14" s="424">
        <v>642730</v>
      </c>
    </row>
    <row r="15" spans="1:16" s="134" customFormat="1" ht="18" customHeight="1">
      <c r="A15" s="401"/>
      <c r="B15" s="411">
        <v>15162</v>
      </c>
      <c r="C15" s="418">
        <f>B15/$B$9*100</f>
        <v>28.37678501244596</v>
      </c>
      <c r="D15" s="413">
        <v>-2.507716049382708</v>
      </c>
      <c r="E15" s="411">
        <v>98723</v>
      </c>
      <c r="F15" s="418">
        <f>E15/$E$9*100</f>
        <v>29.588347244908665</v>
      </c>
      <c r="G15" s="413">
        <v>-0.9958281519515424</v>
      </c>
      <c r="H15" s="411">
        <v>174526353</v>
      </c>
      <c r="I15" s="418">
        <f>H15/$H$9*100</f>
        <v>32.72190465331069</v>
      </c>
      <c r="J15" s="413">
        <v>-1.7124982572793783</v>
      </c>
      <c r="K15" s="414">
        <f t="shared" si="0"/>
        <v>6.511212241129138</v>
      </c>
      <c r="L15" s="415">
        <f t="shared" si="1"/>
        <v>11510.77384250099</v>
      </c>
      <c r="M15" s="415">
        <f t="shared" si="2"/>
        <v>1767.8388318831478</v>
      </c>
      <c r="N15" s="419">
        <f>B15/O14*1000</f>
        <v>9.982105683124436</v>
      </c>
      <c r="O15" s="419"/>
      <c r="P15" s="420"/>
    </row>
    <row r="16" spans="1:16" ht="18" customHeight="1">
      <c r="A16" s="400"/>
      <c r="B16" s="405">
        <v>9746</v>
      </c>
      <c r="C16" s="406">
        <f>B16/$B$7*100</f>
        <v>14.70761337055761</v>
      </c>
      <c r="D16" s="407">
        <v>-3.7051674735698015</v>
      </c>
      <c r="E16" s="405">
        <v>66473</v>
      </c>
      <c r="F16" s="406">
        <f>E16/$E$7*100</f>
        <v>14.906666547065894</v>
      </c>
      <c r="G16" s="407">
        <v>-1.225890813991498</v>
      </c>
      <c r="H16" s="405">
        <v>162695607</v>
      </c>
      <c r="I16" s="406">
        <f>H16/$H$7*100</f>
        <v>12.59771068947905</v>
      </c>
      <c r="J16" s="407">
        <v>-3.166658376786657</v>
      </c>
      <c r="K16" s="408">
        <f t="shared" si="0"/>
        <v>6.820541760722348</v>
      </c>
      <c r="L16" s="409">
        <f t="shared" si="1"/>
        <v>16693.577570285244</v>
      </c>
      <c r="M16" s="409">
        <f t="shared" si="2"/>
        <v>2447.544220961894</v>
      </c>
      <c r="N16" s="408">
        <f>B16/O17*1000</f>
        <v>9.642840888178268</v>
      </c>
      <c r="O16" s="408"/>
      <c r="P16" s="410"/>
    </row>
    <row r="17" spans="1:16" s="2" customFormat="1" ht="16.5" customHeight="1">
      <c r="A17" s="269" t="s">
        <v>157</v>
      </c>
      <c r="B17" s="411">
        <v>1628</v>
      </c>
      <c r="C17" s="412">
        <f>B17/$B$8*100</f>
        <v>12.685055321801464</v>
      </c>
      <c r="D17" s="413">
        <v>1.5595757953836653</v>
      </c>
      <c r="E17" s="411">
        <v>13725</v>
      </c>
      <c r="F17" s="412">
        <f>E17/$E$8*100</f>
        <v>12.22466666072876</v>
      </c>
      <c r="G17" s="413">
        <v>-1.2518886250809373</v>
      </c>
      <c r="H17" s="411">
        <v>83363604</v>
      </c>
      <c r="I17" s="412">
        <f>H17/$H$8*100</f>
        <v>10.996282183970314</v>
      </c>
      <c r="J17" s="413">
        <v>-3.2247315502084604</v>
      </c>
      <c r="K17" s="414">
        <f t="shared" si="0"/>
        <v>8.43058968058968</v>
      </c>
      <c r="L17" s="415">
        <f t="shared" si="1"/>
        <v>51206.144963144965</v>
      </c>
      <c r="M17" s="415">
        <f t="shared" si="2"/>
        <v>6073.850928961749</v>
      </c>
      <c r="N17" s="414">
        <f>B17/O17*1000</f>
        <v>1.6107680038943384</v>
      </c>
      <c r="O17" s="423">
        <v>1010698</v>
      </c>
      <c r="P17" s="424">
        <v>425644</v>
      </c>
    </row>
    <row r="18" spans="1:16" s="134" customFormat="1" ht="18" customHeight="1">
      <c r="A18" s="401"/>
      <c r="B18" s="411">
        <v>8118</v>
      </c>
      <c r="C18" s="418">
        <f>B18/$B$9*100</f>
        <v>15.19342703673897</v>
      </c>
      <c r="D18" s="413">
        <v>-4.695938013618218</v>
      </c>
      <c r="E18" s="411">
        <v>52748</v>
      </c>
      <c r="F18" s="418">
        <f>E18/$E$9*100</f>
        <v>15.809144175870285</v>
      </c>
      <c r="G18" s="413">
        <v>-1.2191239536320921</v>
      </c>
      <c r="H18" s="411">
        <v>79332003</v>
      </c>
      <c r="I18" s="418">
        <f>H18/$H$9*100</f>
        <v>14.873938482643695</v>
      </c>
      <c r="J18" s="413">
        <v>-3.105558814533964</v>
      </c>
      <c r="K18" s="414">
        <f t="shared" si="0"/>
        <v>6.497659522049766</v>
      </c>
      <c r="L18" s="415">
        <f t="shared" si="1"/>
        <v>9772.358093126386</v>
      </c>
      <c r="M18" s="415">
        <f t="shared" si="2"/>
        <v>1503.9812504739516</v>
      </c>
      <c r="N18" s="419">
        <f>B18/O17*1000</f>
        <v>8.03207288428393</v>
      </c>
      <c r="O18" s="419"/>
      <c r="P18" s="420"/>
    </row>
    <row r="19" spans="1:16" ht="18" customHeight="1">
      <c r="A19" s="400"/>
      <c r="B19" s="405">
        <v>5191</v>
      </c>
      <c r="C19" s="406">
        <f>B19/$B$7*100</f>
        <v>7.833698030634572</v>
      </c>
      <c r="D19" s="407">
        <v>-1.0295519542421374</v>
      </c>
      <c r="E19" s="405">
        <v>41169</v>
      </c>
      <c r="F19" s="406">
        <f>E19/$E$7*100</f>
        <v>9.23220789006297</v>
      </c>
      <c r="G19" s="407">
        <v>1.1946021679817136</v>
      </c>
      <c r="H19" s="405">
        <v>88869454</v>
      </c>
      <c r="I19" s="406">
        <f>H19/$H$7*100</f>
        <v>6.881265519504572</v>
      </c>
      <c r="J19" s="407">
        <v>4.941556687841796</v>
      </c>
      <c r="K19" s="408">
        <f t="shared" si="0"/>
        <v>7.930841841649008</v>
      </c>
      <c r="L19" s="409">
        <f t="shared" si="1"/>
        <v>17119.91022924292</v>
      </c>
      <c r="M19" s="409">
        <f t="shared" si="2"/>
        <v>2158.6498093225487</v>
      </c>
      <c r="N19" s="408">
        <f>B19/O20*1000</f>
        <v>7.287117482484105</v>
      </c>
      <c r="O19" s="408"/>
      <c r="P19" s="410"/>
    </row>
    <row r="20" spans="1:16" s="2" customFormat="1" ht="16.5" customHeight="1">
      <c r="A20" s="269" t="s">
        <v>158</v>
      </c>
      <c r="B20" s="411">
        <v>584</v>
      </c>
      <c r="C20" s="412">
        <f>B20/$B$8*100</f>
        <v>4.550412965560231</v>
      </c>
      <c r="D20" s="413">
        <v>5.989110707803988</v>
      </c>
      <c r="E20" s="411">
        <v>4561</v>
      </c>
      <c r="F20" s="412">
        <f>E20/$E$8*100</f>
        <v>4.062419281572596</v>
      </c>
      <c r="G20" s="413">
        <v>2.1500559910414268</v>
      </c>
      <c r="H20" s="411">
        <v>30668281</v>
      </c>
      <c r="I20" s="412">
        <f>H20/$H$8*100</f>
        <v>4.045375389160181</v>
      </c>
      <c r="J20" s="413">
        <v>10.794091710280512</v>
      </c>
      <c r="K20" s="414">
        <f t="shared" si="0"/>
        <v>7.809931506849315</v>
      </c>
      <c r="L20" s="415">
        <f t="shared" si="1"/>
        <v>52514.17979452055</v>
      </c>
      <c r="M20" s="415">
        <f t="shared" si="2"/>
        <v>6724.025652269239</v>
      </c>
      <c r="N20" s="414">
        <f>B20/O20*1000</f>
        <v>0.8198182642594332</v>
      </c>
      <c r="O20" s="423">
        <v>712353</v>
      </c>
      <c r="P20" s="424">
        <v>263380</v>
      </c>
    </row>
    <row r="21" spans="1:16" s="134" customFormat="1" ht="18" customHeight="1">
      <c r="A21" s="401"/>
      <c r="B21" s="411">
        <v>4607</v>
      </c>
      <c r="C21" s="418">
        <f>B21/$B$9*100</f>
        <v>8.622335348393255</v>
      </c>
      <c r="D21" s="413">
        <v>-1.8534299105240706</v>
      </c>
      <c r="E21" s="411">
        <v>36608</v>
      </c>
      <c r="F21" s="418">
        <f>E21/$E$9*100</f>
        <v>10.971812201225816</v>
      </c>
      <c r="G21" s="413">
        <v>1.0768126346015805</v>
      </c>
      <c r="H21" s="411">
        <v>58201173</v>
      </c>
      <c r="I21" s="418">
        <f>H21/$H$9*100</f>
        <v>10.912124162801023</v>
      </c>
      <c r="J21" s="413">
        <v>2.0996528313373517</v>
      </c>
      <c r="K21" s="414">
        <f t="shared" si="0"/>
        <v>7.94616887345344</v>
      </c>
      <c r="L21" s="415">
        <f t="shared" si="1"/>
        <v>12633.20447145648</v>
      </c>
      <c r="M21" s="415">
        <f t="shared" si="2"/>
        <v>1589.848475743007</v>
      </c>
      <c r="N21" s="419">
        <f>B21/O20*1000</f>
        <v>6.467299218224672</v>
      </c>
      <c r="O21" s="419"/>
      <c r="P21" s="420"/>
    </row>
    <row r="22" spans="1:16" ht="18" customHeight="1">
      <c r="A22" s="400"/>
      <c r="B22" s="405">
        <v>6886</v>
      </c>
      <c r="C22" s="406">
        <f>B22/$B$7*100</f>
        <v>10.391609446917679</v>
      </c>
      <c r="D22" s="407">
        <v>-3.5304006724572616</v>
      </c>
      <c r="E22" s="405">
        <v>49466</v>
      </c>
      <c r="F22" s="406">
        <f>E22/$E$7*100</f>
        <v>11.092822159631151</v>
      </c>
      <c r="G22" s="407">
        <v>-1.3501386035937202</v>
      </c>
      <c r="H22" s="405">
        <v>112062407</v>
      </c>
      <c r="I22" s="406">
        <f>H22/$H$7*100</f>
        <v>8.67712293272093</v>
      </c>
      <c r="J22" s="407">
        <v>-3.7606558136736368</v>
      </c>
      <c r="K22" s="408">
        <f t="shared" si="0"/>
        <v>7.183560848097589</v>
      </c>
      <c r="L22" s="409">
        <f t="shared" si="1"/>
        <v>16273.948155678188</v>
      </c>
      <c r="M22" s="409">
        <f t="shared" si="2"/>
        <v>2265.443072009057</v>
      </c>
      <c r="N22" s="408">
        <f>B22/O23*1000</f>
        <v>9.570322272194085</v>
      </c>
      <c r="O22" s="408"/>
      <c r="P22" s="410"/>
    </row>
    <row r="23" spans="1:16" s="2" customFormat="1" ht="16.5" customHeight="1">
      <c r="A23" s="269" t="s">
        <v>159</v>
      </c>
      <c r="B23" s="411">
        <v>1169</v>
      </c>
      <c r="C23" s="412">
        <f>B23/$B$8*100</f>
        <v>9.108617734143682</v>
      </c>
      <c r="D23" s="413">
        <v>-2.7454242928452572</v>
      </c>
      <c r="E23" s="411">
        <v>10010</v>
      </c>
      <c r="F23" s="412">
        <f>E23/$E$8*100</f>
        <v>8.915767815948625</v>
      </c>
      <c r="G23" s="413">
        <v>-2.370038037647518</v>
      </c>
      <c r="H23" s="411">
        <v>53739853</v>
      </c>
      <c r="I23" s="412">
        <f>H23/$H$8*100</f>
        <v>7.088688105580027</v>
      </c>
      <c r="J23" s="413">
        <v>-3.6504910028514246</v>
      </c>
      <c r="K23" s="414">
        <f t="shared" si="0"/>
        <v>8.562874251497005</v>
      </c>
      <c r="L23" s="415">
        <f t="shared" si="1"/>
        <v>45970.78956372968</v>
      </c>
      <c r="M23" s="415">
        <f t="shared" si="2"/>
        <v>5368.6166833166835</v>
      </c>
      <c r="N23" s="414">
        <f>B23/O23*1000</f>
        <v>1.6247032727555746</v>
      </c>
      <c r="O23" s="423">
        <v>719516</v>
      </c>
      <c r="P23" s="424">
        <v>261309</v>
      </c>
    </row>
    <row r="24" spans="1:16" s="134" customFormat="1" ht="18" customHeight="1">
      <c r="A24" s="401"/>
      <c r="B24" s="411">
        <v>5717</v>
      </c>
      <c r="C24" s="418">
        <f>B24/$B$9*100</f>
        <v>10.699781025996144</v>
      </c>
      <c r="D24" s="413">
        <v>-3.689353099730468</v>
      </c>
      <c r="E24" s="411">
        <v>39456</v>
      </c>
      <c r="F24" s="418">
        <f>E24/$E$9*100</f>
        <v>11.825388500097405</v>
      </c>
      <c r="G24" s="413">
        <v>-1.0879919779393248</v>
      </c>
      <c r="H24" s="411">
        <v>58322554</v>
      </c>
      <c r="I24" s="418">
        <f>H24/$H$9*100</f>
        <v>10.934881857787769</v>
      </c>
      <c r="J24" s="413">
        <v>-3.8619416396659716</v>
      </c>
      <c r="K24" s="414">
        <f t="shared" si="0"/>
        <v>6.901521777155851</v>
      </c>
      <c r="L24" s="415">
        <f t="shared" si="1"/>
        <v>10201.601189435018</v>
      </c>
      <c r="M24" s="415">
        <f t="shared" si="2"/>
        <v>1478.1669201135442</v>
      </c>
      <c r="N24" s="419">
        <f>B24/O23*1000</f>
        <v>7.945618999438511</v>
      </c>
      <c r="O24" s="419"/>
      <c r="P24" s="420"/>
    </row>
    <row r="25" spans="1:16" ht="18" customHeight="1">
      <c r="A25" s="400"/>
      <c r="B25" s="405">
        <v>3927</v>
      </c>
      <c r="C25" s="406">
        <f>B25/$B$7*100</f>
        <v>5.926205387459444</v>
      </c>
      <c r="D25" s="407">
        <v>-4.2662116040955596</v>
      </c>
      <c r="E25" s="405">
        <v>24044</v>
      </c>
      <c r="F25" s="406">
        <f>E25/$E$7*100</f>
        <v>5.391901831685833</v>
      </c>
      <c r="G25" s="407">
        <v>-4.7875499940601145</v>
      </c>
      <c r="H25" s="405">
        <v>57633878</v>
      </c>
      <c r="I25" s="406">
        <f>H25/$H$7*100</f>
        <v>4.462658422957489</v>
      </c>
      <c r="J25" s="407">
        <v>-5.448433580533845</v>
      </c>
      <c r="K25" s="408">
        <f t="shared" si="0"/>
        <v>6.122740005092946</v>
      </c>
      <c r="L25" s="409">
        <f t="shared" si="1"/>
        <v>14676.312197606316</v>
      </c>
      <c r="M25" s="409">
        <f t="shared" si="2"/>
        <v>2397.0170520712027</v>
      </c>
      <c r="N25" s="408">
        <f>B25/O26*1000</f>
        <v>13.327043683653246</v>
      </c>
      <c r="O25" s="408"/>
      <c r="P25" s="410"/>
    </row>
    <row r="26" spans="1:16" s="2" customFormat="1" ht="16.5" customHeight="1">
      <c r="A26" s="269" t="s">
        <v>160</v>
      </c>
      <c r="B26" s="411">
        <v>932</v>
      </c>
      <c r="C26" s="412">
        <f>B26/$B$8*100</f>
        <v>7.261960417640642</v>
      </c>
      <c r="D26" s="413">
        <v>-1.5839493136219716</v>
      </c>
      <c r="E26" s="411">
        <v>6663</v>
      </c>
      <c r="F26" s="412">
        <f>E26/$E$8*100</f>
        <v>5.934641454312257</v>
      </c>
      <c r="G26" s="413">
        <v>-0.43335325762103594</v>
      </c>
      <c r="H26" s="411">
        <v>31504617</v>
      </c>
      <c r="I26" s="412">
        <f>H26/$H$8*100</f>
        <v>4.155694355895509</v>
      </c>
      <c r="J26" s="413">
        <v>-2.5806741084948754</v>
      </c>
      <c r="K26" s="414">
        <f t="shared" si="0"/>
        <v>7.149141630901288</v>
      </c>
      <c r="L26" s="415">
        <f t="shared" si="1"/>
        <v>33803.23712446352</v>
      </c>
      <c r="M26" s="415">
        <f t="shared" si="2"/>
        <v>4728.293111211166</v>
      </c>
      <c r="N26" s="414">
        <f>B26/O26*1000</f>
        <v>3.162924551353406</v>
      </c>
      <c r="O26" s="423">
        <v>294664</v>
      </c>
      <c r="P26" s="424">
        <v>93581</v>
      </c>
    </row>
    <row r="27" spans="1:16" s="134" customFormat="1" ht="18" customHeight="1">
      <c r="A27" s="401"/>
      <c r="B27" s="411">
        <v>2995</v>
      </c>
      <c r="C27" s="418">
        <f>B27/$B$9*100</f>
        <v>5.605360184162752</v>
      </c>
      <c r="D27" s="413">
        <v>-5.071315372424721</v>
      </c>
      <c r="E27" s="411">
        <v>17381</v>
      </c>
      <c r="F27" s="418">
        <f>E27/$E$9*100</f>
        <v>5.209273051505297</v>
      </c>
      <c r="G27" s="413">
        <v>-6.357416087495281</v>
      </c>
      <c r="H27" s="411">
        <v>26129261</v>
      </c>
      <c r="I27" s="418">
        <f>H27/$H$9*100</f>
        <v>4.898968966041877</v>
      </c>
      <c r="J27" s="413">
        <v>-8.689337628818336</v>
      </c>
      <c r="K27" s="414">
        <f t="shared" si="0"/>
        <v>5.803338898163606</v>
      </c>
      <c r="L27" s="415">
        <f t="shared" si="1"/>
        <v>8724.294156928214</v>
      </c>
      <c r="M27" s="415">
        <f t="shared" si="2"/>
        <v>1503.3232265117083</v>
      </c>
      <c r="N27" s="419">
        <f>B27/O26*1000</f>
        <v>10.16411913229984</v>
      </c>
      <c r="O27" s="419"/>
      <c r="P27" s="420"/>
    </row>
    <row r="28" spans="1:16" ht="18" customHeight="1">
      <c r="A28" s="400"/>
      <c r="B28" s="405">
        <v>8304</v>
      </c>
      <c r="C28" s="406">
        <f>B28/$B$7*100</f>
        <v>12.53150230136573</v>
      </c>
      <c r="D28" s="407">
        <v>-2.763466042154576</v>
      </c>
      <c r="E28" s="405">
        <v>56675</v>
      </c>
      <c r="F28" s="406">
        <f>E28/$E$7*100</f>
        <v>12.709450853052513</v>
      </c>
      <c r="G28" s="407">
        <v>-1.06830520013267</v>
      </c>
      <c r="H28" s="405">
        <v>179551996</v>
      </c>
      <c r="I28" s="406">
        <f>H28/$H$7*100</f>
        <v>13.902920558429704</v>
      </c>
      <c r="J28" s="407">
        <v>-4.303817988450135</v>
      </c>
      <c r="K28" s="408">
        <f t="shared" si="0"/>
        <v>6.82502408477842</v>
      </c>
      <c r="L28" s="409">
        <f t="shared" si="1"/>
        <v>21622.350192678226</v>
      </c>
      <c r="M28" s="409">
        <f t="shared" si="2"/>
        <v>3168.0987384208206</v>
      </c>
      <c r="N28" s="408">
        <f>B28/O29*1000</f>
        <v>14.356647902518638</v>
      </c>
      <c r="O28" s="408"/>
      <c r="P28" s="410"/>
    </row>
    <row r="29" spans="1:16" s="2" customFormat="1" ht="16.5" customHeight="1">
      <c r="A29" s="269" t="s">
        <v>161</v>
      </c>
      <c r="B29" s="411">
        <v>1864</v>
      </c>
      <c r="C29" s="412">
        <f>B29/$B$8*100</f>
        <v>14.523920835281285</v>
      </c>
      <c r="D29" s="413">
        <v>-3.2693305656460723</v>
      </c>
      <c r="E29" s="411">
        <v>17755</v>
      </c>
      <c r="F29" s="412">
        <f>E29/$E$8*100</f>
        <v>15.814131625591193</v>
      </c>
      <c r="G29" s="413">
        <v>-2.6055951727920927</v>
      </c>
      <c r="H29" s="411">
        <v>116143914</v>
      </c>
      <c r="I29" s="412">
        <f>H29/$H$8*100</f>
        <v>15.320249977373582</v>
      </c>
      <c r="J29" s="413">
        <v>-4.901714189957147</v>
      </c>
      <c r="K29" s="414">
        <f t="shared" si="0"/>
        <v>9.525214592274677</v>
      </c>
      <c r="L29" s="415">
        <f t="shared" si="1"/>
        <v>62308.96673819742</v>
      </c>
      <c r="M29" s="415">
        <f t="shared" si="2"/>
        <v>6541.476429174881</v>
      </c>
      <c r="N29" s="414">
        <f>B29/O29*1000</f>
        <v>3.2226386910277864</v>
      </c>
      <c r="O29" s="423">
        <v>578408</v>
      </c>
      <c r="P29" s="424">
        <v>208809</v>
      </c>
    </row>
    <row r="30" spans="1:16" s="134" customFormat="1" ht="18" customHeight="1">
      <c r="A30" s="402" t="s">
        <v>162</v>
      </c>
      <c r="B30" s="411">
        <v>6440</v>
      </c>
      <c r="C30" s="418">
        <f>B30/$B$9*100</f>
        <v>12.05292807546181</v>
      </c>
      <c r="D30" s="413">
        <v>-2.616059277181307</v>
      </c>
      <c r="E30" s="411">
        <v>38920</v>
      </c>
      <c r="F30" s="418">
        <f>E30/$E$9*100</f>
        <v>11.664743522500787</v>
      </c>
      <c r="G30" s="413">
        <v>-0.3507693883298799</v>
      </c>
      <c r="H30" s="411">
        <v>63408082</v>
      </c>
      <c r="I30" s="418">
        <f>H30/$H$9*100</f>
        <v>11.88836629992094</v>
      </c>
      <c r="J30" s="413">
        <v>-3.1889332977224</v>
      </c>
      <c r="K30" s="414">
        <f t="shared" si="0"/>
        <v>6.043478260869565</v>
      </c>
      <c r="L30" s="415">
        <f t="shared" si="1"/>
        <v>9845.97546583851</v>
      </c>
      <c r="M30" s="415">
        <f t="shared" si="2"/>
        <v>1629.1901849948613</v>
      </c>
      <c r="N30" s="419">
        <f>B30/O29*1000</f>
        <v>11.13400921149085</v>
      </c>
      <c r="O30" s="419"/>
      <c r="P30" s="420"/>
    </row>
    <row r="31" spans="1:16" ht="18" customHeight="1">
      <c r="A31" s="400"/>
      <c r="B31" s="405">
        <v>3782</v>
      </c>
      <c r="C31" s="406">
        <f>B31/$B$7*100</f>
        <v>5.707387006715461</v>
      </c>
      <c r="D31" s="407">
        <v>-2.6762738033968105</v>
      </c>
      <c r="E31" s="405">
        <v>20967</v>
      </c>
      <c r="F31" s="406">
        <f>E31/$E$7*100</f>
        <v>4.701880124145602</v>
      </c>
      <c r="G31" s="407">
        <v>-3.9576748660162195</v>
      </c>
      <c r="H31" s="405">
        <v>38786778</v>
      </c>
      <c r="I31" s="406">
        <f>H31/$H$7*100</f>
        <v>3.003305478438953</v>
      </c>
      <c r="J31" s="407">
        <v>-7.031299473871854</v>
      </c>
      <c r="K31" s="408">
        <f t="shared" si="0"/>
        <v>5.543892120571126</v>
      </c>
      <c r="L31" s="409">
        <f t="shared" si="1"/>
        <v>10255.62612374405</v>
      </c>
      <c r="M31" s="409">
        <f t="shared" si="2"/>
        <v>1849.896408642152</v>
      </c>
      <c r="N31" s="408">
        <f>B31/O32*1000</f>
        <v>13.095885288078312</v>
      </c>
      <c r="O31" s="408"/>
      <c r="P31" s="410"/>
    </row>
    <row r="32" spans="1:16" s="2" customFormat="1" ht="16.5" customHeight="1">
      <c r="A32" s="269" t="s">
        <v>163</v>
      </c>
      <c r="B32" s="411">
        <v>485</v>
      </c>
      <c r="C32" s="412">
        <f>B32/$B$8*100</f>
        <v>3.7790244662614927</v>
      </c>
      <c r="D32" s="413">
        <v>4.3010752688172005</v>
      </c>
      <c r="E32" s="411">
        <v>3293</v>
      </c>
      <c r="F32" s="412">
        <f>E32/$E$8*100</f>
        <v>2.933029312479403</v>
      </c>
      <c r="G32" s="413">
        <v>-4.826589595375722</v>
      </c>
      <c r="H32" s="411">
        <v>12716030</v>
      </c>
      <c r="I32" s="412">
        <f>H32/$H$8*100</f>
        <v>1.6773393595103208</v>
      </c>
      <c r="J32" s="413">
        <v>-6.958726019484047</v>
      </c>
      <c r="K32" s="414">
        <f t="shared" si="0"/>
        <v>6.789690721649484</v>
      </c>
      <c r="L32" s="415">
        <f t="shared" si="1"/>
        <v>26218.618556701033</v>
      </c>
      <c r="M32" s="415">
        <f t="shared" si="2"/>
        <v>3861.533556027938</v>
      </c>
      <c r="N32" s="414">
        <f>B32/O32*1000</f>
        <v>1.6794035866520312</v>
      </c>
      <c r="O32" s="423">
        <v>288793</v>
      </c>
      <c r="P32" s="424">
        <v>94102</v>
      </c>
    </row>
    <row r="33" spans="2:16" s="134" customFormat="1" ht="18" customHeight="1">
      <c r="B33" s="411">
        <v>3297</v>
      </c>
      <c r="C33" s="418">
        <f>B33/$B$9*100</f>
        <v>6.1705751342853405</v>
      </c>
      <c r="D33" s="413">
        <v>-3.624671148786902</v>
      </c>
      <c r="E33" s="411">
        <v>17674</v>
      </c>
      <c r="F33" s="418">
        <f>E33/$E$9*100</f>
        <v>5.297088309781061</v>
      </c>
      <c r="G33" s="413">
        <v>-3.7940231887213542</v>
      </c>
      <c r="H33" s="411">
        <v>26070748</v>
      </c>
      <c r="I33" s="418">
        <f>H33/$H$9*100</f>
        <v>4.887998377508584</v>
      </c>
      <c r="J33" s="413">
        <v>-7.066656177061489</v>
      </c>
      <c r="K33" s="414">
        <f t="shared" si="0"/>
        <v>5.360630876554444</v>
      </c>
      <c r="L33" s="415">
        <f t="shared" si="1"/>
        <v>7907.415225962996</v>
      </c>
      <c r="M33" s="415">
        <f t="shared" si="2"/>
        <v>1475.0904152993098</v>
      </c>
      <c r="N33" s="419">
        <f>B33/O32*1000</f>
        <v>11.416481701426282</v>
      </c>
      <c r="O33" s="419"/>
      <c r="P33" s="420"/>
    </row>
    <row r="34" spans="1:16" ht="18" customHeight="1">
      <c r="A34" s="400"/>
      <c r="B34" s="405">
        <v>3618</v>
      </c>
      <c r="C34" s="406">
        <f>B34/$B$7*100</f>
        <v>5.459895872632611</v>
      </c>
      <c r="D34" s="407">
        <v>-5.337519623233916</v>
      </c>
      <c r="E34" s="405">
        <v>17786</v>
      </c>
      <c r="F34" s="406">
        <f>E34/$E$7*100</f>
        <v>3.988536265944278</v>
      </c>
      <c r="G34" s="407">
        <v>-4.663379073756431</v>
      </c>
      <c r="H34" s="405">
        <v>35946754</v>
      </c>
      <c r="I34" s="406">
        <f>H34/$H$7*100</f>
        <v>2.7833991062701147</v>
      </c>
      <c r="J34" s="407">
        <v>-7.543964628450723</v>
      </c>
      <c r="K34" s="408">
        <f t="shared" si="0"/>
        <v>4.915975677169707</v>
      </c>
      <c r="L34" s="409">
        <f t="shared" si="1"/>
        <v>9935.53178551686</v>
      </c>
      <c r="M34" s="409">
        <f t="shared" si="2"/>
        <v>2021.0701675475093</v>
      </c>
      <c r="N34" s="408">
        <f>B34/O35*1000</f>
        <v>18.53455121079082</v>
      </c>
      <c r="O34" s="408"/>
      <c r="P34" s="410"/>
    </row>
    <row r="35" spans="1:16" s="2" customFormat="1" ht="16.5" customHeight="1">
      <c r="A35" s="269" t="s">
        <v>164</v>
      </c>
      <c r="B35" s="411">
        <v>552</v>
      </c>
      <c r="C35" s="412">
        <f>B35/$B$8*100</f>
        <v>4.301075268817205</v>
      </c>
      <c r="D35" s="413">
        <v>2.60223048327137</v>
      </c>
      <c r="E35" s="411">
        <v>3927</v>
      </c>
      <c r="F35" s="412">
        <f>E35/$E$8*100</f>
        <v>3.4977242970259987</v>
      </c>
      <c r="G35" s="413">
        <v>-5.419075144508668</v>
      </c>
      <c r="H35" s="411">
        <v>15767586</v>
      </c>
      <c r="I35" s="412">
        <f>H35/$H$8*100</f>
        <v>2.0798623943372183</v>
      </c>
      <c r="J35" s="413">
        <v>-6.818403163056956</v>
      </c>
      <c r="K35" s="414">
        <f t="shared" si="0"/>
        <v>7.114130434782608</v>
      </c>
      <c r="L35" s="415">
        <f t="shared" si="1"/>
        <v>28564.467391304348</v>
      </c>
      <c r="M35" s="415">
        <f t="shared" si="2"/>
        <v>4015.1734148204737</v>
      </c>
      <c r="N35" s="414">
        <f>B35/O35*1000</f>
        <v>2.8278253920277865</v>
      </c>
      <c r="O35" s="423">
        <v>195203</v>
      </c>
      <c r="P35" s="424">
        <v>63564</v>
      </c>
    </row>
    <row r="36" spans="1:16" s="134" customFormat="1" ht="18" customHeight="1">
      <c r="A36" s="401"/>
      <c r="B36" s="411">
        <v>3066</v>
      </c>
      <c r="C36" s="418">
        <f>B36/$B$9*100</f>
        <v>5.738241844622036</v>
      </c>
      <c r="D36" s="413">
        <v>-6.638246041412913</v>
      </c>
      <c r="E36" s="411">
        <v>13859</v>
      </c>
      <c r="F36" s="418">
        <f>E36/$E$9*100</f>
        <v>4.153691687521541</v>
      </c>
      <c r="G36" s="413">
        <v>-4.44704908990623</v>
      </c>
      <c r="H36" s="411">
        <v>20179168</v>
      </c>
      <c r="I36" s="418">
        <f>H36/$H$9*100</f>
        <v>3.783387436504435</v>
      </c>
      <c r="J36" s="413">
        <v>-8.103087084840965</v>
      </c>
      <c r="K36" s="414">
        <f t="shared" si="0"/>
        <v>4.520221787345075</v>
      </c>
      <c r="L36" s="415">
        <f t="shared" si="1"/>
        <v>6581.594259621657</v>
      </c>
      <c r="M36" s="415">
        <f t="shared" si="2"/>
        <v>1456.0334800490657</v>
      </c>
      <c r="N36" s="419">
        <f>B36/O35*1000</f>
        <v>15.706725818763031</v>
      </c>
      <c r="O36" s="419"/>
      <c r="P36" s="420"/>
    </row>
    <row r="37" spans="1:16" ht="18" customHeight="1">
      <c r="A37" s="400"/>
      <c r="B37" s="405">
        <v>1722</v>
      </c>
      <c r="C37" s="406">
        <f>B37/$B$7*100</f>
        <v>2.598656907869916</v>
      </c>
      <c r="D37" s="407">
        <v>-3.798882681564237</v>
      </c>
      <c r="E37" s="405">
        <v>8573</v>
      </c>
      <c r="F37" s="406">
        <f>E37/$E$7*100</f>
        <v>1.9225076693995442</v>
      </c>
      <c r="G37" s="407">
        <v>-1.9331960649736857</v>
      </c>
      <c r="H37" s="405">
        <v>15349131</v>
      </c>
      <c r="I37" s="406">
        <f>H37/$H$7*100</f>
        <v>1.1885011232842584</v>
      </c>
      <c r="J37" s="407">
        <v>-8.160296938459368</v>
      </c>
      <c r="K37" s="408">
        <f t="shared" si="0"/>
        <v>4.978513356562137</v>
      </c>
      <c r="L37" s="409">
        <f t="shared" si="1"/>
        <v>8913.548780487805</v>
      </c>
      <c r="M37" s="409">
        <f t="shared" si="2"/>
        <v>1790.403709319958</v>
      </c>
      <c r="N37" s="408">
        <f>B37/O38*1000</f>
        <v>14.641985596095472</v>
      </c>
      <c r="O37" s="408"/>
      <c r="P37" s="410"/>
    </row>
    <row r="38" spans="1:16" s="2" customFormat="1" ht="16.5" customHeight="1">
      <c r="A38" s="269" t="s">
        <v>165</v>
      </c>
      <c r="B38" s="411">
        <v>235</v>
      </c>
      <c r="C38" s="412">
        <f>B38/$B$8*100</f>
        <v>1.8310737104565995</v>
      </c>
      <c r="D38" s="413">
        <v>7.305936073059357</v>
      </c>
      <c r="E38" s="411">
        <v>1326</v>
      </c>
      <c r="F38" s="412">
        <f>E38/$E$8*100</f>
        <v>1.1810497626321554</v>
      </c>
      <c r="G38" s="413">
        <v>4</v>
      </c>
      <c r="H38" s="411">
        <v>3878443</v>
      </c>
      <c r="I38" s="412">
        <f>H38/$H$8*100</f>
        <v>0.5115956078679657</v>
      </c>
      <c r="J38" s="413">
        <v>-14.43062601254536</v>
      </c>
      <c r="K38" s="414">
        <f t="shared" si="0"/>
        <v>5.642553191489362</v>
      </c>
      <c r="L38" s="415">
        <f t="shared" si="1"/>
        <v>16504.012765957446</v>
      </c>
      <c r="M38" s="415">
        <f t="shared" si="2"/>
        <v>2924.919306184012</v>
      </c>
      <c r="N38" s="414">
        <f>B38/O38*1000</f>
        <v>1.9981803804195326</v>
      </c>
      <c r="O38" s="423">
        <v>117607</v>
      </c>
      <c r="P38" s="424">
        <v>37619</v>
      </c>
    </row>
    <row r="39" spans="1:16" s="134" customFormat="1" ht="18" customHeight="1">
      <c r="A39" s="401"/>
      <c r="B39" s="411">
        <v>1487</v>
      </c>
      <c r="C39" s="418">
        <f>B39/$B$9*100</f>
        <v>2.783028578914862</v>
      </c>
      <c r="D39" s="413">
        <v>-5.346912794398477</v>
      </c>
      <c r="E39" s="425">
        <v>7247</v>
      </c>
      <c r="F39" s="418">
        <f>E39/$E$9*100</f>
        <v>2.17200401612444</v>
      </c>
      <c r="G39" s="413">
        <v>-2.9462970403106965</v>
      </c>
      <c r="H39" s="425">
        <v>11470688</v>
      </c>
      <c r="I39" s="418">
        <f>H39/$H$9*100</f>
        <v>2.1506365806192895</v>
      </c>
      <c r="J39" s="413">
        <v>-5.827020277173773</v>
      </c>
      <c r="K39" s="414">
        <f t="shared" si="0"/>
        <v>4.873570948217888</v>
      </c>
      <c r="L39" s="415">
        <f t="shared" si="1"/>
        <v>7713.979825151311</v>
      </c>
      <c r="M39" s="415">
        <f t="shared" si="2"/>
        <v>1582.818821581344</v>
      </c>
      <c r="N39" s="419">
        <f>B39/O38*1000</f>
        <v>12.643805215675938</v>
      </c>
      <c r="O39" s="419"/>
      <c r="P39" s="420"/>
    </row>
    <row r="40" spans="1:16" ht="18" customHeight="1">
      <c r="A40" s="403"/>
      <c r="B40" s="405">
        <v>3097</v>
      </c>
      <c r="C40" s="406">
        <f>B40/$B$7*100</f>
        <v>4.673658794235267</v>
      </c>
      <c r="D40" s="407">
        <v>-6.941105769230774</v>
      </c>
      <c r="E40" s="426">
        <v>14855</v>
      </c>
      <c r="F40" s="406">
        <f>E40/$E$7*100</f>
        <v>3.331255269909043</v>
      </c>
      <c r="G40" s="407">
        <v>-7.410870107205184</v>
      </c>
      <c r="H40" s="426">
        <v>29301827</v>
      </c>
      <c r="I40" s="406">
        <f>H40/$H$7*100</f>
        <v>2.2688746551046446</v>
      </c>
      <c r="J40" s="407">
        <v>-5.144468430211319</v>
      </c>
      <c r="K40" s="408">
        <f t="shared" si="0"/>
        <v>4.796577332902809</v>
      </c>
      <c r="L40" s="409">
        <f t="shared" si="1"/>
        <v>9461.358411365838</v>
      </c>
      <c r="M40" s="409">
        <f t="shared" si="2"/>
        <v>1972.5228542578257</v>
      </c>
      <c r="N40" s="408">
        <f>B40/O41*1000</f>
        <v>20.054133858267715</v>
      </c>
      <c r="O40" s="414"/>
      <c r="P40" s="427"/>
    </row>
    <row r="41" spans="1:16" s="2" customFormat="1" ht="16.5" customHeight="1">
      <c r="A41" s="269" t="s">
        <v>166</v>
      </c>
      <c r="B41" s="411">
        <v>555</v>
      </c>
      <c r="C41" s="412">
        <f>B41/$B$8*100</f>
        <v>4.324450677886863</v>
      </c>
      <c r="D41" s="413">
        <v>-2.1164021164021136</v>
      </c>
      <c r="E41" s="411">
        <v>3816</v>
      </c>
      <c r="F41" s="412">
        <f>E41/$E$8*100</f>
        <v>3.3988581404255696</v>
      </c>
      <c r="G41" s="413">
        <v>-5.777777777777786</v>
      </c>
      <c r="H41" s="411">
        <v>13579405</v>
      </c>
      <c r="I41" s="412">
        <f>H41/$H$8*100</f>
        <v>1.7912249723562503</v>
      </c>
      <c r="J41" s="413">
        <v>-0.7262071852957774</v>
      </c>
      <c r="K41" s="414">
        <f t="shared" si="0"/>
        <v>6.875675675675676</v>
      </c>
      <c r="L41" s="415">
        <f t="shared" si="1"/>
        <v>24467.396396396398</v>
      </c>
      <c r="M41" s="415">
        <f t="shared" si="2"/>
        <v>3558.54428721174</v>
      </c>
      <c r="N41" s="414">
        <f>B41/O41*1000</f>
        <v>3.5938147534189806</v>
      </c>
      <c r="O41" s="423">
        <v>154432</v>
      </c>
      <c r="P41" s="424">
        <v>54492</v>
      </c>
    </row>
    <row r="42" spans="1:16" s="134" customFormat="1" ht="18" customHeight="1">
      <c r="A42" s="404"/>
      <c r="B42" s="428">
        <v>2542</v>
      </c>
      <c r="C42" s="429">
        <f>B42/$B$9*100</f>
        <v>4.75753775897887</v>
      </c>
      <c r="D42" s="430">
        <v>-7.931908728721481</v>
      </c>
      <c r="E42" s="428">
        <v>11039</v>
      </c>
      <c r="F42" s="429">
        <f>E42/$E$9*100</f>
        <v>3.3085072904647017</v>
      </c>
      <c r="G42" s="430">
        <v>-7.9623144905786205</v>
      </c>
      <c r="H42" s="428">
        <v>15722422</v>
      </c>
      <c r="I42" s="429">
        <f>H42/$H$9*100</f>
        <v>2.9477931828616986</v>
      </c>
      <c r="J42" s="430">
        <v>-8.65570037735884</v>
      </c>
      <c r="K42" s="431">
        <f t="shared" si="0"/>
        <v>4.3426435877262</v>
      </c>
      <c r="L42" s="432">
        <f t="shared" si="1"/>
        <v>6185.059795436664</v>
      </c>
      <c r="M42" s="432">
        <f t="shared" si="2"/>
        <v>1424.261436724341</v>
      </c>
      <c r="N42" s="431">
        <f>B42/O41*1000</f>
        <v>16.460319104848736</v>
      </c>
      <c r="O42" s="433"/>
      <c r="P42" s="434"/>
    </row>
    <row r="44" spans="1:9" ht="19.5" customHeight="1">
      <c r="A44" s="131" t="s">
        <v>167</v>
      </c>
      <c r="I44" s="131" t="s">
        <v>168</v>
      </c>
    </row>
    <row r="45" spans="1:9" ht="19.5" customHeight="1">
      <c r="A45" s="131" t="s">
        <v>169</v>
      </c>
      <c r="I45" s="131" t="s">
        <v>170</v>
      </c>
    </row>
    <row r="46" spans="1:9" ht="19.5" customHeight="1">
      <c r="A46" s="131" t="s">
        <v>171</v>
      </c>
      <c r="I46" s="131" t="s">
        <v>172</v>
      </c>
    </row>
    <row r="47" spans="1:9" ht="19.5" customHeight="1">
      <c r="A47" s="131" t="s">
        <v>173</v>
      </c>
      <c r="I47" s="131" t="s">
        <v>174</v>
      </c>
    </row>
    <row r="48" spans="1:9" ht="19.5" customHeight="1">
      <c r="A48" s="131" t="s">
        <v>175</v>
      </c>
      <c r="I48" s="131" t="s">
        <v>176</v>
      </c>
    </row>
    <row r="49" spans="1:9" ht="19.5" customHeight="1">
      <c r="A49" s="131" t="s">
        <v>177</v>
      </c>
      <c r="I49" s="131" t="s">
        <v>178</v>
      </c>
    </row>
    <row r="50" spans="1:9" ht="19.5" customHeight="1">
      <c r="A50" s="131" t="s">
        <v>179</v>
      </c>
      <c r="I50" s="131" t="s">
        <v>180</v>
      </c>
    </row>
  </sheetData>
  <mergeCells count="13">
    <mergeCell ref="N3:N6"/>
    <mergeCell ref="O3:O6"/>
    <mergeCell ref="P3:P6"/>
    <mergeCell ref="C5:C6"/>
    <mergeCell ref="D5:D6"/>
    <mergeCell ref="F5:F6"/>
    <mergeCell ref="G5:G6"/>
    <mergeCell ref="I5:I6"/>
    <mergeCell ref="J5:J6"/>
    <mergeCell ref="A3:A6"/>
    <mergeCell ref="K3:K6"/>
    <mergeCell ref="L3:L6"/>
    <mergeCell ref="M3:M6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"/>
  <sheetViews>
    <sheetView workbookViewId="0" topLeftCell="A1">
      <selection activeCell="A1" sqref="A1"/>
    </sheetView>
  </sheetViews>
  <sheetFormatPr defaultColWidth="9.00390625" defaultRowHeight="13.5"/>
  <cols>
    <col min="1" max="1" width="9.125" style="2" customWidth="1"/>
    <col min="2" max="2" width="9.625" style="2" bestFit="1" customWidth="1"/>
    <col min="3" max="6" width="11.625" style="2" customWidth="1"/>
    <col min="7" max="7" width="13.625" style="2" customWidth="1"/>
    <col min="8" max="8" width="10.625" style="2" customWidth="1"/>
    <col min="9" max="9" width="5.00390625" style="2" customWidth="1"/>
    <col min="10" max="16384" width="9.00390625" style="2" customWidth="1"/>
  </cols>
  <sheetData>
    <row r="1" spans="1:8" ht="18" customHeight="1">
      <c r="A1" s="75" t="s">
        <v>36</v>
      </c>
      <c r="B1" s="38"/>
      <c r="C1" s="39"/>
      <c r="D1" s="40"/>
      <c r="E1" s="39"/>
      <c r="F1" s="40"/>
      <c r="G1" s="39"/>
      <c r="H1" s="40"/>
    </row>
    <row r="2" spans="1:7" ht="13.5">
      <c r="A2" s="41"/>
      <c r="B2" s="41"/>
      <c r="C2" s="41"/>
      <c r="D2" s="41"/>
      <c r="E2" s="41"/>
      <c r="F2" s="41"/>
      <c r="G2" s="41"/>
    </row>
    <row r="3" spans="1:8" ht="19.5" customHeight="1">
      <c r="A3" s="5" t="s">
        <v>21</v>
      </c>
      <c r="B3" s="6"/>
      <c r="C3" s="42" t="s">
        <v>22</v>
      </c>
      <c r="D3" s="43"/>
      <c r="E3" s="43"/>
      <c r="F3" s="42" t="s">
        <v>23</v>
      </c>
      <c r="G3" s="43"/>
      <c r="H3" s="43"/>
    </row>
    <row r="4" spans="1:8" ht="19.5" customHeight="1">
      <c r="A4" s="44"/>
      <c r="B4" s="45"/>
      <c r="C4" s="46"/>
      <c r="D4" s="47" t="s">
        <v>24</v>
      </c>
      <c r="E4" s="48"/>
      <c r="F4" s="46"/>
      <c r="G4" s="47" t="s">
        <v>24</v>
      </c>
      <c r="H4" s="49"/>
    </row>
    <row r="5" spans="1:8" ht="19.5" customHeight="1">
      <c r="A5" s="10"/>
      <c r="B5" s="11"/>
      <c r="C5" s="50"/>
      <c r="D5" s="51" t="s">
        <v>25</v>
      </c>
      <c r="E5" s="51" t="s">
        <v>26</v>
      </c>
      <c r="F5" s="50"/>
      <c r="G5" s="51" t="s">
        <v>25</v>
      </c>
      <c r="H5" s="51" t="s">
        <v>26</v>
      </c>
    </row>
    <row r="6" spans="1:8" ht="21.75" customHeight="1">
      <c r="A6" s="1" t="s">
        <v>27</v>
      </c>
      <c r="C6" s="19">
        <v>7219</v>
      </c>
      <c r="D6" s="52">
        <v>-151</v>
      </c>
      <c r="E6" s="21">
        <v>-2.0488466757123405</v>
      </c>
      <c r="F6" s="19">
        <v>1613318</v>
      </c>
      <c r="G6" s="52">
        <v>-66288</v>
      </c>
      <c r="H6" s="21">
        <v>-3.9</v>
      </c>
    </row>
    <row r="7" spans="1:8" ht="21.75" customHeight="1">
      <c r="A7" s="53" t="s">
        <v>28</v>
      </c>
      <c r="B7" s="54"/>
      <c r="C7" s="25">
        <v>1755</v>
      </c>
      <c r="D7" s="31">
        <v>-57</v>
      </c>
      <c r="E7" s="27">
        <v>-3.1456953642384065</v>
      </c>
      <c r="F7" s="25">
        <v>375269</v>
      </c>
      <c r="G7" s="31">
        <v>-4280</v>
      </c>
      <c r="H7" s="27">
        <v>-1.1</v>
      </c>
    </row>
    <row r="8" spans="1:8" ht="21.75" customHeight="1">
      <c r="A8" s="55" t="s">
        <v>29</v>
      </c>
      <c r="B8" s="56"/>
      <c r="C8" s="57">
        <v>5464</v>
      </c>
      <c r="D8" s="31">
        <v>-94</v>
      </c>
      <c r="E8" s="27">
        <v>-1.6912558474271293</v>
      </c>
      <c r="F8" s="57">
        <v>1238049</v>
      </c>
      <c r="G8" s="31">
        <v>-62008</v>
      </c>
      <c r="H8" s="27">
        <v>-4.8</v>
      </c>
    </row>
    <row r="9" spans="1:8" ht="21.75" customHeight="1">
      <c r="A9" s="58" t="s">
        <v>30</v>
      </c>
      <c r="B9" s="59"/>
      <c r="C9" s="19">
        <v>51236</v>
      </c>
      <c r="D9" s="60">
        <v>-204</v>
      </c>
      <c r="E9" s="61">
        <v>-0.396578538102645</v>
      </c>
      <c r="F9" s="19">
        <v>11565953</v>
      </c>
      <c r="G9" s="60">
        <v>-408813</v>
      </c>
      <c r="H9" s="62">
        <v>-3.4</v>
      </c>
    </row>
    <row r="10" spans="1:8" ht="21.75" customHeight="1">
      <c r="A10" s="63" t="s">
        <v>31</v>
      </c>
      <c r="B10" s="54"/>
      <c r="C10" s="25">
        <v>16993</v>
      </c>
      <c r="D10" s="29">
        <v>-284</v>
      </c>
      <c r="E10" s="26">
        <v>-1.6438039011402452</v>
      </c>
      <c r="F10" s="25">
        <v>3803652</v>
      </c>
      <c r="G10" s="31">
        <v>-198309</v>
      </c>
      <c r="H10" s="27">
        <v>-5</v>
      </c>
    </row>
    <row r="11" spans="1:8" ht="21.75" customHeight="1">
      <c r="A11" s="55" t="s">
        <v>32</v>
      </c>
      <c r="B11" s="56"/>
      <c r="C11" s="57">
        <v>34243</v>
      </c>
      <c r="D11" s="31">
        <v>80</v>
      </c>
      <c r="E11" s="26">
        <v>0.23417147206042443</v>
      </c>
      <c r="F11" s="57">
        <v>7762301</v>
      </c>
      <c r="G11" s="64">
        <v>-210504</v>
      </c>
      <c r="H11" s="65">
        <v>-2.6</v>
      </c>
    </row>
    <row r="12" spans="1:8" ht="21.75" customHeight="1">
      <c r="A12" s="66" t="s">
        <v>33</v>
      </c>
      <c r="B12" s="67"/>
      <c r="C12" s="68">
        <v>1685342.13</v>
      </c>
      <c r="D12" s="60">
        <v>-72357.9</v>
      </c>
      <c r="E12" s="61">
        <v>-4.116623927007609</v>
      </c>
      <c r="F12" s="19">
        <v>538775811</v>
      </c>
      <c r="G12" s="60">
        <v>-9688315</v>
      </c>
      <c r="H12" s="62">
        <v>-1.8</v>
      </c>
    </row>
    <row r="13" spans="1:8" ht="21.75" customHeight="1">
      <c r="A13" s="53" t="s">
        <v>31</v>
      </c>
      <c r="B13" s="54"/>
      <c r="C13" s="32">
        <v>1123649.56</v>
      </c>
      <c r="D13" s="29">
        <v>-53305.04</v>
      </c>
      <c r="E13" s="26">
        <v>-4.5290650973283135</v>
      </c>
      <c r="F13" s="25">
        <v>405497180</v>
      </c>
      <c r="G13" s="31">
        <v>-7857651</v>
      </c>
      <c r="H13" s="27">
        <v>-1.9</v>
      </c>
    </row>
    <row r="14" spans="1:8" ht="21.75" customHeight="1">
      <c r="A14" s="69" t="s">
        <v>32</v>
      </c>
      <c r="B14" s="70"/>
      <c r="C14" s="35">
        <v>561692.57</v>
      </c>
      <c r="D14" s="71">
        <v>-19052.86</v>
      </c>
      <c r="E14" s="72">
        <v>-3.2807593509603663</v>
      </c>
      <c r="F14" s="37">
        <v>133278631</v>
      </c>
      <c r="G14" s="73">
        <v>-1830664</v>
      </c>
      <c r="H14" s="36">
        <v>-1.4</v>
      </c>
    </row>
    <row r="15" spans="1:7" ht="19.5" customHeight="1">
      <c r="A15" s="74" t="s">
        <v>34</v>
      </c>
      <c r="B15" s="74"/>
      <c r="C15" s="74"/>
      <c r="D15" s="74"/>
      <c r="E15" s="74"/>
      <c r="F15" s="74"/>
      <c r="G15" s="74"/>
    </row>
  </sheetData>
  <mergeCells count="13">
    <mergeCell ref="A3:B5"/>
    <mergeCell ref="C3:C5"/>
    <mergeCell ref="F3:F5"/>
    <mergeCell ref="D4:E4"/>
    <mergeCell ref="G4:H4"/>
    <mergeCell ref="A7:B7"/>
    <mergeCell ref="A8:B8"/>
    <mergeCell ref="A9:B9"/>
    <mergeCell ref="A10:B10"/>
    <mergeCell ref="A11:B11"/>
    <mergeCell ref="A12:B12"/>
    <mergeCell ref="A13:B13"/>
    <mergeCell ref="A14:B14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23"/>
  <sheetViews>
    <sheetView workbookViewId="0" topLeftCell="A1">
      <selection activeCell="A1" sqref="A1"/>
    </sheetView>
  </sheetViews>
  <sheetFormatPr defaultColWidth="9.00390625" defaultRowHeight="13.5" customHeight="1"/>
  <cols>
    <col min="1" max="23" width="3.75390625" style="76" customWidth="1"/>
    <col min="24" max="24" width="3.50390625" style="76" customWidth="1"/>
    <col min="25" max="25" width="1.12109375" style="76" customWidth="1"/>
    <col min="26" max="26" width="5.25390625" style="76" customWidth="1"/>
    <col min="27" max="16384" width="9.00390625" style="76" customWidth="1"/>
  </cols>
  <sheetData>
    <row r="1" spans="1:10" ht="13.5" customHeight="1">
      <c r="A1" s="1" t="s">
        <v>56</v>
      </c>
      <c r="D1" s="74"/>
      <c r="E1" s="74"/>
      <c r="F1" s="74"/>
      <c r="G1" s="74"/>
      <c r="H1" s="74"/>
      <c r="I1" s="74"/>
      <c r="J1" s="74"/>
    </row>
    <row r="2" spans="1:23" ht="13.5" customHeight="1">
      <c r="A2" s="77"/>
      <c r="B2" s="78"/>
      <c r="C2" s="78"/>
      <c r="D2" s="79"/>
      <c r="E2" s="79"/>
      <c r="F2" s="79"/>
      <c r="G2" s="79"/>
      <c r="H2" s="79"/>
      <c r="I2" s="79"/>
      <c r="J2" s="79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</row>
    <row r="3" spans="1:23" ht="18" customHeight="1">
      <c r="A3" s="5" t="s">
        <v>43</v>
      </c>
      <c r="B3" s="80"/>
      <c r="C3" s="81"/>
      <c r="D3" s="82" t="s">
        <v>37</v>
      </c>
      <c r="E3" s="83"/>
      <c r="F3" s="83"/>
      <c r="G3" s="83"/>
      <c r="H3" s="83"/>
      <c r="I3" s="83"/>
      <c r="J3" s="83"/>
      <c r="K3" s="82" t="s">
        <v>38</v>
      </c>
      <c r="L3" s="83"/>
      <c r="M3" s="83"/>
      <c r="N3" s="83"/>
      <c r="O3" s="83"/>
      <c r="P3" s="83"/>
      <c r="Q3" s="84"/>
      <c r="R3" s="136"/>
      <c r="S3" s="137"/>
      <c r="T3" s="138"/>
      <c r="U3" s="85" t="s">
        <v>39</v>
      </c>
      <c r="V3" s="5"/>
      <c r="W3" s="5"/>
    </row>
    <row r="4" spans="1:23" ht="15" customHeight="1">
      <c r="A4" s="86"/>
      <c r="B4" s="86"/>
      <c r="C4" s="87"/>
      <c r="D4" s="88" t="s">
        <v>44</v>
      </c>
      <c r="E4" s="89"/>
      <c r="F4" s="89"/>
      <c r="G4" s="89"/>
      <c r="H4" s="88" t="s">
        <v>45</v>
      </c>
      <c r="I4" s="89"/>
      <c r="J4" s="90"/>
      <c r="K4" s="91" t="s">
        <v>44</v>
      </c>
      <c r="L4" s="44"/>
      <c r="M4" s="44"/>
      <c r="N4" s="44"/>
      <c r="O4" s="88" t="s">
        <v>45</v>
      </c>
      <c r="P4" s="89"/>
      <c r="Q4" s="89"/>
      <c r="R4" s="91" t="s">
        <v>40</v>
      </c>
      <c r="S4" s="86"/>
      <c r="T4" s="87"/>
      <c r="U4" s="91" t="s">
        <v>41</v>
      </c>
      <c r="V4" s="86"/>
      <c r="W4" s="86"/>
    </row>
    <row r="5" spans="1:23" ht="15" customHeight="1">
      <c r="A5" s="92"/>
      <c r="B5" s="92"/>
      <c r="C5" s="93"/>
      <c r="D5" s="94"/>
      <c r="E5" s="10"/>
      <c r="F5" s="10"/>
      <c r="G5" s="10"/>
      <c r="H5" s="94"/>
      <c r="I5" s="10"/>
      <c r="J5" s="11"/>
      <c r="K5" s="94"/>
      <c r="L5" s="10"/>
      <c r="M5" s="10"/>
      <c r="N5" s="10"/>
      <c r="O5" s="94"/>
      <c r="P5" s="10"/>
      <c r="Q5" s="10"/>
      <c r="R5" s="95" t="s">
        <v>42</v>
      </c>
      <c r="S5" s="96"/>
      <c r="T5" s="97"/>
      <c r="U5" s="94" t="s">
        <v>6</v>
      </c>
      <c r="V5" s="92"/>
      <c r="W5" s="92"/>
    </row>
    <row r="6" spans="1:23" ht="7.5" customHeight="1">
      <c r="A6" s="14"/>
      <c r="B6" s="98"/>
      <c r="C6" s="99"/>
      <c r="D6" s="100"/>
      <c r="E6" s="101"/>
      <c r="F6" s="101"/>
      <c r="G6" s="102"/>
      <c r="H6" s="103"/>
      <c r="I6" s="103"/>
      <c r="J6" s="103"/>
      <c r="K6" s="104"/>
      <c r="L6" s="105"/>
      <c r="M6" s="105"/>
      <c r="N6" s="106"/>
      <c r="O6" s="107"/>
      <c r="P6" s="107"/>
      <c r="Q6" s="107"/>
      <c r="R6" s="104"/>
      <c r="S6" s="105"/>
      <c r="T6" s="106"/>
      <c r="U6" s="108"/>
      <c r="V6" s="108"/>
      <c r="W6" s="108"/>
    </row>
    <row r="7" spans="1:23" ht="19.5" customHeight="1">
      <c r="A7" s="44" t="s">
        <v>46</v>
      </c>
      <c r="B7" s="44"/>
      <c r="C7" s="45"/>
      <c r="D7" s="109">
        <v>597355084</v>
      </c>
      <c r="E7" s="63"/>
      <c r="F7" s="63"/>
      <c r="G7" s="54"/>
      <c r="H7" s="110">
        <v>64509387</v>
      </c>
      <c r="I7" s="53"/>
      <c r="J7" s="53"/>
      <c r="K7" s="109">
        <v>5427436</v>
      </c>
      <c r="L7" s="63"/>
      <c r="M7" s="63"/>
      <c r="N7" s="54"/>
      <c r="O7" s="110">
        <v>456346</v>
      </c>
      <c r="P7" s="53"/>
      <c r="Q7" s="53"/>
      <c r="R7" s="109">
        <v>586118</v>
      </c>
      <c r="S7" s="63"/>
      <c r="T7" s="54"/>
      <c r="U7" s="111">
        <v>1.28</v>
      </c>
      <c r="V7" s="111"/>
      <c r="W7" s="111"/>
    </row>
    <row r="8" spans="1:23" ht="4.5" customHeight="1">
      <c r="A8" s="14"/>
      <c r="B8" s="98"/>
      <c r="C8" s="99"/>
      <c r="D8" s="100"/>
      <c r="E8" s="101"/>
      <c r="F8" s="101"/>
      <c r="G8" s="102"/>
      <c r="H8" s="103"/>
      <c r="I8" s="103"/>
      <c r="J8" s="103"/>
      <c r="K8" s="104"/>
      <c r="L8" s="105"/>
      <c r="M8" s="105"/>
      <c r="N8" s="106"/>
      <c r="O8" s="107"/>
      <c r="P8" s="107"/>
      <c r="Q8" s="107"/>
      <c r="R8" s="104"/>
      <c r="S8" s="105"/>
      <c r="T8" s="106"/>
      <c r="U8" s="108"/>
      <c r="V8" s="108"/>
      <c r="W8" s="108"/>
    </row>
    <row r="9" spans="1:23" ht="19.5" customHeight="1">
      <c r="A9" s="44" t="s">
        <v>47</v>
      </c>
      <c r="B9" s="44"/>
      <c r="C9" s="45"/>
      <c r="D9" s="109">
        <v>606446096</v>
      </c>
      <c r="E9" s="63"/>
      <c r="F9" s="63"/>
      <c r="G9" s="54"/>
      <c r="H9" s="110">
        <v>65679656</v>
      </c>
      <c r="I9" s="53"/>
      <c r="J9" s="53"/>
      <c r="K9" s="109">
        <v>5513874</v>
      </c>
      <c r="L9" s="63"/>
      <c r="M9" s="63"/>
      <c r="N9" s="54"/>
      <c r="O9" s="110">
        <v>465161</v>
      </c>
      <c r="P9" s="53"/>
      <c r="Q9" s="53"/>
      <c r="R9" s="109">
        <v>597167</v>
      </c>
      <c r="S9" s="63"/>
      <c r="T9" s="54"/>
      <c r="U9" s="111">
        <v>1.28</v>
      </c>
      <c r="V9" s="111"/>
      <c r="W9" s="111"/>
    </row>
    <row r="10" spans="1:23" ht="4.5" customHeight="1">
      <c r="A10" s="14"/>
      <c r="B10" s="98"/>
      <c r="C10" s="99"/>
      <c r="D10" s="100"/>
      <c r="E10" s="101"/>
      <c r="F10" s="101"/>
      <c r="G10" s="102"/>
      <c r="H10" s="103"/>
      <c r="I10" s="103"/>
      <c r="J10" s="103"/>
      <c r="K10" s="104"/>
      <c r="L10" s="105"/>
      <c r="M10" s="105"/>
      <c r="N10" s="106"/>
      <c r="O10" s="107"/>
      <c r="P10" s="107"/>
      <c r="Q10" s="107"/>
      <c r="R10" s="104"/>
      <c r="S10" s="105"/>
      <c r="T10" s="106"/>
      <c r="U10" s="108"/>
      <c r="V10" s="108"/>
      <c r="W10" s="108"/>
    </row>
    <row r="11" spans="1:23" ht="19.5" customHeight="1">
      <c r="A11" s="44" t="s">
        <v>48</v>
      </c>
      <c r="B11" s="44"/>
      <c r="C11" s="45"/>
      <c r="D11" s="109">
        <v>629659498</v>
      </c>
      <c r="E11" s="63"/>
      <c r="F11" s="63"/>
      <c r="G11" s="54"/>
      <c r="H11" s="110">
        <v>69909529</v>
      </c>
      <c r="I11" s="53"/>
      <c r="J11" s="53"/>
      <c r="K11" s="109">
        <v>5432647</v>
      </c>
      <c r="L11" s="63"/>
      <c r="M11" s="63"/>
      <c r="N11" s="54"/>
      <c r="O11" s="110">
        <v>474328</v>
      </c>
      <c r="P11" s="53"/>
      <c r="Q11" s="53"/>
      <c r="R11" s="109">
        <v>603173</v>
      </c>
      <c r="S11" s="63"/>
      <c r="T11" s="54"/>
      <c r="U11" s="111">
        <v>1.27</v>
      </c>
      <c r="V11" s="111"/>
      <c r="W11" s="111"/>
    </row>
    <row r="12" spans="1:23" ht="4.5" customHeight="1">
      <c r="A12" s="14"/>
      <c r="B12" s="98"/>
      <c r="C12" s="99"/>
      <c r="D12" s="100"/>
      <c r="E12" s="101"/>
      <c r="F12" s="101"/>
      <c r="G12" s="102"/>
      <c r="H12" s="103"/>
      <c r="I12" s="103"/>
      <c r="J12" s="103"/>
      <c r="K12" s="104"/>
      <c r="L12" s="105"/>
      <c r="M12" s="105"/>
      <c r="N12" s="106"/>
      <c r="O12" s="107"/>
      <c r="P12" s="107"/>
      <c r="Q12" s="107"/>
      <c r="R12" s="104"/>
      <c r="S12" s="105"/>
      <c r="T12" s="106"/>
      <c r="U12" s="108"/>
      <c r="V12" s="108"/>
      <c r="W12" s="108"/>
    </row>
    <row r="13" spans="1:23" ht="19.5" customHeight="1">
      <c r="A13" s="44" t="s">
        <v>49</v>
      </c>
      <c r="B13" s="44"/>
      <c r="C13" s="45"/>
      <c r="D13" s="109">
        <v>611781704</v>
      </c>
      <c r="E13" s="63"/>
      <c r="F13" s="63"/>
      <c r="G13" s="54"/>
      <c r="H13" s="110">
        <v>68167737</v>
      </c>
      <c r="I13" s="53"/>
      <c r="J13" s="53"/>
      <c r="K13" s="109">
        <v>5488745</v>
      </c>
      <c r="L13" s="63"/>
      <c r="M13" s="63"/>
      <c r="N13" s="54"/>
      <c r="O13" s="110">
        <v>478054</v>
      </c>
      <c r="P13" s="53"/>
      <c r="Q13" s="53"/>
      <c r="R13" s="109">
        <v>611583</v>
      </c>
      <c r="S13" s="63"/>
      <c r="T13" s="54"/>
      <c r="U13" s="111">
        <v>1.28</v>
      </c>
      <c r="V13" s="111"/>
      <c r="W13" s="111"/>
    </row>
    <row r="14" spans="1:23" ht="4.5" customHeight="1">
      <c r="A14" s="14"/>
      <c r="B14" s="14"/>
      <c r="C14" s="112"/>
      <c r="D14" s="113"/>
      <c r="E14" s="38"/>
      <c r="F14" s="38"/>
      <c r="G14" s="114"/>
      <c r="H14" s="115"/>
      <c r="I14" s="23"/>
      <c r="J14" s="23"/>
      <c r="K14" s="113"/>
      <c r="L14" s="38"/>
      <c r="M14" s="38"/>
      <c r="N14" s="114"/>
      <c r="O14" s="115"/>
      <c r="P14" s="23"/>
      <c r="Q14" s="23"/>
      <c r="R14" s="113"/>
      <c r="S14" s="38"/>
      <c r="T14" s="114"/>
      <c r="U14" s="116"/>
      <c r="V14" s="116"/>
      <c r="W14" s="116"/>
    </row>
    <row r="15" spans="1:23" ht="19.5" customHeight="1">
      <c r="A15" s="44" t="s">
        <v>50</v>
      </c>
      <c r="B15" s="44"/>
      <c r="C15" s="45"/>
      <c r="D15" s="109">
        <v>550628428</v>
      </c>
      <c r="E15" s="63"/>
      <c r="F15" s="63"/>
      <c r="G15" s="54"/>
      <c r="H15" s="110">
        <v>58074543</v>
      </c>
      <c r="I15" s="53"/>
      <c r="J15" s="53"/>
      <c r="K15" s="109">
        <v>5576141</v>
      </c>
      <c r="L15" s="63"/>
      <c r="M15" s="63"/>
      <c r="N15" s="54"/>
      <c r="O15" s="110">
        <v>479290</v>
      </c>
      <c r="P15" s="53"/>
      <c r="Q15" s="53"/>
      <c r="R15" s="109">
        <f>H15/(D15/K15)</f>
        <v>588113.188152652</v>
      </c>
      <c r="S15" s="63"/>
      <c r="T15" s="54"/>
      <c r="U15" s="111">
        <v>1.23</v>
      </c>
      <c r="V15" s="111"/>
      <c r="W15" s="111"/>
    </row>
    <row r="16" spans="1:23" ht="4.5" customHeight="1">
      <c r="A16" s="117"/>
      <c r="B16" s="118"/>
      <c r="C16" s="119"/>
      <c r="D16" s="100"/>
      <c r="E16" s="101"/>
      <c r="F16" s="101"/>
      <c r="G16" s="102"/>
      <c r="H16" s="103"/>
      <c r="I16" s="103"/>
      <c r="J16" s="103"/>
      <c r="K16" s="104"/>
      <c r="L16" s="105"/>
      <c r="M16" s="105"/>
      <c r="N16" s="106"/>
      <c r="O16" s="107"/>
      <c r="P16" s="107"/>
      <c r="Q16" s="107"/>
      <c r="R16" s="104"/>
      <c r="S16" s="105"/>
      <c r="T16" s="106"/>
      <c r="U16" s="108"/>
      <c r="V16" s="108"/>
      <c r="W16" s="108"/>
    </row>
    <row r="17" spans="1:23" ht="19.5" customHeight="1">
      <c r="A17" s="44" t="s">
        <v>51</v>
      </c>
      <c r="B17" s="44"/>
      <c r="C17" s="45"/>
      <c r="D17" s="109">
        <v>533362452</v>
      </c>
      <c r="E17" s="63"/>
      <c r="F17" s="63"/>
      <c r="G17" s="54"/>
      <c r="H17" s="110">
        <v>56169257</v>
      </c>
      <c r="I17" s="53"/>
      <c r="J17" s="53"/>
      <c r="K17" s="109">
        <v>5590592</v>
      </c>
      <c r="L17" s="63"/>
      <c r="M17" s="63"/>
      <c r="N17" s="54"/>
      <c r="O17" s="110">
        <v>480982</v>
      </c>
      <c r="P17" s="53"/>
      <c r="Q17" s="53"/>
      <c r="R17" s="109">
        <f>H17/(D17/K17)</f>
        <v>588754.2282975405</v>
      </c>
      <c r="S17" s="63"/>
      <c r="T17" s="54"/>
      <c r="U17" s="111">
        <f>R17/O17</f>
        <v>1.2240670717356168</v>
      </c>
      <c r="V17" s="111"/>
      <c r="W17" s="111"/>
    </row>
    <row r="18" spans="1:23" ht="7.5" customHeight="1">
      <c r="A18" s="77"/>
      <c r="B18" s="78"/>
      <c r="C18" s="120"/>
      <c r="D18" s="121"/>
      <c r="E18" s="122"/>
      <c r="F18" s="122"/>
      <c r="G18" s="123"/>
      <c r="H18" s="122"/>
      <c r="I18" s="122"/>
      <c r="J18" s="122"/>
      <c r="K18" s="124"/>
      <c r="L18" s="125"/>
      <c r="M18" s="125"/>
      <c r="N18" s="126"/>
      <c r="O18" s="125"/>
      <c r="P18" s="125"/>
      <c r="Q18" s="125"/>
      <c r="R18" s="124"/>
      <c r="S18" s="125"/>
      <c r="T18" s="126"/>
      <c r="U18" s="125"/>
      <c r="V18" s="125"/>
      <c r="W18" s="125"/>
    </row>
    <row r="19" spans="1:10" ht="6.75" customHeight="1">
      <c r="A19" s="127"/>
      <c r="D19" s="74"/>
      <c r="E19" s="74"/>
      <c r="F19" s="74"/>
      <c r="G19" s="74"/>
      <c r="H19" s="74"/>
      <c r="I19" s="74"/>
      <c r="J19" s="74"/>
    </row>
    <row r="20" spans="1:23" ht="15" customHeight="1">
      <c r="A20" s="128" t="s">
        <v>52</v>
      </c>
      <c r="B20" s="129" t="s">
        <v>53</v>
      </c>
      <c r="C20" s="130"/>
      <c r="D20" s="130"/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28"/>
      <c r="T20" s="128"/>
      <c r="U20" s="128"/>
      <c r="V20" s="128"/>
      <c r="W20" s="128"/>
    </row>
    <row r="21" spans="1:23" ht="13.5" customHeight="1">
      <c r="A21" s="131"/>
      <c r="B21" s="103" t="s">
        <v>54</v>
      </c>
      <c r="C21" s="103"/>
      <c r="D21" s="103"/>
      <c r="E21" s="103"/>
      <c r="F21" s="103"/>
      <c r="G21" s="103"/>
      <c r="H21" s="103"/>
      <c r="I21" s="103"/>
      <c r="J21" s="107"/>
      <c r="K21" s="107"/>
      <c r="L21" s="107"/>
      <c r="M21" s="107"/>
      <c r="N21" s="107"/>
      <c r="O21" s="107"/>
      <c r="P21" s="107"/>
      <c r="Q21" s="107"/>
      <c r="R21" s="107"/>
      <c r="S21" s="131"/>
      <c r="T21" s="131"/>
      <c r="U21" s="131"/>
      <c r="V21" s="131"/>
      <c r="W21" s="131"/>
    </row>
    <row r="22" spans="2:18" s="131" customFormat="1" ht="13.5" customHeight="1">
      <c r="B22" s="132" t="s">
        <v>55</v>
      </c>
      <c r="C22" s="132"/>
      <c r="D22" s="132"/>
      <c r="E22" s="132"/>
      <c r="F22" s="103"/>
      <c r="G22" s="103"/>
      <c r="H22" s="103"/>
      <c r="I22" s="103"/>
      <c r="J22" s="107"/>
      <c r="K22" s="107"/>
      <c r="L22" s="107"/>
      <c r="M22" s="107"/>
      <c r="N22" s="107"/>
      <c r="O22" s="107"/>
      <c r="P22" s="107"/>
      <c r="Q22" s="107"/>
      <c r="R22" s="107"/>
    </row>
    <row r="23" spans="2:18" s="131" customFormat="1" ht="13.5" customHeight="1">
      <c r="B23" s="132"/>
      <c r="C23" s="132"/>
      <c r="D23" s="132"/>
      <c r="E23" s="132"/>
      <c r="F23" s="103"/>
      <c r="G23" s="103"/>
      <c r="H23" s="103"/>
      <c r="I23" s="103"/>
      <c r="J23" s="107"/>
      <c r="K23" s="107"/>
      <c r="L23" s="107"/>
      <c r="M23" s="107"/>
      <c r="N23" s="107"/>
      <c r="O23" s="107"/>
      <c r="P23" s="107"/>
      <c r="Q23" s="107"/>
      <c r="R23" s="107"/>
    </row>
  </sheetData>
  <mergeCells count="55">
    <mergeCell ref="R3:T3"/>
    <mergeCell ref="O15:Q15"/>
    <mergeCell ref="R15:T15"/>
    <mergeCell ref="U15:W15"/>
    <mergeCell ref="A17:C17"/>
    <mergeCell ref="D17:G17"/>
    <mergeCell ref="H17:J17"/>
    <mergeCell ref="K17:N17"/>
    <mergeCell ref="O17:Q17"/>
    <mergeCell ref="R17:T17"/>
    <mergeCell ref="U17:W17"/>
    <mergeCell ref="A15:C15"/>
    <mergeCell ref="D15:G15"/>
    <mergeCell ref="H15:J15"/>
    <mergeCell ref="K15:N15"/>
    <mergeCell ref="O11:Q11"/>
    <mergeCell ref="R11:T11"/>
    <mergeCell ref="U11:W11"/>
    <mergeCell ref="A13:C13"/>
    <mergeCell ref="D13:G13"/>
    <mergeCell ref="H13:J13"/>
    <mergeCell ref="K13:N13"/>
    <mergeCell ref="O13:Q13"/>
    <mergeCell ref="R13:T13"/>
    <mergeCell ref="U13:W13"/>
    <mergeCell ref="A11:C11"/>
    <mergeCell ref="D11:G11"/>
    <mergeCell ref="H11:J11"/>
    <mergeCell ref="K11:N11"/>
    <mergeCell ref="O7:Q7"/>
    <mergeCell ref="R7:T7"/>
    <mergeCell ref="U7:W7"/>
    <mergeCell ref="A9:C9"/>
    <mergeCell ref="D9:G9"/>
    <mergeCell ref="H9:J9"/>
    <mergeCell ref="K9:N9"/>
    <mergeCell ref="O9:Q9"/>
    <mergeCell ref="R9:T9"/>
    <mergeCell ref="U9:W9"/>
    <mergeCell ref="A7:C7"/>
    <mergeCell ref="D7:G7"/>
    <mergeCell ref="H7:J7"/>
    <mergeCell ref="K7:N7"/>
    <mergeCell ref="R4:T4"/>
    <mergeCell ref="U4:W4"/>
    <mergeCell ref="R5:T5"/>
    <mergeCell ref="U5:W5"/>
    <mergeCell ref="A3:C5"/>
    <mergeCell ref="D3:J3"/>
    <mergeCell ref="K3:Q3"/>
    <mergeCell ref="U3:W3"/>
    <mergeCell ref="D4:G5"/>
    <mergeCell ref="H4:J5"/>
    <mergeCell ref="K4:N5"/>
    <mergeCell ref="O4:Q5"/>
  </mergeCells>
  <printOptions/>
  <pageMargins left="0.75" right="0.75" top="1" bottom="1" header="0.512" footer="0.512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19"/>
  <sheetViews>
    <sheetView workbookViewId="0" topLeftCell="A1">
      <selection activeCell="A1" sqref="A1"/>
    </sheetView>
  </sheetViews>
  <sheetFormatPr defaultColWidth="9.00390625" defaultRowHeight="13.5" customHeight="1"/>
  <cols>
    <col min="1" max="9" width="3.75390625" style="76" customWidth="1"/>
    <col min="10" max="11" width="4.375" style="76" customWidth="1"/>
    <col min="12" max="17" width="3.75390625" style="76" customWidth="1"/>
    <col min="18" max="19" width="4.375" style="76" customWidth="1"/>
    <col min="20" max="22" width="3.125" style="76" customWidth="1"/>
    <col min="23" max="23" width="3.75390625" style="76" customWidth="1"/>
    <col min="24" max="24" width="3.125" style="76" customWidth="1"/>
    <col min="25" max="25" width="1.4921875" style="76" customWidth="1"/>
    <col min="26" max="26" width="4.75390625" style="76" customWidth="1"/>
    <col min="27" max="16384" width="9.00390625" style="76" customWidth="1"/>
  </cols>
  <sheetData>
    <row r="1" ht="13.5" customHeight="1">
      <c r="A1" s="133" t="s">
        <v>76</v>
      </c>
    </row>
    <row r="2" spans="1:22" ht="13.5" customHeight="1">
      <c r="A2" s="133"/>
      <c r="T2" s="78"/>
      <c r="U2" s="78"/>
      <c r="V2" s="78"/>
    </row>
    <row r="3" spans="1:22" ht="19.5" customHeight="1">
      <c r="A3" s="5" t="s">
        <v>57</v>
      </c>
      <c r="B3" s="5"/>
      <c r="C3" s="5"/>
      <c r="D3" s="5"/>
      <c r="E3" s="5"/>
      <c r="F3" s="5"/>
      <c r="G3" s="6"/>
      <c r="H3" s="85" t="s">
        <v>51</v>
      </c>
      <c r="I3" s="139"/>
      <c r="J3" s="139"/>
      <c r="K3" s="139"/>
      <c r="L3" s="139"/>
      <c r="M3" s="139"/>
      <c r="N3" s="139"/>
      <c r="O3" s="140"/>
      <c r="P3" s="82" t="s">
        <v>50</v>
      </c>
      <c r="Q3" s="141"/>
      <c r="R3" s="141"/>
      <c r="S3" s="142"/>
      <c r="T3" s="42" t="s">
        <v>58</v>
      </c>
      <c r="U3" s="143"/>
      <c r="V3" s="143"/>
    </row>
    <row r="4" spans="1:22" ht="19.5" customHeight="1">
      <c r="A4" s="10"/>
      <c r="B4" s="10"/>
      <c r="C4" s="10"/>
      <c r="D4" s="10"/>
      <c r="E4" s="10"/>
      <c r="F4" s="10"/>
      <c r="G4" s="11"/>
      <c r="H4" s="144" t="s">
        <v>59</v>
      </c>
      <c r="I4" s="144"/>
      <c r="J4" s="144" t="s">
        <v>60</v>
      </c>
      <c r="K4" s="144"/>
      <c r="L4" s="144" t="s">
        <v>61</v>
      </c>
      <c r="M4" s="144"/>
      <c r="N4" s="144" t="s">
        <v>62</v>
      </c>
      <c r="O4" s="144"/>
      <c r="P4" s="144" t="s">
        <v>59</v>
      </c>
      <c r="Q4" s="144"/>
      <c r="R4" s="144" t="s">
        <v>60</v>
      </c>
      <c r="S4" s="144"/>
      <c r="T4" s="50"/>
      <c r="U4" s="145"/>
      <c r="V4" s="145"/>
    </row>
    <row r="5" spans="1:22" ht="9.75" customHeight="1">
      <c r="A5" s="146"/>
      <c r="B5" s="146"/>
      <c r="C5" s="146"/>
      <c r="D5" s="146"/>
      <c r="E5" s="146"/>
      <c r="F5" s="146"/>
      <c r="G5" s="13"/>
      <c r="H5" s="147"/>
      <c r="I5" s="13"/>
      <c r="J5" s="147"/>
      <c r="K5" s="13"/>
      <c r="L5" s="147"/>
      <c r="M5" s="13"/>
      <c r="N5" s="147"/>
      <c r="O5" s="146"/>
      <c r="P5" s="147"/>
      <c r="Q5" s="146"/>
      <c r="R5" s="147"/>
      <c r="S5" s="13"/>
      <c r="T5" s="148"/>
      <c r="U5" s="149"/>
      <c r="V5" s="149"/>
    </row>
    <row r="6" spans="1:22" ht="13.5" customHeight="1">
      <c r="A6" s="150" t="s">
        <v>63</v>
      </c>
      <c r="B6" s="150"/>
      <c r="C6" s="150"/>
      <c r="D6" s="150"/>
      <c r="E6" s="150"/>
      <c r="F6" s="150"/>
      <c r="G6" s="151"/>
      <c r="H6" s="168">
        <f>H8+H10</f>
        <v>7219</v>
      </c>
      <c r="I6" s="169"/>
      <c r="J6" s="170">
        <f>H6/$H$6*100</f>
        <v>100</v>
      </c>
      <c r="K6" s="171"/>
      <c r="L6" s="168">
        <f>L8+L10</f>
        <v>3682</v>
      </c>
      <c r="M6" s="169"/>
      <c r="N6" s="168">
        <f>N8+N10</f>
        <v>3537</v>
      </c>
      <c r="O6" s="169"/>
      <c r="P6" s="168">
        <v>7370</v>
      </c>
      <c r="Q6" s="169"/>
      <c r="R6" s="170">
        <f>P6/$P$6*100</f>
        <v>100</v>
      </c>
      <c r="S6" s="171"/>
      <c r="T6" s="172">
        <f>H6/P6*100-100</f>
        <v>-2.0488466757123405</v>
      </c>
      <c r="U6" s="173"/>
      <c r="V6" s="173"/>
    </row>
    <row r="7" spans="1:22" ht="4.5" customHeight="1">
      <c r="A7" s="154"/>
      <c r="B7" s="154"/>
      <c r="C7" s="154"/>
      <c r="D7" s="154"/>
      <c r="E7" s="154"/>
      <c r="F7" s="154"/>
      <c r="G7" s="155"/>
      <c r="H7" s="19"/>
      <c r="I7" s="174"/>
      <c r="J7" s="175"/>
      <c r="K7" s="176"/>
      <c r="L7" s="19"/>
      <c r="M7" s="174"/>
      <c r="N7" s="19"/>
      <c r="O7" s="177"/>
      <c r="P7" s="19"/>
      <c r="Q7" s="174"/>
      <c r="R7" s="175"/>
      <c r="S7" s="176"/>
      <c r="T7" s="178"/>
      <c r="U7" s="179"/>
      <c r="V7" s="179"/>
    </row>
    <row r="8" spans="1:22" ht="13.5" customHeight="1">
      <c r="A8" s="156" t="s">
        <v>64</v>
      </c>
      <c r="B8" s="156"/>
      <c r="C8" s="156"/>
      <c r="D8" s="156"/>
      <c r="E8" s="156"/>
      <c r="F8" s="156"/>
      <c r="G8" s="151"/>
      <c r="H8" s="168">
        <f>L8+N8</f>
        <v>1755</v>
      </c>
      <c r="I8" s="169"/>
      <c r="J8" s="170">
        <f>H8/$H$6*100</f>
        <v>24.310846377614627</v>
      </c>
      <c r="K8" s="171"/>
      <c r="L8" s="168">
        <v>1367</v>
      </c>
      <c r="M8" s="169"/>
      <c r="N8" s="168">
        <v>388</v>
      </c>
      <c r="O8" s="180"/>
      <c r="P8" s="168">
        <v>1812</v>
      </c>
      <c r="Q8" s="169"/>
      <c r="R8" s="170">
        <f>P8/$P$6*100</f>
        <v>24.586160108548167</v>
      </c>
      <c r="S8" s="171"/>
      <c r="T8" s="172">
        <f>H8/P8*100-100</f>
        <v>-3.1456953642384065</v>
      </c>
      <c r="U8" s="173"/>
      <c r="V8" s="173"/>
    </row>
    <row r="9" spans="1:22" ht="4.5" customHeight="1">
      <c r="A9" s="129"/>
      <c r="B9" s="129"/>
      <c r="C9" s="129"/>
      <c r="D9" s="129"/>
      <c r="E9" s="129"/>
      <c r="F9" s="129"/>
      <c r="G9" s="155"/>
      <c r="H9" s="19"/>
      <c r="I9" s="174"/>
      <c r="J9" s="175"/>
      <c r="K9" s="176"/>
      <c r="L9" s="19"/>
      <c r="M9" s="174"/>
      <c r="N9" s="19"/>
      <c r="O9" s="177"/>
      <c r="P9" s="19"/>
      <c r="Q9" s="174"/>
      <c r="R9" s="175"/>
      <c r="S9" s="176"/>
      <c r="T9" s="178"/>
      <c r="U9" s="179"/>
      <c r="V9" s="179"/>
    </row>
    <row r="10" spans="1:22" ht="13.5" customHeight="1">
      <c r="A10" s="156" t="s">
        <v>65</v>
      </c>
      <c r="B10" s="156"/>
      <c r="C10" s="156"/>
      <c r="D10" s="156"/>
      <c r="E10" s="156"/>
      <c r="F10" s="156"/>
      <c r="G10" s="151"/>
      <c r="H10" s="168">
        <f>SUM(H12:I17)</f>
        <v>5464</v>
      </c>
      <c r="I10" s="169"/>
      <c r="J10" s="170">
        <f>H10/$H$6*100</f>
        <v>75.68915362238538</v>
      </c>
      <c r="K10" s="171"/>
      <c r="L10" s="168">
        <f>SUM(L12:M17)</f>
        <v>2315</v>
      </c>
      <c r="M10" s="169"/>
      <c r="N10" s="168">
        <f>SUM(N12:O17)</f>
        <v>3149</v>
      </c>
      <c r="O10" s="169"/>
      <c r="P10" s="168">
        <v>5558</v>
      </c>
      <c r="Q10" s="169"/>
      <c r="R10" s="170">
        <f>P10/$P$6*100</f>
        <v>75.41383989145183</v>
      </c>
      <c r="S10" s="171"/>
      <c r="T10" s="172">
        <f>H10/P10*100-100</f>
        <v>-1.6912558474271293</v>
      </c>
      <c r="U10" s="173"/>
      <c r="V10" s="173"/>
    </row>
    <row r="11" spans="1:22" ht="4.5" customHeight="1">
      <c r="A11" s="129"/>
      <c r="B11" s="129"/>
      <c r="C11" s="129"/>
      <c r="D11" s="129"/>
      <c r="E11" s="129"/>
      <c r="F11" s="129"/>
      <c r="G11" s="155"/>
      <c r="H11" s="19"/>
      <c r="I11" s="174"/>
      <c r="J11" s="175"/>
      <c r="K11" s="176"/>
      <c r="L11" s="19"/>
      <c r="M11" s="174"/>
      <c r="N11" s="19"/>
      <c r="O11" s="177"/>
      <c r="P11" s="19"/>
      <c r="Q11" s="174"/>
      <c r="R11" s="175"/>
      <c r="S11" s="176"/>
      <c r="T11" s="178"/>
      <c r="U11" s="179"/>
      <c r="V11" s="179"/>
    </row>
    <row r="12" spans="1:22" ht="13.5" customHeight="1">
      <c r="A12" s="156" t="s">
        <v>66</v>
      </c>
      <c r="B12" s="156"/>
      <c r="C12" s="156"/>
      <c r="D12" s="156"/>
      <c r="E12" s="156"/>
      <c r="F12" s="156"/>
      <c r="G12" s="151"/>
      <c r="H12" s="168">
        <f aca="true" t="shared" si="0" ref="H12:H17">L12+N12</f>
        <v>14</v>
      </c>
      <c r="I12" s="169"/>
      <c r="J12" s="170">
        <f aca="true" t="shared" si="1" ref="J12:J17">H12/$H$6*100</f>
        <v>0.19393267765618508</v>
      </c>
      <c r="K12" s="171"/>
      <c r="L12" s="168">
        <v>10</v>
      </c>
      <c r="M12" s="169"/>
      <c r="N12" s="168">
        <v>4</v>
      </c>
      <c r="O12" s="180"/>
      <c r="P12" s="168">
        <v>15</v>
      </c>
      <c r="Q12" s="169"/>
      <c r="R12" s="170">
        <f aca="true" t="shared" si="2" ref="R12:R17">P12/$P$6*100</f>
        <v>0.20352781546811397</v>
      </c>
      <c r="S12" s="171"/>
      <c r="T12" s="172">
        <f>H12/P12*100-100</f>
        <v>-6.666666666666671</v>
      </c>
      <c r="U12" s="173"/>
      <c r="V12" s="173"/>
    </row>
    <row r="13" spans="1:22" ht="13.5" customHeight="1">
      <c r="A13" s="156" t="s">
        <v>67</v>
      </c>
      <c r="B13" s="156"/>
      <c r="C13" s="156"/>
      <c r="D13" s="156"/>
      <c r="E13" s="156"/>
      <c r="F13" s="156"/>
      <c r="G13" s="151"/>
      <c r="H13" s="168">
        <f t="shared" si="0"/>
        <v>988</v>
      </c>
      <c r="I13" s="169"/>
      <c r="J13" s="170">
        <f t="shared" si="1"/>
        <v>13.686106108879345</v>
      </c>
      <c r="K13" s="171"/>
      <c r="L13" s="168">
        <v>477</v>
      </c>
      <c r="M13" s="169"/>
      <c r="N13" s="168">
        <v>511</v>
      </c>
      <c r="O13" s="180"/>
      <c r="P13" s="168">
        <v>988</v>
      </c>
      <c r="Q13" s="169"/>
      <c r="R13" s="170">
        <f t="shared" si="2"/>
        <v>13.40569877883311</v>
      </c>
      <c r="S13" s="171"/>
      <c r="T13" s="172" t="s">
        <v>68</v>
      </c>
      <c r="U13" s="173"/>
      <c r="V13" s="173"/>
    </row>
    <row r="14" spans="1:22" ht="13.5" customHeight="1">
      <c r="A14" s="156" t="s">
        <v>69</v>
      </c>
      <c r="B14" s="156"/>
      <c r="C14" s="156"/>
      <c r="D14" s="156"/>
      <c r="E14" s="156"/>
      <c r="F14" s="156"/>
      <c r="G14" s="151"/>
      <c r="H14" s="168">
        <f t="shared" si="0"/>
        <v>1603</v>
      </c>
      <c r="I14" s="169"/>
      <c r="J14" s="170">
        <f t="shared" si="1"/>
        <v>22.205291591633188</v>
      </c>
      <c r="K14" s="171"/>
      <c r="L14" s="168">
        <v>542</v>
      </c>
      <c r="M14" s="169"/>
      <c r="N14" s="168">
        <v>1061</v>
      </c>
      <c r="O14" s="180"/>
      <c r="P14" s="168">
        <v>1632</v>
      </c>
      <c r="Q14" s="169"/>
      <c r="R14" s="170">
        <f t="shared" si="2"/>
        <v>22.143826322930803</v>
      </c>
      <c r="S14" s="171"/>
      <c r="T14" s="172">
        <f>H14/P14*100-100</f>
        <v>-1.7769607843137294</v>
      </c>
      <c r="U14" s="173"/>
      <c r="V14" s="173"/>
    </row>
    <row r="15" spans="1:22" ht="13.5" customHeight="1">
      <c r="A15" s="156" t="s">
        <v>70</v>
      </c>
      <c r="B15" s="156"/>
      <c r="C15" s="156"/>
      <c r="D15" s="156"/>
      <c r="E15" s="156"/>
      <c r="F15" s="156"/>
      <c r="G15" s="151"/>
      <c r="H15" s="168">
        <f t="shared" si="0"/>
        <v>439</v>
      </c>
      <c r="I15" s="169"/>
      <c r="J15" s="170">
        <f t="shared" si="1"/>
        <v>6.081174677933232</v>
      </c>
      <c r="K15" s="171"/>
      <c r="L15" s="168">
        <v>198</v>
      </c>
      <c r="M15" s="169"/>
      <c r="N15" s="168">
        <v>241</v>
      </c>
      <c r="O15" s="180"/>
      <c r="P15" s="168">
        <v>441</v>
      </c>
      <c r="Q15" s="169"/>
      <c r="R15" s="170">
        <f t="shared" si="2"/>
        <v>5.9837177747625505</v>
      </c>
      <c r="S15" s="171"/>
      <c r="T15" s="172">
        <f>H15/P15*100-100</f>
        <v>-0.4535147392290213</v>
      </c>
      <c r="U15" s="173"/>
      <c r="V15" s="173"/>
    </row>
    <row r="16" spans="1:22" ht="13.5" customHeight="1">
      <c r="A16" s="156" t="s">
        <v>71</v>
      </c>
      <c r="B16" s="156"/>
      <c r="C16" s="156"/>
      <c r="D16" s="156"/>
      <c r="E16" s="156"/>
      <c r="F16" s="156"/>
      <c r="G16" s="151"/>
      <c r="H16" s="168">
        <f t="shared" si="0"/>
        <v>522</v>
      </c>
      <c r="I16" s="169"/>
      <c r="J16" s="170">
        <f t="shared" si="1"/>
        <v>7.230918409752044</v>
      </c>
      <c r="K16" s="171"/>
      <c r="L16" s="168">
        <v>241</v>
      </c>
      <c r="M16" s="169"/>
      <c r="N16" s="168">
        <v>281</v>
      </c>
      <c r="O16" s="180"/>
      <c r="P16" s="168">
        <v>529</v>
      </c>
      <c r="Q16" s="169"/>
      <c r="R16" s="170">
        <f t="shared" si="2"/>
        <v>7.177747625508819</v>
      </c>
      <c r="S16" s="171"/>
      <c r="T16" s="172">
        <f>H16/P16*100-100</f>
        <v>-1.3232514177693844</v>
      </c>
      <c r="U16" s="173"/>
      <c r="V16" s="173"/>
    </row>
    <row r="17" spans="1:22" ht="13.5" customHeight="1">
      <c r="A17" s="150" t="s">
        <v>72</v>
      </c>
      <c r="B17" s="150"/>
      <c r="C17" s="150"/>
      <c r="D17" s="150"/>
      <c r="E17" s="150"/>
      <c r="F17" s="150"/>
      <c r="G17" s="151"/>
      <c r="H17" s="168">
        <f t="shared" si="0"/>
        <v>1898</v>
      </c>
      <c r="I17" s="169"/>
      <c r="J17" s="170">
        <f t="shared" si="1"/>
        <v>26.291730156531372</v>
      </c>
      <c r="K17" s="171"/>
      <c r="L17" s="168">
        <v>847</v>
      </c>
      <c r="M17" s="169"/>
      <c r="N17" s="168">
        <v>1051</v>
      </c>
      <c r="O17" s="180"/>
      <c r="P17" s="168">
        <v>1953</v>
      </c>
      <c r="Q17" s="169"/>
      <c r="R17" s="170">
        <f t="shared" si="2"/>
        <v>26.499321573948443</v>
      </c>
      <c r="S17" s="171"/>
      <c r="T17" s="172">
        <f>H17/P17*100-100</f>
        <v>-2.8161802355350716</v>
      </c>
      <c r="U17" s="173"/>
      <c r="V17" s="173"/>
    </row>
    <row r="18" spans="1:22" ht="9.75" customHeight="1">
      <c r="A18" s="157"/>
      <c r="B18" s="157"/>
      <c r="C18" s="157"/>
      <c r="D18" s="157"/>
      <c r="E18" s="157"/>
      <c r="F18" s="157"/>
      <c r="G18" s="158"/>
      <c r="H18" s="159"/>
      <c r="I18" s="160"/>
      <c r="J18" s="161"/>
      <c r="K18" s="162"/>
      <c r="L18" s="159"/>
      <c r="M18" s="160"/>
      <c r="N18" s="159"/>
      <c r="O18" s="163"/>
      <c r="P18" s="159"/>
      <c r="Q18" s="163"/>
      <c r="R18" s="161"/>
      <c r="S18" s="162"/>
      <c r="T18" s="164"/>
      <c r="U18" s="165"/>
      <c r="V18" s="165"/>
    </row>
    <row r="19" ht="12.75" customHeight="1">
      <c r="A19" s="133"/>
    </row>
  </sheetData>
  <mergeCells count="90">
    <mergeCell ref="N18:O18"/>
    <mergeCell ref="P18:Q18"/>
    <mergeCell ref="R18:S18"/>
    <mergeCell ref="T18:V18"/>
    <mergeCell ref="A18:G18"/>
    <mergeCell ref="H18:I18"/>
    <mergeCell ref="J18:K18"/>
    <mergeCell ref="L18:M18"/>
    <mergeCell ref="N17:O17"/>
    <mergeCell ref="P17:Q17"/>
    <mergeCell ref="R17:S17"/>
    <mergeCell ref="T17:V17"/>
    <mergeCell ref="A17:G17"/>
    <mergeCell ref="H17:I17"/>
    <mergeCell ref="J17:K17"/>
    <mergeCell ref="L17:M17"/>
    <mergeCell ref="N16:O16"/>
    <mergeCell ref="P16:Q16"/>
    <mergeCell ref="R16:S16"/>
    <mergeCell ref="T16:V16"/>
    <mergeCell ref="A16:G16"/>
    <mergeCell ref="H16:I16"/>
    <mergeCell ref="J16:K16"/>
    <mergeCell ref="L16:M16"/>
    <mergeCell ref="N15:O15"/>
    <mergeCell ref="P15:Q15"/>
    <mergeCell ref="R15:S15"/>
    <mergeCell ref="T15:V15"/>
    <mergeCell ref="A15:G15"/>
    <mergeCell ref="H15:I15"/>
    <mergeCell ref="J15:K15"/>
    <mergeCell ref="L15:M15"/>
    <mergeCell ref="N14:O14"/>
    <mergeCell ref="P14:Q14"/>
    <mergeCell ref="R14:S14"/>
    <mergeCell ref="T14:V14"/>
    <mergeCell ref="A14:G14"/>
    <mergeCell ref="H14:I14"/>
    <mergeCell ref="J14:K14"/>
    <mergeCell ref="L14:M14"/>
    <mergeCell ref="N13:O13"/>
    <mergeCell ref="P13:Q13"/>
    <mergeCell ref="R13:S13"/>
    <mergeCell ref="T13:V13"/>
    <mergeCell ref="A13:G13"/>
    <mergeCell ref="H13:I13"/>
    <mergeCell ref="J13:K13"/>
    <mergeCell ref="L13:M13"/>
    <mergeCell ref="N12:O12"/>
    <mergeCell ref="P12:Q12"/>
    <mergeCell ref="R12:S12"/>
    <mergeCell ref="T12:V12"/>
    <mergeCell ref="A12:G12"/>
    <mergeCell ref="H12:I12"/>
    <mergeCell ref="J12:K12"/>
    <mergeCell ref="L12:M12"/>
    <mergeCell ref="N10:O10"/>
    <mergeCell ref="P10:Q10"/>
    <mergeCell ref="R10:S10"/>
    <mergeCell ref="T10:V10"/>
    <mergeCell ref="A10:G10"/>
    <mergeCell ref="H10:I10"/>
    <mergeCell ref="J10:K10"/>
    <mergeCell ref="L10:M10"/>
    <mergeCell ref="T6:V6"/>
    <mergeCell ref="A8:G8"/>
    <mergeCell ref="H8:I8"/>
    <mergeCell ref="J8:K8"/>
    <mergeCell ref="L8:M8"/>
    <mergeCell ref="N8:O8"/>
    <mergeCell ref="P8:Q8"/>
    <mergeCell ref="R8:S8"/>
    <mergeCell ref="T8:V8"/>
    <mergeCell ref="R4:S4"/>
    <mergeCell ref="A6:G6"/>
    <mergeCell ref="H6:I6"/>
    <mergeCell ref="J6:K6"/>
    <mergeCell ref="L6:M6"/>
    <mergeCell ref="N6:O6"/>
    <mergeCell ref="P6:Q6"/>
    <mergeCell ref="R6:S6"/>
    <mergeCell ref="A3:G4"/>
    <mergeCell ref="H3:O3"/>
    <mergeCell ref="P3:S3"/>
    <mergeCell ref="T3:V4"/>
    <mergeCell ref="H4:I4"/>
    <mergeCell ref="J4:K4"/>
    <mergeCell ref="L4:M4"/>
    <mergeCell ref="N4:O4"/>
    <mergeCell ref="P4:Q4"/>
  </mergeCells>
  <printOptions/>
  <pageMargins left="0.75" right="0.75" top="1" bottom="1" header="0.512" footer="0.512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26"/>
  <sheetViews>
    <sheetView workbookViewId="0" topLeftCell="A1">
      <selection activeCell="A1" sqref="A1"/>
    </sheetView>
  </sheetViews>
  <sheetFormatPr defaultColWidth="9.00390625" defaultRowHeight="13.5" customHeight="1"/>
  <cols>
    <col min="1" max="4" width="3.75390625" style="76" customWidth="1"/>
    <col min="5" max="5" width="3.625" style="76" customWidth="1"/>
    <col min="6" max="11" width="3.75390625" style="76" customWidth="1"/>
    <col min="12" max="12" width="1.625" style="76" customWidth="1"/>
    <col min="13" max="22" width="3.75390625" style="76" customWidth="1"/>
    <col min="23" max="23" width="2.875" style="76" customWidth="1"/>
    <col min="24" max="24" width="1.625" style="76" customWidth="1"/>
    <col min="25" max="25" width="2.875" style="76" customWidth="1"/>
    <col min="26" max="26" width="3.75390625" style="76" customWidth="1"/>
    <col min="27" max="16384" width="9.00390625" style="76" customWidth="1"/>
  </cols>
  <sheetData>
    <row r="1" ht="13.5" customHeight="1">
      <c r="A1" s="133" t="s">
        <v>88</v>
      </c>
    </row>
    <row r="3" spans="1:20" s="131" customFormat="1" ht="24.75" customHeight="1">
      <c r="A3" s="5" t="s">
        <v>77</v>
      </c>
      <c r="B3" s="80"/>
      <c r="C3" s="80"/>
      <c r="D3" s="80"/>
      <c r="E3" s="81"/>
      <c r="F3" s="82" t="s">
        <v>51</v>
      </c>
      <c r="G3" s="181"/>
      <c r="H3" s="181"/>
      <c r="I3" s="181"/>
      <c r="J3" s="181"/>
      <c r="K3" s="182"/>
      <c r="L3" s="83" t="s">
        <v>50</v>
      </c>
      <c r="M3" s="181"/>
      <c r="N3" s="181"/>
      <c r="O3" s="181"/>
      <c r="P3" s="181"/>
      <c r="Q3" s="182"/>
      <c r="R3" s="42" t="s">
        <v>78</v>
      </c>
      <c r="S3" s="183"/>
      <c r="T3" s="183"/>
    </row>
    <row r="4" spans="1:20" s="131" customFormat="1" ht="24.75" customHeight="1">
      <c r="A4" s="10"/>
      <c r="B4" s="92"/>
      <c r="C4" s="92"/>
      <c r="D4" s="92"/>
      <c r="E4" s="93"/>
      <c r="F4" s="184" t="s">
        <v>59</v>
      </c>
      <c r="G4" s="185"/>
      <c r="H4" s="185"/>
      <c r="I4" s="184" t="s">
        <v>60</v>
      </c>
      <c r="J4" s="185"/>
      <c r="K4" s="185"/>
      <c r="L4" s="144" t="s">
        <v>59</v>
      </c>
      <c r="M4" s="186"/>
      <c r="N4" s="186"/>
      <c r="O4" s="144" t="s">
        <v>60</v>
      </c>
      <c r="P4" s="186"/>
      <c r="Q4" s="186"/>
      <c r="R4" s="187"/>
      <c r="S4" s="188"/>
      <c r="T4" s="188"/>
    </row>
    <row r="5" spans="1:20" s="189" customFormat="1" ht="30" customHeight="1">
      <c r="A5" s="190" t="s">
        <v>79</v>
      </c>
      <c r="B5" s="191"/>
      <c r="C5" s="191"/>
      <c r="D5" s="191"/>
      <c r="E5" s="176"/>
      <c r="F5" s="192"/>
      <c r="G5" s="193">
        <f>SUM(G7:H13)</f>
        <v>1755</v>
      </c>
      <c r="H5" s="194"/>
      <c r="I5" s="192"/>
      <c r="J5" s="195">
        <f>G5/$G$5*100</f>
        <v>100</v>
      </c>
      <c r="K5" s="194"/>
      <c r="L5" s="191"/>
      <c r="M5" s="193">
        <v>1812</v>
      </c>
      <c r="N5" s="194"/>
      <c r="O5" s="192"/>
      <c r="P5" s="195">
        <v>100</v>
      </c>
      <c r="Q5" s="194"/>
      <c r="R5" s="196"/>
      <c r="S5" s="197">
        <f>G5/M5*100-100</f>
        <v>-3.1456953642384065</v>
      </c>
      <c r="T5" s="197"/>
    </row>
    <row r="6" spans="1:20" s="128" customFormat="1" ht="7.5" customHeight="1">
      <c r="A6" s="154"/>
      <c r="B6" s="101"/>
      <c r="C6" s="101"/>
      <c r="D6" s="101"/>
      <c r="E6" s="102"/>
      <c r="F6" s="196"/>
      <c r="G6" s="177"/>
      <c r="H6" s="176"/>
      <c r="I6" s="196"/>
      <c r="J6" s="215"/>
      <c r="K6" s="176"/>
      <c r="L6" s="191"/>
      <c r="M6" s="177"/>
      <c r="N6" s="176"/>
      <c r="O6" s="196"/>
      <c r="P6" s="215"/>
      <c r="Q6" s="176"/>
      <c r="R6" s="196"/>
      <c r="S6" s="197"/>
      <c r="T6" s="197"/>
    </row>
    <row r="7" spans="1:20" s="128" customFormat="1" ht="13.5" customHeight="1">
      <c r="A7" s="101"/>
      <c r="B7" s="155" t="s">
        <v>80</v>
      </c>
      <c r="C7" s="101"/>
      <c r="D7" s="101"/>
      <c r="E7" s="102"/>
      <c r="F7" s="196"/>
      <c r="G7" s="180">
        <v>748</v>
      </c>
      <c r="H7" s="171"/>
      <c r="I7" s="196"/>
      <c r="J7" s="198">
        <f aca="true" t="shared" si="0" ref="J7:J13">G7/$G$5*100</f>
        <v>42.62108262108262</v>
      </c>
      <c r="K7" s="171"/>
      <c r="L7" s="191"/>
      <c r="M7" s="180">
        <v>765</v>
      </c>
      <c r="N7" s="171"/>
      <c r="O7" s="196"/>
      <c r="P7" s="198">
        <v>42.21854304635762</v>
      </c>
      <c r="Q7" s="171"/>
      <c r="R7" s="196"/>
      <c r="S7" s="197">
        <f aca="true" t="shared" si="1" ref="S7:S23">G7/M7*100-100</f>
        <v>-2.2222222222222285</v>
      </c>
      <c r="T7" s="197"/>
    </row>
    <row r="8" spans="1:20" s="128" customFormat="1" ht="13.5" customHeight="1">
      <c r="A8" s="101"/>
      <c r="B8" s="155" t="s">
        <v>81</v>
      </c>
      <c r="C8" s="101"/>
      <c r="D8" s="101"/>
      <c r="E8" s="102"/>
      <c r="F8" s="196"/>
      <c r="G8" s="180">
        <v>537</v>
      </c>
      <c r="H8" s="171"/>
      <c r="I8" s="196"/>
      <c r="J8" s="198">
        <f t="shared" si="0"/>
        <v>30.5982905982906</v>
      </c>
      <c r="K8" s="171"/>
      <c r="L8" s="191"/>
      <c r="M8" s="180">
        <v>546</v>
      </c>
      <c r="N8" s="171"/>
      <c r="O8" s="196"/>
      <c r="P8" s="198">
        <v>30.132450331125828</v>
      </c>
      <c r="Q8" s="171"/>
      <c r="R8" s="196"/>
      <c r="S8" s="197">
        <f t="shared" si="1"/>
        <v>-1.6483516483516496</v>
      </c>
      <c r="T8" s="197"/>
    </row>
    <row r="9" spans="1:20" s="128" customFormat="1" ht="13.5" customHeight="1">
      <c r="A9" s="101"/>
      <c r="B9" s="155" t="s">
        <v>82</v>
      </c>
      <c r="C9" s="101"/>
      <c r="D9" s="101"/>
      <c r="E9" s="102"/>
      <c r="F9" s="196"/>
      <c r="G9" s="180">
        <v>273</v>
      </c>
      <c r="H9" s="171"/>
      <c r="I9" s="196"/>
      <c r="J9" s="198">
        <f t="shared" si="0"/>
        <v>15.555555555555555</v>
      </c>
      <c r="K9" s="171"/>
      <c r="L9" s="191"/>
      <c r="M9" s="180">
        <v>302</v>
      </c>
      <c r="N9" s="171"/>
      <c r="O9" s="196"/>
      <c r="P9" s="198">
        <v>16.666666666666664</v>
      </c>
      <c r="Q9" s="171"/>
      <c r="R9" s="196"/>
      <c r="S9" s="197">
        <f t="shared" si="1"/>
        <v>-9.602649006622528</v>
      </c>
      <c r="T9" s="197"/>
    </row>
    <row r="10" spans="1:20" s="128" customFormat="1" ht="13.5" customHeight="1">
      <c r="A10" s="101"/>
      <c r="B10" s="155" t="s">
        <v>83</v>
      </c>
      <c r="C10" s="101"/>
      <c r="D10" s="101"/>
      <c r="E10" s="102"/>
      <c r="F10" s="196"/>
      <c r="G10" s="180">
        <v>94</v>
      </c>
      <c r="H10" s="171"/>
      <c r="I10" s="196"/>
      <c r="J10" s="198">
        <f t="shared" si="0"/>
        <v>5.356125356125356</v>
      </c>
      <c r="K10" s="171"/>
      <c r="L10" s="191"/>
      <c r="M10" s="180">
        <v>98</v>
      </c>
      <c r="N10" s="171"/>
      <c r="O10" s="196"/>
      <c r="P10" s="198">
        <v>5.408388520971302</v>
      </c>
      <c r="Q10" s="171"/>
      <c r="R10" s="196"/>
      <c r="S10" s="197">
        <f t="shared" si="1"/>
        <v>-4.081632653061234</v>
      </c>
      <c r="T10" s="197"/>
    </row>
    <row r="11" spans="1:20" s="128" customFormat="1" ht="13.5" customHeight="1">
      <c r="A11" s="101"/>
      <c r="B11" s="155" t="s">
        <v>84</v>
      </c>
      <c r="C11" s="101"/>
      <c r="D11" s="101"/>
      <c r="E11" s="102"/>
      <c r="F11" s="196"/>
      <c r="G11" s="180">
        <v>61</v>
      </c>
      <c r="H11" s="171"/>
      <c r="I11" s="196"/>
      <c r="J11" s="198">
        <f t="shared" si="0"/>
        <v>3.4757834757834756</v>
      </c>
      <c r="K11" s="171"/>
      <c r="L11" s="191"/>
      <c r="M11" s="180">
        <v>57</v>
      </c>
      <c r="N11" s="171"/>
      <c r="O11" s="196"/>
      <c r="P11" s="198">
        <v>3.145695364238411</v>
      </c>
      <c r="Q11" s="171"/>
      <c r="R11" s="196"/>
      <c r="S11" s="197">
        <f t="shared" si="1"/>
        <v>7.017543859649123</v>
      </c>
      <c r="T11" s="197"/>
    </row>
    <row r="12" spans="1:20" s="128" customFormat="1" ht="13.5" customHeight="1">
      <c r="A12" s="101"/>
      <c r="B12" s="155" t="s">
        <v>85</v>
      </c>
      <c r="C12" s="101"/>
      <c r="D12" s="101"/>
      <c r="E12" s="102"/>
      <c r="F12" s="196"/>
      <c r="G12" s="180">
        <v>35</v>
      </c>
      <c r="H12" s="171"/>
      <c r="I12" s="196"/>
      <c r="J12" s="198">
        <f t="shared" si="0"/>
        <v>1.9943019943019942</v>
      </c>
      <c r="K12" s="171"/>
      <c r="L12" s="191"/>
      <c r="M12" s="180">
        <v>39</v>
      </c>
      <c r="N12" s="171"/>
      <c r="O12" s="196"/>
      <c r="P12" s="198">
        <v>2.152317880794702</v>
      </c>
      <c r="Q12" s="171"/>
      <c r="R12" s="196"/>
      <c r="S12" s="197">
        <f t="shared" si="1"/>
        <v>-10.256410256410248</v>
      </c>
      <c r="T12" s="197"/>
    </row>
    <row r="13" spans="1:20" s="128" customFormat="1" ht="13.5" customHeight="1">
      <c r="A13" s="101"/>
      <c r="B13" s="155" t="s">
        <v>86</v>
      </c>
      <c r="C13" s="101"/>
      <c r="D13" s="101"/>
      <c r="E13" s="102"/>
      <c r="F13" s="196"/>
      <c r="G13" s="180">
        <v>7</v>
      </c>
      <c r="H13" s="171"/>
      <c r="I13" s="196"/>
      <c r="J13" s="198">
        <f t="shared" si="0"/>
        <v>0.39886039886039887</v>
      </c>
      <c r="K13" s="171"/>
      <c r="L13" s="191"/>
      <c r="M13" s="180">
        <v>5</v>
      </c>
      <c r="N13" s="171"/>
      <c r="O13" s="196"/>
      <c r="P13" s="198">
        <v>0.27593818984547464</v>
      </c>
      <c r="Q13" s="171"/>
      <c r="R13" s="196"/>
      <c r="S13" s="197">
        <f t="shared" si="1"/>
        <v>40</v>
      </c>
      <c r="T13" s="197"/>
    </row>
    <row r="14" spans="1:20" s="128" customFormat="1" ht="7.5" customHeight="1">
      <c r="A14" s="101"/>
      <c r="B14" s="154"/>
      <c r="C14" s="101"/>
      <c r="D14" s="101"/>
      <c r="E14" s="102"/>
      <c r="F14" s="196"/>
      <c r="G14" s="177"/>
      <c r="H14" s="176"/>
      <c r="I14" s="196"/>
      <c r="J14" s="215"/>
      <c r="K14" s="176"/>
      <c r="L14" s="191"/>
      <c r="M14" s="177"/>
      <c r="N14" s="176"/>
      <c r="O14" s="196"/>
      <c r="P14" s="215"/>
      <c r="Q14" s="176"/>
      <c r="R14" s="196"/>
      <c r="S14" s="216"/>
      <c r="T14" s="216"/>
    </row>
    <row r="15" spans="1:20" s="189" customFormat="1" ht="30" customHeight="1">
      <c r="A15" s="199" t="s">
        <v>87</v>
      </c>
      <c r="B15" s="200"/>
      <c r="C15" s="200"/>
      <c r="D15" s="200"/>
      <c r="E15" s="201"/>
      <c r="F15" s="192"/>
      <c r="G15" s="193">
        <f>SUM(G17:H23)</f>
        <v>5464</v>
      </c>
      <c r="H15" s="194"/>
      <c r="I15" s="192"/>
      <c r="J15" s="195">
        <f>G15/$G$15*100</f>
        <v>100</v>
      </c>
      <c r="K15" s="194"/>
      <c r="L15" s="200"/>
      <c r="M15" s="193">
        <v>5558</v>
      </c>
      <c r="N15" s="194"/>
      <c r="O15" s="192"/>
      <c r="P15" s="195">
        <v>100</v>
      </c>
      <c r="Q15" s="194"/>
      <c r="R15" s="192"/>
      <c r="S15" s="197">
        <f t="shared" si="1"/>
        <v>-1.6912558474271293</v>
      </c>
      <c r="T15" s="197"/>
    </row>
    <row r="16" spans="1:20" s="128" customFormat="1" ht="7.5" customHeight="1">
      <c r="A16" s="154"/>
      <c r="B16" s="101"/>
      <c r="C16" s="101"/>
      <c r="D16" s="101"/>
      <c r="E16" s="102"/>
      <c r="F16" s="196"/>
      <c r="G16" s="177"/>
      <c r="H16" s="176"/>
      <c r="I16" s="196"/>
      <c r="J16" s="215"/>
      <c r="K16" s="176"/>
      <c r="L16" s="191"/>
      <c r="M16" s="177"/>
      <c r="N16" s="176"/>
      <c r="O16" s="196"/>
      <c r="P16" s="215"/>
      <c r="Q16" s="176"/>
      <c r="R16" s="196"/>
      <c r="S16" s="197"/>
      <c r="T16" s="197"/>
    </row>
    <row r="17" spans="1:29" s="128" customFormat="1" ht="13.5" customHeight="1">
      <c r="A17" s="101"/>
      <c r="B17" s="155" t="s">
        <v>80</v>
      </c>
      <c r="C17" s="101"/>
      <c r="D17" s="101"/>
      <c r="E17" s="102"/>
      <c r="F17" s="196"/>
      <c r="G17" s="180">
        <v>3783</v>
      </c>
      <c r="H17" s="171"/>
      <c r="I17" s="196"/>
      <c r="J17" s="198">
        <f aca="true" t="shared" si="2" ref="J17:J23">G17/$G$15*100</f>
        <v>69.23499267935578</v>
      </c>
      <c r="K17" s="171"/>
      <c r="L17" s="191"/>
      <c r="M17" s="180">
        <v>3859</v>
      </c>
      <c r="N17" s="171"/>
      <c r="O17" s="196"/>
      <c r="P17" s="198">
        <v>69.43145016192875</v>
      </c>
      <c r="Q17" s="171"/>
      <c r="R17" s="196"/>
      <c r="S17" s="197">
        <f t="shared" si="1"/>
        <v>-1.969422130085519</v>
      </c>
      <c r="T17" s="197"/>
      <c r="AC17" s="202"/>
    </row>
    <row r="18" spans="1:29" s="128" customFormat="1" ht="13.5" customHeight="1">
      <c r="A18" s="101"/>
      <c r="B18" s="155" t="s">
        <v>81</v>
      </c>
      <c r="C18" s="101"/>
      <c r="D18" s="101"/>
      <c r="E18" s="102"/>
      <c r="F18" s="196"/>
      <c r="G18" s="180">
        <v>942</v>
      </c>
      <c r="H18" s="171"/>
      <c r="I18" s="196"/>
      <c r="J18" s="198">
        <f t="shared" si="2"/>
        <v>17.240117130307468</v>
      </c>
      <c r="K18" s="171"/>
      <c r="L18" s="191"/>
      <c r="M18" s="180">
        <v>966</v>
      </c>
      <c r="N18" s="171"/>
      <c r="O18" s="196"/>
      <c r="P18" s="198">
        <v>17.38035264483627</v>
      </c>
      <c r="Q18" s="171"/>
      <c r="R18" s="196"/>
      <c r="S18" s="197">
        <f t="shared" si="1"/>
        <v>-2.484472049689444</v>
      </c>
      <c r="T18" s="197"/>
      <c r="AC18" s="202"/>
    </row>
    <row r="19" spans="1:29" s="128" customFormat="1" ht="13.5" customHeight="1">
      <c r="A19" s="101"/>
      <c r="B19" s="155" t="s">
        <v>82</v>
      </c>
      <c r="C19" s="101"/>
      <c r="D19" s="101"/>
      <c r="E19" s="102"/>
      <c r="F19" s="196"/>
      <c r="G19" s="180">
        <v>469</v>
      </c>
      <c r="H19" s="171"/>
      <c r="I19" s="196"/>
      <c r="J19" s="198">
        <f t="shared" si="2"/>
        <v>8.583455344070279</v>
      </c>
      <c r="K19" s="171"/>
      <c r="L19" s="191"/>
      <c r="M19" s="180">
        <v>476</v>
      </c>
      <c r="N19" s="171"/>
      <c r="O19" s="196"/>
      <c r="P19" s="198">
        <v>8.564231738035264</v>
      </c>
      <c r="Q19" s="171"/>
      <c r="R19" s="196"/>
      <c r="S19" s="197">
        <f t="shared" si="1"/>
        <v>-1.470588235294116</v>
      </c>
      <c r="T19" s="197"/>
      <c r="AC19" s="202"/>
    </row>
    <row r="20" spans="1:29" s="128" customFormat="1" ht="13.5" customHeight="1">
      <c r="A20" s="101"/>
      <c r="B20" s="155" t="s">
        <v>83</v>
      </c>
      <c r="C20" s="101"/>
      <c r="D20" s="101"/>
      <c r="E20" s="102"/>
      <c r="F20" s="196"/>
      <c r="G20" s="180">
        <v>123</v>
      </c>
      <c r="H20" s="171"/>
      <c r="I20" s="196"/>
      <c r="J20" s="198">
        <f t="shared" si="2"/>
        <v>2.2510980966325036</v>
      </c>
      <c r="K20" s="171"/>
      <c r="L20" s="191"/>
      <c r="M20" s="180">
        <v>115</v>
      </c>
      <c r="N20" s="171"/>
      <c r="O20" s="196"/>
      <c r="P20" s="198">
        <v>2.069089600575747</v>
      </c>
      <c r="Q20" s="171"/>
      <c r="R20" s="196"/>
      <c r="S20" s="197">
        <f t="shared" si="1"/>
        <v>6.956521739130437</v>
      </c>
      <c r="T20" s="197"/>
      <c r="AC20" s="202"/>
    </row>
    <row r="21" spans="1:29" s="128" customFormat="1" ht="13.5" customHeight="1">
      <c r="A21" s="101"/>
      <c r="B21" s="155" t="s">
        <v>84</v>
      </c>
      <c r="C21" s="101"/>
      <c r="D21" s="101"/>
      <c r="E21" s="102"/>
      <c r="F21" s="196"/>
      <c r="G21" s="180">
        <v>77</v>
      </c>
      <c r="H21" s="171"/>
      <c r="I21" s="196"/>
      <c r="J21" s="198">
        <f t="shared" si="2"/>
        <v>1.4092240117130308</v>
      </c>
      <c r="K21" s="171"/>
      <c r="L21" s="191"/>
      <c r="M21" s="180">
        <v>77</v>
      </c>
      <c r="N21" s="171"/>
      <c r="O21" s="196"/>
      <c r="P21" s="198">
        <v>1.385390428211587</v>
      </c>
      <c r="Q21" s="171"/>
      <c r="R21" s="196"/>
      <c r="S21" s="197">
        <f t="shared" si="1"/>
        <v>0</v>
      </c>
      <c r="T21" s="197"/>
      <c r="AC21" s="202"/>
    </row>
    <row r="22" spans="1:29" s="128" customFormat="1" ht="13.5" customHeight="1">
      <c r="A22" s="101"/>
      <c r="B22" s="155" t="s">
        <v>85</v>
      </c>
      <c r="C22" s="101"/>
      <c r="D22" s="101"/>
      <c r="E22" s="102"/>
      <c r="F22" s="196"/>
      <c r="G22" s="180">
        <v>51</v>
      </c>
      <c r="H22" s="171"/>
      <c r="I22" s="196"/>
      <c r="J22" s="198">
        <f t="shared" si="2"/>
        <v>0.9333821376281113</v>
      </c>
      <c r="K22" s="171"/>
      <c r="L22" s="191"/>
      <c r="M22" s="180">
        <v>48</v>
      </c>
      <c r="N22" s="171"/>
      <c r="O22" s="196"/>
      <c r="P22" s="198">
        <v>0.8636200071968334</v>
      </c>
      <c r="Q22" s="171"/>
      <c r="R22" s="196"/>
      <c r="S22" s="197">
        <f t="shared" si="1"/>
        <v>6.25</v>
      </c>
      <c r="T22" s="197"/>
      <c r="AC22" s="202"/>
    </row>
    <row r="23" spans="1:29" s="128" customFormat="1" ht="13.5" customHeight="1">
      <c r="A23" s="101"/>
      <c r="B23" s="155" t="s">
        <v>86</v>
      </c>
      <c r="C23" s="101"/>
      <c r="D23" s="101"/>
      <c r="E23" s="102"/>
      <c r="F23" s="196"/>
      <c r="G23" s="180">
        <v>19</v>
      </c>
      <c r="H23" s="171"/>
      <c r="I23" s="196"/>
      <c r="J23" s="198">
        <f t="shared" si="2"/>
        <v>0.34773060029282576</v>
      </c>
      <c r="K23" s="171"/>
      <c r="L23" s="191"/>
      <c r="M23" s="180">
        <v>17</v>
      </c>
      <c r="N23" s="171"/>
      <c r="O23" s="196"/>
      <c r="P23" s="198">
        <v>0.30586541921554516</v>
      </c>
      <c r="Q23" s="171"/>
      <c r="R23" s="196"/>
      <c r="S23" s="197">
        <f t="shared" si="1"/>
        <v>11.764705882352942</v>
      </c>
      <c r="T23" s="197"/>
      <c r="AC23" s="202"/>
    </row>
    <row r="24" spans="1:29" s="134" customFormat="1" ht="7.5" customHeight="1">
      <c r="A24" s="122"/>
      <c r="B24" s="203"/>
      <c r="C24" s="122"/>
      <c r="D24" s="122"/>
      <c r="E24" s="123"/>
      <c r="F24" s="121"/>
      <c r="G24" s="163"/>
      <c r="H24" s="162"/>
      <c r="I24" s="121"/>
      <c r="J24" s="204"/>
      <c r="K24" s="162"/>
      <c r="L24" s="122"/>
      <c r="M24" s="163"/>
      <c r="N24" s="162"/>
      <c r="O24" s="121"/>
      <c r="P24" s="205"/>
      <c r="Q24" s="162"/>
      <c r="R24" s="121"/>
      <c r="S24" s="206"/>
      <c r="T24" s="207"/>
      <c r="AC24" s="208"/>
    </row>
    <row r="25" spans="1:29" s="134" customFormat="1" ht="15.75" customHeight="1">
      <c r="A25" s="209"/>
      <c r="B25" s="210"/>
      <c r="C25" s="209"/>
      <c r="D25" s="209"/>
      <c r="E25" s="209"/>
      <c r="F25" s="209"/>
      <c r="G25" s="135"/>
      <c r="H25" s="211"/>
      <c r="I25" s="211"/>
      <c r="J25" s="212"/>
      <c r="K25" s="211"/>
      <c r="L25" s="211"/>
      <c r="M25" s="135"/>
      <c r="N25" s="211"/>
      <c r="O25" s="211"/>
      <c r="P25" s="213"/>
      <c r="Q25" s="211"/>
      <c r="R25" s="211"/>
      <c r="S25" s="214"/>
      <c r="T25" s="211"/>
      <c r="AC25" s="208"/>
    </row>
    <row r="26" spans="1:29" s="134" customFormat="1" ht="15.75" customHeight="1">
      <c r="A26" s="209"/>
      <c r="B26" s="210"/>
      <c r="C26" s="209"/>
      <c r="D26" s="209"/>
      <c r="E26" s="209"/>
      <c r="F26" s="209"/>
      <c r="G26" s="135"/>
      <c r="H26" s="211"/>
      <c r="I26" s="211"/>
      <c r="J26" s="212"/>
      <c r="K26" s="211"/>
      <c r="L26" s="211"/>
      <c r="M26" s="135"/>
      <c r="N26" s="211"/>
      <c r="O26" s="211"/>
      <c r="P26" s="213"/>
      <c r="Q26" s="211"/>
      <c r="R26" s="211"/>
      <c r="S26" s="214"/>
      <c r="T26" s="211"/>
      <c r="AC26" s="208"/>
    </row>
  </sheetData>
  <mergeCells count="96">
    <mergeCell ref="S24:T24"/>
    <mergeCell ref="G24:H24"/>
    <mergeCell ref="J24:K24"/>
    <mergeCell ref="M24:N24"/>
    <mergeCell ref="P24:Q24"/>
    <mergeCell ref="S22:T22"/>
    <mergeCell ref="G23:H23"/>
    <mergeCell ref="J23:K23"/>
    <mergeCell ref="M23:N23"/>
    <mergeCell ref="P23:Q23"/>
    <mergeCell ref="S23:T23"/>
    <mergeCell ref="G22:H22"/>
    <mergeCell ref="J22:K22"/>
    <mergeCell ref="M22:N22"/>
    <mergeCell ref="P22:Q22"/>
    <mergeCell ref="S20:T20"/>
    <mergeCell ref="G21:H21"/>
    <mergeCell ref="J21:K21"/>
    <mergeCell ref="M21:N21"/>
    <mergeCell ref="P21:Q21"/>
    <mergeCell ref="S21:T21"/>
    <mergeCell ref="G20:H20"/>
    <mergeCell ref="J20:K20"/>
    <mergeCell ref="M20:N20"/>
    <mergeCell ref="P20:Q20"/>
    <mergeCell ref="S18:T18"/>
    <mergeCell ref="G19:H19"/>
    <mergeCell ref="J19:K19"/>
    <mergeCell ref="M19:N19"/>
    <mergeCell ref="P19:Q19"/>
    <mergeCell ref="S19:T19"/>
    <mergeCell ref="G18:H18"/>
    <mergeCell ref="J18:K18"/>
    <mergeCell ref="M18:N18"/>
    <mergeCell ref="P18:Q18"/>
    <mergeCell ref="S16:T16"/>
    <mergeCell ref="G17:H17"/>
    <mergeCell ref="J17:K17"/>
    <mergeCell ref="M17:N17"/>
    <mergeCell ref="P17:Q17"/>
    <mergeCell ref="S17:T17"/>
    <mergeCell ref="S14:T14"/>
    <mergeCell ref="G15:H15"/>
    <mergeCell ref="J15:K15"/>
    <mergeCell ref="M15:N15"/>
    <mergeCell ref="P15:Q15"/>
    <mergeCell ref="S15:T15"/>
    <mergeCell ref="S12:T12"/>
    <mergeCell ref="G13:H13"/>
    <mergeCell ref="J13:K13"/>
    <mergeCell ref="M13:N13"/>
    <mergeCell ref="P13:Q13"/>
    <mergeCell ref="S13:T13"/>
    <mergeCell ref="G12:H12"/>
    <mergeCell ref="J12:K12"/>
    <mergeCell ref="M12:N12"/>
    <mergeCell ref="P12:Q12"/>
    <mergeCell ref="S10:T10"/>
    <mergeCell ref="G11:H11"/>
    <mergeCell ref="J11:K11"/>
    <mergeCell ref="M11:N11"/>
    <mergeCell ref="P11:Q11"/>
    <mergeCell ref="S11:T11"/>
    <mergeCell ref="G10:H10"/>
    <mergeCell ref="J10:K10"/>
    <mergeCell ref="M10:N10"/>
    <mergeCell ref="P10:Q10"/>
    <mergeCell ref="S8:T8"/>
    <mergeCell ref="G9:H9"/>
    <mergeCell ref="J9:K9"/>
    <mergeCell ref="M9:N9"/>
    <mergeCell ref="P9:Q9"/>
    <mergeCell ref="S9:T9"/>
    <mergeCell ref="G8:H8"/>
    <mergeCell ref="J8:K8"/>
    <mergeCell ref="M8:N8"/>
    <mergeCell ref="P8:Q8"/>
    <mergeCell ref="S5:T5"/>
    <mergeCell ref="S6:T6"/>
    <mergeCell ref="G7:H7"/>
    <mergeCell ref="J7:K7"/>
    <mergeCell ref="M7:N7"/>
    <mergeCell ref="P7:Q7"/>
    <mergeCell ref="S7:T7"/>
    <mergeCell ref="G5:H5"/>
    <mergeCell ref="J5:K5"/>
    <mergeCell ref="M5:N5"/>
    <mergeCell ref="P5:Q5"/>
    <mergeCell ref="A3:E4"/>
    <mergeCell ref="F3:K3"/>
    <mergeCell ref="L3:Q3"/>
    <mergeCell ref="R3:T4"/>
    <mergeCell ref="F4:H4"/>
    <mergeCell ref="I4:K4"/>
    <mergeCell ref="L4:N4"/>
    <mergeCell ref="O4:Q4"/>
  </mergeCells>
  <printOptions/>
  <pageMargins left="0.75" right="0.75" top="1" bottom="1" header="0.512" footer="0.512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17"/>
  <sheetViews>
    <sheetView workbookViewId="0" topLeftCell="A1">
      <selection activeCell="A1" sqref="A1"/>
    </sheetView>
  </sheetViews>
  <sheetFormatPr defaultColWidth="9.00390625" defaultRowHeight="13.5" customHeight="1"/>
  <cols>
    <col min="1" max="4" width="3.75390625" style="76" customWidth="1"/>
    <col min="5" max="5" width="5.25390625" style="76" customWidth="1"/>
    <col min="6" max="9" width="3.75390625" style="76" customWidth="1"/>
    <col min="10" max="10" width="4.75390625" style="76" customWidth="1"/>
    <col min="11" max="14" width="3.75390625" style="76" customWidth="1"/>
    <col min="15" max="15" width="4.75390625" style="76" customWidth="1"/>
    <col min="16" max="18" width="3.625" style="76" customWidth="1"/>
    <col min="19" max="20" width="3.75390625" style="76" customWidth="1"/>
    <col min="21" max="22" width="3.625" style="76" customWidth="1"/>
    <col min="23" max="23" width="3.75390625" style="76" customWidth="1"/>
    <col min="24" max="16384" width="9.00390625" style="76" customWidth="1"/>
  </cols>
  <sheetData>
    <row r="1" spans="1:22" ht="12">
      <c r="A1" s="1" t="s">
        <v>104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</row>
    <row r="2" spans="1:22" ht="12">
      <c r="A2" s="1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 t="s">
        <v>89</v>
      </c>
      <c r="U2" s="74"/>
      <c r="V2" s="74"/>
    </row>
    <row r="3" spans="1:22" ht="5.25" customHeight="1">
      <c r="A3" s="74"/>
      <c r="B3" s="74"/>
      <c r="C3" s="74"/>
      <c r="D3" s="74"/>
      <c r="E3" s="74"/>
      <c r="F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T3" s="74"/>
      <c r="U3" s="74"/>
      <c r="V3" s="74"/>
    </row>
    <row r="4" spans="1:22" s="128" customFormat="1" ht="24.75" customHeight="1">
      <c r="A4" s="5" t="s">
        <v>90</v>
      </c>
      <c r="B4" s="5"/>
      <c r="C4" s="5"/>
      <c r="D4" s="5"/>
      <c r="E4" s="6"/>
      <c r="F4" s="82" t="s">
        <v>91</v>
      </c>
      <c r="G4" s="83"/>
      <c r="H4" s="83"/>
      <c r="I4" s="83"/>
      <c r="J4" s="84"/>
      <c r="K4" s="82" t="s">
        <v>92</v>
      </c>
      <c r="L4" s="83"/>
      <c r="M4" s="83"/>
      <c r="N4" s="83"/>
      <c r="O4" s="84"/>
      <c r="P4" s="42" t="s">
        <v>78</v>
      </c>
      <c r="Q4" s="143"/>
      <c r="R4" s="217"/>
      <c r="S4" s="218" t="s">
        <v>93</v>
      </c>
      <c r="T4" s="219"/>
      <c r="U4" s="219"/>
      <c r="V4" s="219"/>
    </row>
    <row r="5" spans="1:22" s="128" customFormat="1" ht="19.5" customHeight="1">
      <c r="A5" s="10"/>
      <c r="B5" s="10"/>
      <c r="C5" s="10"/>
      <c r="D5" s="10"/>
      <c r="E5" s="11"/>
      <c r="F5" s="94" t="s">
        <v>94</v>
      </c>
      <c r="G5" s="10"/>
      <c r="H5" s="11"/>
      <c r="I5" s="220" t="s">
        <v>60</v>
      </c>
      <c r="J5" s="221"/>
      <c r="K5" s="222" t="s">
        <v>94</v>
      </c>
      <c r="L5" s="223"/>
      <c r="M5" s="224"/>
      <c r="N5" s="220" t="s">
        <v>60</v>
      </c>
      <c r="O5" s="221"/>
      <c r="P5" s="50"/>
      <c r="Q5" s="145"/>
      <c r="R5" s="225"/>
      <c r="S5" s="222" t="s">
        <v>95</v>
      </c>
      <c r="T5" s="224"/>
      <c r="U5" s="222" t="s">
        <v>96</v>
      </c>
      <c r="V5" s="223"/>
    </row>
    <row r="6" spans="1:22" ht="19.5" customHeight="1">
      <c r="A6" s="154" t="s">
        <v>97</v>
      </c>
      <c r="B6" s="154"/>
      <c r="C6" s="154"/>
      <c r="D6" s="154"/>
      <c r="E6" s="155"/>
      <c r="F6" s="229">
        <v>51236</v>
      </c>
      <c r="G6" s="230"/>
      <c r="H6" s="194"/>
      <c r="I6" s="231">
        <v>100</v>
      </c>
      <c r="J6" s="194"/>
      <c r="K6" s="229">
        <v>51440</v>
      </c>
      <c r="L6" s="230"/>
      <c r="M6" s="194"/>
      <c r="N6" s="231">
        <v>100</v>
      </c>
      <c r="O6" s="194"/>
      <c r="P6" s="232">
        <v>-0.3965785381026432</v>
      </c>
      <c r="Q6" s="230"/>
      <c r="R6" s="194"/>
      <c r="S6" s="233">
        <v>7.097381908851641</v>
      </c>
      <c r="T6" s="194"/>
      <c r="U6" s="234">
        <v>6.979647218453189</v>
      </c>
      <c r="V6" s="235"/>
    </row>
    <row r="7" spans="1:22" ht="7.5" customHeight="1">
      <c r="A7" s="154"/>
      <c r="B7" s="154"/>
      <c r="C7" s="154"/>
      <c r="D7" s="154"/>
      <c r="E7" s="155"/>
      <c r="F7" s="19"/>
      <c r="G7" s="191"/>
      <c r="H7" s="176"/>
      <c r="I7" s="175"/>
      <c r="J7" s="176"/>
      <c r="K7" s="19"/>
      <c r="L7" s="191"/>
      <c r="M7" s="176"/>
      <c r="N7" s="175"/>
      <c r="O7" s="176"/>
      <c r="P7" s="21"/>
      <c r="Q7" s="191"/>
      <c r="R7" s="176"/>
      <c r="S7" s="236"/>
      <c r="T7" s="176"/>
      <c r="U7" s="234"/>
      <c r="V7" s="235"/>
    </row>
    <row r="8" spans="1:22" ht="19.5" customHeight="1">
      <c r="A8" s="154" t="s">
        <v>64</v>
      </c>
      <c r="B8" s="154"/>
      <c r="C8" s="154"/>
      <c r="D8" s="154"/>
      <c r="E8" s="155"/>
      <c r="F8" s="168">
        <v>16993</v>
      </c>
      <c r="G8" s="235"/>
      <c r="H8" s="171"/>
      <c r="I8" s="170">
        <v>33.16613318760246</v>
      </c>
      <c r="J8" s="171"/>
      <c r="K8" s="168">
        <v>17277</v>
      </c>
      <c r="L8" s="235"/>
      <c r="M8" s="171"/>
      <c r="N8" s="170">
        <v>33.58670295489891</v>
      </c>
      <c r="O8" s="171"/>
      <c r="P8" s="237">
        <v>-1.6438039011402394</v>
      </c>
      <c r="Q8" s="235"/>
      <c r="R8" s="171"/>
      <c r="S8" s="234">
        <v>9.682621082621083</v>
      </c>
      <c r="T8" s="171"/>
      <c r="U8" s="234">
        <v>9.53476821192053</v>
      </c>
      <c r="V8" s="235"/>
    </row>
    <row r="9" spans="1:22" ht="7.5" customHeight="1">
      <c r="A9" s="154"/>
      <c r="B9" s="154"/>
      <c r="C9" s="154"/>
      <c r="D9" s="154"/>
      <c r="E9" s="155"/>
      <c r="F9" s="19"/>
      <c r="G9" s="191"/>
      <c r="H9" s="176"/>
      <c r="I9" s="175"/>
      <c r="J9" s="176"/>
      <c r="K9" s="19"/>
      <c r="L9" s="191"/>
      <c r="M9" s="176"/>
      <c r="N9" s="175"/>
      <c r="O9" s="176"/>
      <c r="P9" s="21"/>
      <c r="Q9" s="191"/>
      <c r="R9" s="176"/>
      <c r="S9" s="236"/>
      <c r="T9" s="176"/>
      <c r="U9" s="234"/>
      <c r="V9" s="235"/>
    </row>
    <row r="10" spans="1:22" ht="19.5" customHeight="1">
      <c r="A10" s="154" t="s">
        <v>73</v>
      </c>
      <c r="B10" s="154"/>
      <c r="C10" s="154"/>
      <c r="D10" s="154"/>
      <c r="E10" s="155"/>
      <c r="F10" s="168">
        <v>34243</v>
      </c>
      <c r="G10" s="235"/>
      <c r="H10" s="171"/>
      <c r="I10" s="170">
        <v>66.83386681239753</v>
      </c>
      <c r="J10" s="171"/>
      <c r="K10" s="168">
        <v>34163</v>
      </c>
      <c r="L10" s="235"/>
      <c r="M10" s="171"/>
      <c r="N10" s="170">
        <v>66.41329704510109</v>
      </c>
      <c r="O10" s="171"/>
      <c r="P10" s="237">
        <v>0.23417147206041822</v>
      </c>
      <c r="Q10" s="235"/>
      <c r="R10" s="171"/>
      <c r="S10" s="234">
        <v>6.267020497803807</v>
      </c>
      <c r="T10" s="171"/>
      <c r="U10" s="234">
        <v>6.146635480388629</v>
      </c>
      <c r="V10" s="235"/>
    </row>
    <row r="11" spans="1:22" ht="7.5" customHeight="1">
      <c r="A11" s="154"/>
      <c r="B11" s="154"/>
      <c r="C11" s="154"/>
      <c r="D11" s="154"/>
      <c r="E11" s="155"/>
      <c r="F11" s="19"/>
      <c r="G11" s="191"/>
      <c r="H11" s="176"/>
      <c r="I11" s="175"/>
      <c r="J11" s="176"/>
      <c r="K11" s="19"/>
      <c r="L11" s="191"/>
      <c r="M11" s="176"/>
      <c r="N11" s="175"/>
      <c r="O11" s="176"/>
      <c r="P11" s="21"/>
      <c r="Q11" s="191"/>
      <c r="R11" s="176"/>
      <c r="S11" s="236"/>
      <c r="T11" s="176"/>
      <c r="U11" s="234"/>
      <c r="V11" s="235"/>
    </row>
    <row r="12" spans="1:22" ht="15" customHeight="1">
      <c r="A12" s="226" t="s">
        <v>98</v>
      </c>
      <c r="B12" s="154"/>
      <c r="C12" s="154"/>
      <c r="D12" s="154"/>
      <c r="E12" s="155"/>
      <c r="F12" s="168">
        <v>2650</v>
      </c>
      <c r="G12" s="235"/>
      <c r="H12" s="171"/>
      <c r="I12" s="170">
        <v>5.172144585838082</v>
      </c>
      <c r="J12" s="171"/>
      <c r="K12" s="168">
        <v>2778</v>
      </c>
      <c r="L12" s="235"/>
      <c r="M12" s="171"/>
      <c r="N12" s="170">
        <v>5.400466562986003</v>
      </c>
      <c r="O12" s="171"/>
      <c r="P12" s="237">
        <v>-4.6076313894888425</v>
      </c>
      <c r="Q12" s="235"/>
      <c r="R12" s="171"/>
      <c r="S12" s="234">
        <v>189.28571428571428</v>
      </c>
      <c r="T12" s="171"/>
      <c r="U12" s="234">
        <v>185.2</v>
      </c>
      <c r="V12" s="235"/>
    </row>
    <row r="13" spans="1:22" ht="15" customHeight="1">
      <c r="A13" s="226" t="s">
        <v>99</v>
      </c>
      <c r="B13" s="154"/>
      <c r="C13" s="154"/>
      <c r="D13" s="154"/>
      <c r="E13" s="155"/>
      <c r="F13" s="168">
        <v>3875</v>
      </c>
      <c r="G13" s="235"/>
      <c r="H13" s="171"/>
      <c r="I13" s="170">
        <v>7.563041611367008</v>
      </c>
      <c r="J13" s="171"/>
      <c r="K13" s="168">
        <v>3945</v>
      </c>
      <c r="L13" s="235"/>
      <c r="M13" s="171"/>
      <c r="N13" s="170">
        <v>7.669129082426128</v>
      </c>
      <c r="O13" s="171"/>
      <c r="P13" s="237">
        <v>-1.7743979721166037</v>
      </c>
      <c r="Q13" s="235"/>
      <c r="R13" s="171"/>
      <c r="S13" s="234">
        <v>3.922064777327935</v>
      </c>
      <c r="T13" s="171"/>
      <c r="U13" s="234">
        <v>3.992914979757085</v>
      </c>
      <c r="V13" s="235"/>
    </row>
    <row r="14" spans="1:22" ht="15" customHeight="1">
      <c r="A14" s="226" t="s">
        <v>100</v>
      </c>
      <c r="B14" s="154"/>
      <c r="C14" s="154"/>
      <c r="D14" s="154"/>
      <c r="E14" s="155"/>
      <c r="F14" s="168">
        <v>12578</v>
      </c>
      <c r="G14" s="235"/>
      <c r="H14" s="171"/>
      <c r="I14" s="170">
        <v>24.54914513232883</v>
      </c>
      <c r="J14" s="171"/>
      <c r="K14" s="168">
        <v>12147</v>
      </c>
      <c r="L14" s="235"/>
      <c r="M14" s="171"/>
      <c r="N14" s="170">
        <v>23.613919129082426</v>
      </c>
      <c r="O14" s="171"/>
      <c r="P14" s="237">
        <v>3.5482012019428577</v>
      </c>
      <c r="Q14" s="235"/>
      <c r="R14" s="171"/>
      <c r="S14" s="234">
        <v>7.846537741734248</v>
      </c>
      <c r="T14" s="171"/>
      <c r="U14" s="234">
        <v>7.443014705882353</v>
      </c>
      <c r="V14" s="235"/>
    </row>
    <row r="15" spans="1:22" ht="15" customHeight="1">
      <c r="A15" s="226" t="s">
        <v>101</v>
      </c>
      <c r="B15" s="154"/>
      <c r="C15" s="154"/>
      <c r="D15" s="154"/>
      <c r="E15" s="155"/>
      <c r="F15" s="168">
        <v>2505</v>
      </c>
      <c r="G15" s="235"/>
      <c r="H15" s="171"/>
      <c r="I15" s="170">
        <v>4.889140448122413</v>
      </c>
      <c r="J15" s="171"/>
      <c r="K15" s="168">
        <v>2568</v>
      </c>
      <c r="L15" s="235"/>
      <c r="M15" s="171"/>
      <c r="N15" s="170">
        <v>4.9922239502332815</v>
      </c>
      <c r="O15" s="171"/>
      <c r="P15" s="237">
        <v>-2.453271028037385</v>
      </c>
      <c r="Q15" s="235"/>
      <c r="R15" s="171"/>
      <c r="S15" s="234">
        <v>5.70615034168565</v>
      </c>
      <c r="T15" s="171"/>
      <c r="U15" s="234">
        <v>5.8231292517006805</v>
      </c>
      <c r="V15" s="235"/>
    </row>
    <row r="16" spans="1:22" ht="15" customHeight="1">
      <c r="A16" s="226" t="s">
        <v>102</v>
      </c>
      <c r="B16" s="154"/>
      <c r="C16" s="154"/>
      <c r="D16" s="154"/>
      <c r="E16" s="155"/>
      <c r="F16" s="168">
        <v>2554</v>
      </c>
      <c r="G16" s="235"/>
      <c r="H16" s="171"/>
      <c r="I16" s="170">
        <v>4.984776329143571</v>
      </c>
      <c r="J16" s="171"/>
      <c r="K16" s="168">
        <v>2457</v>
      </c>
      <c r="L16" s="235"/>
      <c r="M16" s="171"/>
      <c r="N16" s="170">
        <v>4.776438569206843</v>
      </c>
      <c r="O16" s="171"/>
      <c r="P16" s="237">
        <v>3.9479039479039413</v>
      </c>
      <c r="Q16" s="235"/>
      <c r="R16" s="171"/>
      <c r="S16" s="234">
        <v>4.89272030651341</v>
      </c>
      <c r="T16" s="171"/>
      <c r="U16" s="234">
        <v>4.644612476370511</v>
      </c>
      <c r="V16" s="235"/>
    </row>
    <row r="17" spans="1:22" s="167" customFormat="1" ht="15" customHeight="1">
      <c r="A17" s="227" t="s">
        <v>103</v>
      </c>
      <c r="B17" s="203"/>
      <c r="C17" s="203"/>
      <c r="D17" s="203"/>
      <c r="E17" s="228"/>
      <c r="F17" s="238">
        <v>10081</v>
      </c>
      <c r="G17" s="239"/>
      <c r="H17" s="240"/>
      <c r="I17" s="241">
        <v>19.67561870559763</v>
      </c>
      <c r="J17" s="240"/>
      <c r="K17" s="238">
        <v>10268</v>
      </c>
      <c r="L17" s="239"/>
      <c r="M17" s="240"/>
      <c r="N17" s="241">
        <v>19.961119751166407</v>
      </c>
      <c r="O17" s="240"/>
      <c r="P17" s="242">
        <v>-1.8211920529801362</v>
      </c>
      <c r="Q17" s="239"/>
      <c r="R17" s="240"/>
      <c r="S17" s="243">
        <v>5.311380400421497</v>
      </c>
      <c r="T17" s="240"/>
      <c r="U17" s="243">
        <v>5.257552483358935</v>
      </c>
      <c r="V17" s="239"/>
    </row>
  </sheetData>
  <mergeCells count="77">
    <mergeCell ref="P16:R16"/>
    <mergeCell ref="S16:T16"/>
    <mergeCell ref="U16:V16"/>
    <mergeCell ref="F17:H17"/>
    <mergeCell ref="I17:J17"/>
    <mergeCell ref="K17:M17"/>
    <mergeCell ref="N17:O17"/>
    <mergeCell ref="P17:R17"/>
    <mergeCell ref="S17:T17"/>
    <mergeCell ref="U17:V17"/>
    <mergeCell ref="F16:H16"/>
    <mergeCell ref="I16:J16"/>
    <mergeCell ref="K16:M16"/>
    <mergeCell ref="N16:O16"/>
    <mergeCell ref="P14:R14"/>
    <mergeCell ref="S14:T14"/>
    <mergeCell ref="U14:V14"/>
    <mergeCell ref="F15:H15"/>
    <mergeCell ref="I15:J15"/>
    <mergeCell ref="K15:M15"/>
    <mergeCell ref="N15:O15"/>
    <mergeCell ref="P15:R15"/>
    <mergeCell ref="S15:T15"/>
    <mergeCell ref="U15:V15"/>
    <mergeCell ref="F14:H14"/>
    <mergeCell ref="I14:J14"/>
    <mergeCell ref="K14:M14"/>
    <mergeCell ref="N14:O14"/>
    <mergeCell ref="P12:R12"/>
    <mergeCell ref="S12:T12"/>
    <mergeCell ref="U12:V12"/>
    <mergeCell ref="F13:H13"/>
    <mergeCell ref="I13:J13"/>
    <mergeCell ref="K13:M13"/>
    <mergeCell ref="N13:O13"/>
    <mergeCell ref="P13:R13"/>
    <mergeCell ref="S13:T13"/>
    <mergeCell ref="U13:V13"/>
    <mergeCell ref="F12:H12"/>
    <mergeCell ref="I12:J12"/>
    <mergeCell ref="K12:M12"/>
    <mergeCell ref="N12:O12"/>
    <mergeCell ref="P10:R10"/>
    <mergeCell ref="S10:T10"/>
    <mergeCell ref="U10:V10"/>
    <mergeCell ref="U11:V11"/>
    <mergeCell ref="F10:H10"/>
    <mergeCell ref="I10:J10"/>
    <mergeCell ref="K10:M10"/>
    <mergeCell ref="N10:O10"/>
    <mergeCell ref="P8:R8"/>
    <mergeCell ref="S8:T8"/>
    <mergeCell ref="U8:V8"/>
    <mergeCell ref="U9:V9"/>
    <mergeCell ref="F8:H8"/>
    <mergeCell ref="I8:J8"/>
    <mergeCell ref="K8:M8"/>
    <mergeCell ref="N8:O8"/>
    <mergeCell ref="P6:R6"/>
    <mergeCell ref="S6:T6"/>
    <mergeCell ref="U6:V6"/>
    <mergeCell ref="U7:V7"/>
    <mergeCell ref="F6:H6"/>
    <mergeCell ref="I6:J6"/>
    <mergeCell ref="K6:M6"/>
    <mergeCell ref="N6:O6"/>
    <mergeCell ref="S4:V4"/>
    <mergeCell ref="F5:H5"/>
    <mergeCell ref="I5:J5"/>
    <mergeCell ref="K5:M5"/>
    <mergeCell ref="N5:O5"/>
    <mergeCell ref="S5:T5"/>
    <mergeCell ref="U5:V5"/>
    <mergeCell ref="A4:E5"/>
    <mergeCell ref="F4:J4"/>
    <mergeCell ref="K4:O4"/>
    <mergeCell ref="P4:R5"/>
  </mergeCells>
  <printOptions/>
  <pageMargins left="0.75" right="0.75" top="1" bottom="1" header="0.512" footer="0.512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23"/>
  <sheetViews>
    <sheetView workbookViewId="0" topLeftCell="A1">
      <selection activeCell="A1" sqref="A1"/>
    </sheetView>
  </sheetViews>
  <sheetFormatPr defaultColWidth="9.00390625" defaultRowHeight="13.5" customHeight="1"/>
  <cols>
    <col min="1" max="4" width="3.75390625" style="131" customWidth="1"/>
    <col min="5" max="5" width="5.625" style="131" customWidth="1"/>
    <col min="6" max="6" width="3.625" style="131" customWidth="1"/>
    <col min="7" max="8" width="3.75390625" style="131" customWidth="1"/>
    <col min="9" max="9" width="3.625" style="131" customWidth="1"/>
    <col min="10" max="11" width="3.75390625" style="131" customWidth="1"/>
    <col min="12" max="12" width="3.625" style="131" customWidth="1"/>
    <col min="13" max="14" width="3.75390625" style="131" customWidth="1"/>
    <col min="15" max="15" width="3.625" style="131" customWidth="1"/>
    <col min="16" max="17" width="3.75390625" style="131" customWidth="1"/>
    <col min="18" max="20" width="3.625" style="270" customWidth="1"/>
    <col min="21" max="21" width="3.75390625" style="131" customWidth="1"/>
    <col min="22" max="16384" width="9.00390625" style="131" customWidth="1"/>
  </cols>
  <sheetData>
    <row r="1" spans="1:20" s="76" customFormat="1" ht="13.5" customHeight="1">
      <c r="A1" s="133" t="s">
        <v>106</v>
      </c>
      <c r="R1" s="244"/>
      <c r="S1" s="244"/>
      <c r="T1" s="244"/>
    </row>
    <row r="2" spans="18:20" s="76" customFormat="1" ht="13.5" customHeight="1">
      <c r="R2" s="244" t="s">
        <v>89</v>
      </c>
      <c r="S2" s="244"/>
      <c r="T2" s="244"/>
    </row>
    <row r="3" spans="1:21" ht="9.75" customHeight="1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244"/>
      <c r="S3" s="244"/>
      <c r="T3" s="244"/>
      <c r="U3" s="76"/>
    </row>
    <row r="4" spans="1:21" s="247" customFormat="1" ht="19.5" customHeight="1">
      <c r="A4" s="5" t="s">
        <v>77</v>
      </c>
      <c r="B4" s="139"/>
      <c r="C4" s="139"/>
      <c r="D4" s="139"/>
      <c r="E4" s="140"/>
      <c r="F4" s="82" t="s">
        <v>51</v>
      </c>
      <c r="G4" s="141"/>
      <c r="H4" s="141"/>
      <c r="I4" s="141"/>
      <c r="J4" s="141"/>
      <c r="K4" s="142"/>
      <c r="L4" s="83" t="s">
        <v>50</v>
      </c>
      <c r="M4" s="141"/>
      <c r="N4" s="141"/>
      <c r="O4" s="141"/>
      <c r="P4" s="141"/>
      <c r="Q4" s="142"/>
      <c r="R4" s="245" t="s">
        <v>78</v>
      </c>
      <c r="S4" s="246"/>
      <c r="T4" s="246"/>
      <c r="U4" s="131"/>
    </row>
    <row r="5" spans="1:21" s="2" customFormat="1" ht="19.5" customHeight="1">
      <c r="A5" s="10"/>
      <c r="B5" s="248"/>
      <c r="C5" s="248"/>
      <c r="D5" s="248"/>
      <c r="E5" s="249"/>
      <c r="F5" s="184" t="s">
        <v>105</v>
      </c>
      <c r="G5" s="250"/>
      <c r="H5" s="250"/>
      <c r="I5" s="184" t="s">
        <v>60</v>
      </c>
      <c r="J5" s="250"/>
      <c r="K5" s="250"/>
      <c r="L5" s="184" t="s">
        <v>105</v>
      </c>
      <c r="M5" s="250"/>
      <c r="N5" s="250"/>
      <c r="O5" s="144" t="s">
        <v>60</v>
      </c>
      <c r="P5" s="251"/>
      <c r="Q5" s="251"/>
      <c r="R5" s="252"/>
      <c r="S5" s="253"/>
      <c r="T5" s="253"/>
      <c r="U5" s="131"/>
    </row>
    <row r="6" spans="1:21" s="254" customFormat="1" ht="34.5" customHeight="1">
      <c r="A6" s="255" t="s">
        <v>79</v>
      </c>
      <c r="B6" s="200"/>
      <c r="C6" s="200"/>
      <c r="D6" s="200"/>
      <c r="E6" s="201"/>
      <c r="F6" s="192"/>
      <c r="G6" s="193">
        <f>SUM(G7:H13)</f>
        <v>16993</v>
      </c>
      <c r="H6" s="194"/>
      <c r="I6" s="192"/>
      <c r="J6" s="195">
        <f>G6/$G$6*100</f>
        <v>100</v>
      </c>
      <c r="K6" s="194"/>
      <c r="L6" s="200"/>
      <c r="M6" s="193">
        <f>SUM(M7:N13)</f>
        <v>17277</v>
      </c>
      <c r="N6" s="194"/>
      <c r="O6" s="192"/>
      <c r="P6" s="256">
        <f>M6/$M$6*100</f>
        <v>100</v>
      </c>
      <c r="Q6" s="194"/>
      <c r="R6" s="257">
        <f>G6/M6*100-100</f>
        <v>-1.6438039011402452</v>
      </c>
      <c r="S6" s="258"/>
      <c r="T6" s="258"/>
      <c r="U6" s="189"/>
    </row>
    <row r="7" spans="1:21" ht="15" customHeight="1">
      <c r="A7" s="101"/>
      <c r="B7" s="155" t="s">
        <v>80</v>
      </c>
      <c r="C7" s="101"/>
      <c r="D7" s="101"/>
      <c r="E7" s="102"/>
      <c r="F7" s="100"/>
      <c r="G7" s="180">
        <v>1974</v>
      </c>
      <c r="H7" s="171"/>
      <c r="I7" s="196"/>
      <c r="J7" s="198">
        <f aca="true" t="shared" si="0" ref="J7:J13">G7/$G$6*100</f>
        <v>11.616547990348968</v>
      </c>
      <c r="K7" s="171"/>
      <c r="L7" s="191"/>
      <c r="M7" s="180">
        <v>2010</v>
      </c>
      <c r="N7" s="171"/>
      <c r="O7" s="196"/>
      <c r="P7" s="265">
        <f aca="true" t="shared" si="1" ref="P7:P13">M7/$M$6*100</f>
        <v>11.633964229901023</v>
      </c>
      <c r="Q7" s="171"/>
      <c r="R7" s="271"/>
      <c r="S7" s="197">
        <f>G7/M7*100-100</f>
        <v>-1.7910447761194064</v>
      </c>
      <c r="T7" s="197"/>
      <c r="U7" s="128"/>
    </row>
    <row r="8" spans="1:21" ht="15" customHeight="1">
      <c r="A8" s="101"/>
      <c r="B8" s="155" t="s">
        <v>81</v>
      </c>
      <c r="C8" s="101"/>
      <c r="D8" s="101"/>
      <c r="E8" s="102"/>
      <c r="F8" s="100"/>
      <c r="G8" s="180">
        <v>3578</v>
      </c>
      <c r="H8" s="171"/>
      <c r="I8" s="196"/>
      <c r="J8" s="198">
        <f t="shared" si="0"/>
        <v>21.055728829518035</v>
      </c>
      <c r="K8" s="171"/>
      <c r="L8" s="191"/>
      <c r="M8" s="180">
        <v>3589</v>
      </c>
      <c r="N8" s="171"/>
      <c r="O8" s="196"/>
      <c r="P8" s="265">
        <f t="shared" si="1"/>
        <v>20.773282398564564</v>
      </c>
      <c r="Q8" s="171"/>
      <c r="R8" s="271"/>
      <c r="S8" s="197">
        <f aca="true" t="shared" si="2" ref="S8:S13">G8/M8*100-100</f>
        <v>-0.30649205906937027</v>
      </c>
      <c r="T8" s="197"/>
      <c r="U8" s="128"/>
    </row>
    <row r="9" spans="1:21" ht="15" customHeight="1">
      <c r="A9" s="101"/>
      <c r="B9" s="155" t="s">
        <v>82</v>
      </c>
      <c r="C9" s="101"/>
      <c r="D9" s="101"/>
      <c r="E9" s="102"/>
      <c r="F9" s="100"/>
      <c r="G9" s="180">
        <v>3679</v>
      </c>
      <c r="H9" s="171"/>
      <c r="I9" s="196"/>
      <c r="J9" s="198">
        <f t="shared" si="0"/>
        <v>21.650091214029306</v>
      </c>
      <c r="K9" s="171"/>
      <c r="L9" s="191"/>
      <c r="M9" s="180">
        <v>3966</v>
      </c>
      <c r="N9" s="171"/>
      <c r="O9" s="196"/>
      <c r="P9" s="265">
        <f t="shared" si="1"/>
        <v>22.955374196909187</v>
      </c>
      <c r="Q9" s="171"/>
      <c r="R9" s="271"/>
      <c r="S9" s="197">
        <f t="shared" si="2"/>
        <v>-7.23651033787192</v>
      </c>
      <c r="T9" s="197"/>
      <c r="U9" s="128"/>
    </row>
    <row r="10" spans="1:21" ht="15" customHeight="1">
      <c r="A10" s="101"/>
      <c r="B10" s="155" t="s">
        <v>83</v>
      </c>
      <c r="C10" s="101"/>
      <c r="D10" s="101"/>
      <c r="E10" s="102"/>
      <c r="F10" s="100"/>
      <c r="G10" s="180">
        <v>2192</v>
      </c>
      <c r="H10" s="171"/>
      <c r="I10" s="196"/>
      <c r="J10" s="198">
        <f t="shared" si="0"/>
        <v>12.899429176719826</v>
      </c>
      <c r="K10" s="171"/>
      <c r="L10" s="191"/>
      <c r="M10" s="180">
        <v>2309</v>
      </c>
      <c r="N10" s="171"/>
      <c r="O10" s="196"/>
      <c r="P10" s="265">
        <f t="shared" si="1"/>
        <v>13.36458875962262</v>
      </c>
      <c r="Q10" s="171"/>
      <c r="R10" s="271"/>
      <c r="S10" s="197">
        <f t="shared" si="2"/>
        <v>-5.067128627111302</v>
      </c>
      <c r="T10" s="197"/>
      <c r="U10" s="128"/>
    </row>
    <row r="11" spans="1:21" ht="15" customHeight="1">
      <c r="A11" s="101"/>
      <c r="B11" s="155" t="s">
        <v>84</v>
      </c>
      <c r="C11" s="101"/>
      <c r="D11" s="101"/>
      <c r="E11" s="102"/>
      <c r="F11" s="100"/>
      <c r="G11" s="180">
        <v>2304</v>
      </c>
      <c r="H11" s="171"/>
      <c r="I11" s="196"/>
      <c r="J11" s="198">
        <f t="shared" si="0"/>
        <v>13.558524098158065</v>
      </c>
      <c r="K11" s="171"/>
      <c r="L11" s="191"/>
      <c r="M11" s="180">
        <v>2122</v>
      </c>
      <c r="N11" s="171"/>
      <c r="O11" s="196"/>
      <c r="P11" s="265">
        <f t="shared" si="1"/>
        <v>12.282224923308444</v>
      </c>
      <c r="Q11" s="171"/>
      <c r="R11" s="271"/>
      <c r="S11" s="197">
        <f t="shared" si="2"/>
        <v>8.576814326107439</v>
      </c>
      <c r="T11" s="197"/>
      <c r="U11" s="128"/>
    </row>
    <row r="12" spans="1:21" s="134" customFormat="1" ht="15" customHeight="1">
      <c r="A12" s="101"/>
      <c r="B12" s="155" t="s">
        <v>85</v>
      </c>
      <c r="C12" s="101"/>
      <c r="D12" s="101"/>
      <c r="E12" s="102"/>
      <c r="F12" s="100"/>
      <c r="G12" s="180">
        <v>2481</v>
      </c>
      <c r="H12" s="171"/>
      <c r="I12" s="196"/>
      <c r="J12" s="198">
        <f t="shared" si="0"/>
        <v>14.600129465073856</v>
      </c>
      <c r="K12" s="171"/>
      <c r="L12" s="191"/>
      <c r="M12" s="180">
        <v>2676</v>
      </c>
      <c r="N12" s="171"/>
      <c r="O12" s="196"/>
      <c r="P12" s="265">
        <f t="shared" si="1"/>
        <v>15.488800138913007</v>
      </c>
      <c r="Q12" s="171"/>
      <c r="R12" s="271"/>
      <c r="S12" s="197">
        <f t="shared" si="2"/>
        <v>-7.286995515695068</v>
      </c>
      <c r="T12" s="197"/>
      <c r="U12" s="128"/>
    </row>
    <row r="13" spans="1:21" s="2" customFormat="1" ht="15" customHeight="1">
      <c r="A13" s="101"/>
      <c r="B13" s="155" t="s">
        <v>86</v>
      </c>
      <c r="C13" s="101"/>
      <c r="D13" s="101"/>
      <c r="E13" s="102"/>
      <c r="F13" s="100"/>
      <c r="G13" s="180">
        <v>785</v>
      </c>
      <c r="H13" s="171"/>
      <c r="I13" s="196"/>
      <c r="J13" s="198">
        <f t="shared" si="0"/>
        <v>4.619549226151945</v>
      </c>
      <c r="K13" s="171"/>
      <c r="L13" s="191"/>
      <c r="M13" s="180">
        <v>605</v>
      </c>
      <c r="N13" s="171"/>
      <c r="O13" s="196"/>
      <c r="P13" s="265">
        <f t="shared" si="1"/>
        <v>3.501765352781154</v>
      </c>
      <c r="Q13" s="171"/>
      <c r="R13" s="271"/>
      <c r="S13" s="197">
        <f t="shared" si="2"/>
        <v>29.752066115702462</v>
      </c>
      <c r="T13" s="197"/>
      <c r="U13" s="128"/>
    </row>
    <row r="14" spans="1:21" s="2" customFormat="1" ht="15" customHeight="1">
      <c r="A14" s="259"/>
      <c r="B14" s="260"/>
      <c r="C14" s="259"/>
      <c r="D14" s="259"/>
      <c r="E14" s="261"/>
      <c r="F14" s="262"/>
      <c r="G14" s="272"/>
      <c r="H14" s="273"/>
      <c r="I14" s="274"/>
      <c r="J14" s="275"/>
      <c r="K14" s="273"/>
      <c r="L14" s="276"/>
      <c r="M14" s="272"/>
      <c r="N14" s="273"/>
      <c r="O14" s="274"/>
      <c r="P14" s="277"/>
      <c r="Q14" s="273"/>
      <c r="R14" s="278"/>
      <c r="S14" s="279"/>
      <c r="T14" s="279"/>
      <c r="U14" s="128"/>
    </row>
    <row r="15" spans="1:21" s="254" customFormat="1" ht="34.5" customHeight="1">
      <c r="A15" s="263" t="s">
        <v>87</v>
      </c>
      <c r="B15" s="263"/>
      <c r="C15" s="263"/>
      <c r="D15" s="263"/>
      <c r="E15" s="264"/>
      <c r="F15" s="196"/>
      <c r="G15" s="180">
        <f>SUM(G16:H22)</f>
        <v>34243</v>
      </c>
      <c r="H15" s="171"/>
      <c r="I15" s="196"/>
      <c r="J15" s="198">
        <f>G15/$G$15*100</f>
        <v>100</v>
      </c>
      <c r="K15" s="171"/>
      <c r="L15" s="191"/>
      <c r="M15" s="180">
        <f>SUM(M16:N22)</f>
        <v>34163</v>
      </c>
      <c r="N15" s="171"/>
      <c r="O15" s="196"/>
      <c r="P15" s="265">
        <f>M15/$M$15*100</f>
        <v>100</v>
      </c>
      <c r="Q15" s="171"/>
      <c r="R15" s="257">
        <f>G15/M15*100-100</f>
        <v>0.23417147206042443</v>
      </c>
      <c r="S15" s="258"/>
      <c r="T15" s="258"/>
      <c r="U15" s="189"/>
    </row>
    <row r="16" spans="1:21" ht="15" customHeight="1">
      <c r="A16" s="101"/>
      <c r="B16" s="155" t="s">
        <v>80</v>
      </c>
      <c r="C16" s="101"/>
      <c r="D16" s="101"/>
      <c r="E16" s="102"/>
      <c r="F16" s="100"/>
      <c r="G16" s="180">
        <v>8153</v>
      </c>
      <c r="H16" s="171"/>
      <c r="I16" s="196"/>
      <c r="J16" s="198">
        <f aca="true" t="shared" si="3" ref="J16:J22">G16/$G$15*100</f>
        <v>23.80924568524954</v>
      </c>
      <c r="K16" s="171"/>
      <c r="L16" s="191"/>
      <c r="M16" s="180">
        <v>8419</v>
      </c>
      <c r="N16" s="171"/>
      <c r="O16" s="196"/>
      <c r="P16" s="265">
        <f aca="true" t="shared" si="4" ref="P16:P22">M16/$M$15*100</f>
        <v>24.643620290958054</v>
      </c>
      <c r="Q16" s="171"/>
      <c r="R16" s="280">
        <f>G16/M16*100-100</f>
        <v>-3.15952013303243</v>
      </c>
      <c r="S16" s="281"/>
      <c r="T16" s="281"/>
      <c r="U16" s="128"/>
    </row>
    <row r="17" spans="1:21" ht="15" customHeight="1">
      <c r="A17" s="101"/>
      <c r="B17" s="155" t="s">
        <v>81</v>
      </c>
      <c r="C17" s="101"/>
      <c r="D17" s="101"/>
      <c r="E17" s="102"/>
      <c r="F17" s="100"/>
      <c r="G17" s="180">
        <v>6101</v>
      </c>
      <c r="H17" s="171"/>
      <c r="I17" s="196"/>
      <c r="J17" s="198">
        <f t="shared" si="3"/>
        <v>17.8167800718395</v>
      </c>
      <c r="K17" s="171"/>
      <c r="L17" s="191"/>
      <c r="M17" s="180">
        <v>6240</v>
      </c>
      <c r="N17" s="171"/>
      <c r="O17" s="196"/>
      <c r="P17" s="265">
        <f t="shared" si="4"/>
        <v>18.265374820712466</v>
      </c>
      <c r="Q17" s="171"/>
      <c r="R17" s="271"/>
      <c r="S17" s="197">
        <f aca="true" t="shared" si="5" ref="S17:S22">G17/M17*100-100</f>
        <v>-2.227564102564102</v>
      </c>
      <c r="T17" s="197"/>
      <c r="U17" s="128"/>
    </row>
    <row r="18" spans="1:21" ht="15" customHeight="1">
      <c r="A18" s="101"/>
      <c r="B18" s="155" t="s">
        <v>82</v>
      </c>
      <c r="C18" s="101"/>
      <c r="D18" s="101"/>
      <c r="E18" s="102"/>
      <c r="F18" s="100"/>
      <c r="G18" s="180">
        <v>6308</v>
      </c>
      <c r="H18" s="171"/>
      <c r="I18" s="196"/>
      <c r="J18" s="198">
        <f t="shared" si="3"/>
        <v>18.421283181964196</v>
      </c>
      <c r="K18" s="171"/>
      <c r="L18" s="191"/>
      <c r="M18" s="180">
        <v>6437</v>
      </c>
      <c r="N18" s="171"/>
      <c r="O18" s="196"/>
      <c r="P18" s="265">
        <f t="shared" si="4"/>
        <v>18.84202207066124</v>
      </c>
      <c r="Q18" s="171"/>
      <c r="R18" s="271"/>
      <c r="S18" s="197">
        <f t="shared" si="5"/>
        <v>-2.004039148671737</v>
      </c>
      <c r="T18" s="197"/>
      <c r="U18" s="128"/>
    </row>
    <row r="19" spans="1:21" ht="15" customHeight="1">
      <c r="A19" s="101"/>
      <c r="B19" s="155" t="s">
        <v>83</v>
      </c>
      <c r="C19" s="101"/>
      <c r="D19" s="101"/>
      <c r="E19" s="102"/>
      <c r="F19" s="100"/>
      <c r="G19" s="180">
        <v>2914</v>
      </c>
      <c r="H19" s="171"/>
      <c r="I19" s="196"/>
      <c r="J19" s="198">
        <f t="shared" si="3"/>
        <v>8.50976841982303</v>
      </c>
      <c r="K19" s="171"/>
      <c r="L19" s="191"/>
      <c r="M19" s="180">
        <v>2685</v>
      </c>
      <c r="N19" s="171"/>
      <c r="O19" s="196"/>
      <c r="P19" s="265">
        <f t="shared" si="4"/>
        <v>7.85938003102772</v>
      </c>
      <c r="Q19" s="171"/>
      <c r="R19" s="271"/>
      <c r="S19" s="197">
        <f t="shared" si="5"/>
        <v>8.528864059590319</v>
      </c>
      <c r="T19" s="197"/>
      <c r="U19" s="128"/>
    </row>
    <row r="20" spans="1:21" ht="15" customHeight="1">
      <c r="A20" s="101"/>
      <c r="B20" s="155" t="s">
        <v>84</v>
      </c>
      <c r="C20" s="101"/>
      <c r="D20" s="101"/>
      <c r="E20" s="102"/>
      <c r="F20" s="100"/>
      <c r="G20" s="180">
        <v>2950</v>
      </c>
      <c r="H20" s="171"/>
      <c r="I20" s="196"/>
      <c r="J20" s="198">
        <f t="shared" si="3"/>
        <v>8.61489939549689</v>
      </c>
      <c r="K20" s="171"/>
      <c r="L20" s="191"/>
      <c r="M20" s="180">
        <v>2833</v>
      </c>
      <c r="N20" s="171"/>
      <c r="O20" s="196"/>
      <c r="P20" s="265">
        <f t="shared" si="4"/>
        <v>8.29259725433949</v>
      </c>
      <c r="Q20" s="171"/>
      <c r="R20" s="271"/>
      <c r="S20" s="197">
        <f t="shared" si="5"/>
        <v>4.12989763501588</v>
      </c>
      <c r="T20" s="197"/>
      <c r="U20" s="128"/>
    </row>
    <row r="21" spans="1:21" s="134" customFormat="1" ht="15" customHeight="1">
      <c r="A21" s="101"/>
      <c r="B21" s="155" t="s">
        <v>85</v>
      </c>
      <c r="C21" s="101"/>
      <c r="D21" s="101"/>
      <c r="E21" s="102"/>
      <c r="F21" s="100"/>
      <c r="G21" s="180">
        <v>3452</v>
      </c>
      <c r="H21" s="171"/>
      <c r="I21" s="196"/>
      <c r="J21" s="198">
        <f t="shared" si="3"/>
        <v>10.080892445171276</v>
      </c>
      <c r="K21" s="171"/>
      <c r="L21" s="191"/>
      <c r="M21" s="180">
        <v>3396</v>
      </c>
      <c r="N21" s="171"/>
      <c r="O21" s="196"/>
      <c r="P21" s="265">
        <f t="shared" si="4"/>
        <v>9.94057898896467</v>
      </c>
      <c r="Q21" s="171"/>
      <c r="R21" s="271"/>
      <c r="S21" s="197">
        <f t="shared" si="5"/>
        <v>1.6489988221436818</v>
      </c>
      <c r="T21" s="197"/>
      <c r="U21" s="128"/>
    </row>
    <row r="22" spans="1:21" ht="15" customHeight="1">
      <c r="A22" s="101"/>
      <c r="B22" s="155" t="s">
        <v>86</v>
      </c>
      <c r="C22" s="101"/>
      <c r="D22" s="101"/>
      <c r="E22" s="102"/>
      <c r="F22" s="100"/>
      <c r="G22" s="180">
        <v>4365</v>
      </c>
      <c r="H22" s="171"/>
      <c r="I22" s="196"/>
      <c r="J22" s="198">
        <f t="shared" si="3"/>
        <v>12.747130800455567</v>
      </c>
      <c r="K22" s="171"/>
      <c r="L22" s="191"/>
      <c r="M22" s="180">
        <v>4153</v>
      </c>
      <c r="N22" s="171"/>
      <c r="O22" s="196"/>
      <c r="P22" s="265">
        <f t="shared" si="4"/>
        <v>12.156426543336359</v>
      </c>
      <c r="Q22" s="171"/>
      <c r="R22" s="271"/>
      <c r="S22" s="197">
        <f t="shared" si="5"/>
        <v>5.104743558873096</v>
      </c>
      <c r="T22" s="197"/>
      <c r="U22" s="134"/>
    </row>
    <row r="23" spans="1:20" ht="15" customHeight="1">
      <c r="A23" s="266"/>
      <c r="B23" s="266"/>
      <c r="C23" s="266"/>
      <c r="D23" s="266"/>
      <c r="E23" s="266"/>
      <c r="F23" s="267"/>
      <c r="G23" s="282"/>
      <c r="H23" s="283"/>
      <c r="I23" s="284"/>
      <c r="J23" s="282"/>
      <c r="K23" s="283"/>
      <c r="L23" s="284"/>
      <c r="M23" s="282"/>
      <c r="N23" s="283"/>
      <c r="O23" s="284"/>
      <c r="P23" s="282"/>
      <c r="Q23" s="283"/>
      <c r="R23" s="285"/>
      <c r="S23" s="285"/>
      <c r="T23" s="285"/>
    </row>
    <row r="24" ht="19.5" customHeight="1"/>
  </sheetData>
  <mergeCells count="89">
    <mergeCell ref="S21:T21"/>
    <mergeCell ref="G22:H22"/>
    <mergeCell ref="J22:K22"/>
    <mergeCell ref="M22:N22"/>
    <mergeCell ref="P22:Q22"/>
    <mergeCell ref="S22:T22"/>
    <mergeCell ref="G21:H21"/>
    <mergeCell ref="J21:K21"/>
    <mergeCell ref="M21:N21"/>
    <mergeCell ref="P21:Q21"/>
    <mergeCell ref="S19:T19"/>
    <mergeCell ref="G20:H20"/>
    <mergeCell ref="J20:K20"/>
    <mergeCell ref="M20:N20"/>
    <mergeCell ref="P20:Q20"/>
    <mergeCell ref="S20:T20"/>
    <mergeCell ref="G19:H19"/>
    <mergeCell ref="J19:K19"/>
    <mergeCell ref="M19:N19"/>
    <mergeCell ref="P19:Q19"/>
    <mergeCell ref="S17:T17"/>
    <mergeCell ref="G18:H18"/>
    <mergeCell ref="J18:K18"/>
    <mergeCell ref="M18:N18"/>
    <mergeCell ref="P18:Q18"/>
    <mergeCell ref="S18:T18"/>
    <mergeCell ref="G17:H17"/>
    <mergeCell ref="J17:K17"/>
    <mergeCell ref="M17:N17"/>
    <mergeCell ref="P17:Q17"/>
    <mergeCell ref="P15:Q15"/>
    <mergeCell ref="R15:T15"/>
    <mergeCell ref="G16:H16"/>
    <mergeCell ref="J16:K16"/>
    <mergeCell ref="M16:N16"/>
    <mergeCell ref="P16:Q16"/>
    <mergeCell ref="R16:T16"/>
    <mergeCell ref="A15:E15"/>
    <mergeCell ref="G15:H15"/>
    <mergeCell ref="J15:K15"/>
    <mergeCell ref="M15:N15"/>
    <mergeCell ref="S12:T12"/>
    <mergeCell ref="G13:H13"/>
    <mergeCell ref="J13:K13"/>
    <mergeCell ref="M13:N13"/>
    <mergeCell ref="P13:Q13"/>
    <mergeCell ref="S13:T13"/>
    <mergeCell ref="G12:H12"/>
    <mergeCell ref="J12:K12"/>
    <mergeCell ref="M12:N12"/>
    <mergeCell ref="P12:Q12"/>
    <mergeCell ref="S10:T10"/>
    <mergeCell ref="G11:H11"/>
    <mergeCell ref="J11:K11"/>
    <mergeCell ref="M11:N11"/>
    <mergeCell ref="P11:Q11"/>
    <mergeCell ref="S11:T11"/>
    <mergeCell ref="G10:H10"/>
    <mergeCell ref="J10:K10"/>
    <mergeCell ref="M10:N10"/>
    <mergeCell ref="P10:Q10"/>
    <mergeCell ref="S8:T8"/>
    <mergeCell ref="G9:H9"/>
    <mergeCell ref="J9:K9"/>
    <mergeCell ref="M9:N9"/>
    <mergeCell ref="P9:Q9"/>
    <mergeCell ref="S9:T9"/>
    <mergeCell ref="G8:H8"/>
    <mergeCell ref="J8:K8"/>
    <mergeCell ref="M8:N8"/>
    <mergeCell ref="P8:Q8"/>
    <mergeCell ref="R6:T6"/>
    <mergeCell ref="G7:H7"/>
    <mergeCell ref="J7:K7"/>
    <mergeCell ref="M7:N7"/>
    <mergeCell ref="P7:Q7"/>
    <mergeCell ref="S7:T7"/>
    <mergeCell ref="G6:H6"/>
    <mergeCell ref="J6:K6"/>
    <mergeCell ref="M6:N6"/>
    <mergeCell ref="P6:Q6"/>
    <mergeCell ref="A4:E5"/>
    <mergeCell ref="F4:K4"/>
    <mergeCell ref="L4:Q4"/>
    <mergeCell ref="R4:T5"/>
    <mergeCell ref="F5:H5"/>
    <mergeCell ref="I5:K5"/>
    <mergeCell ref="L5:N5"/>
    <mergeCell ref="O5:Q5"/>
  </mergeCells>
  <printOptions/>
  <pageMargins left="0.75" right="0.75" top="1" bottom="1" header="0.512" footer="0.512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14"/>
  <sheetViews>
    <sheetView workbookViewId="0" topLeftCell="A1">
      <selection activeCell="A1" sqref="A1"/>
    </sheetView>
  </sheetViews>
  <sheetFormatPr defaultColWidth="9.00390625" defaultRowHeight="13.5" customHeight="1"/>
  <cols>
    <col min="1" max="5" width="3.75390625" style="76" customWidth="1"/>
    <col min="6" max="6" width="5.625" style="76" customWidth="1"/>
    <col min="7" max="18" width="3.75390625" style="76" customWidth="1"/>
    <col min="19" max="22" width="4.625" style="76" customWidth="1"/>
    <col min="23" max="16384" width="9.00390625" style="76" customWidth="1"/>
  </cols>
  <sheetData>
    <row r="1" ht="12">
      <c r="A1" s="133" t="s">
        <v>119</v>
      </c>
    </row>
    <row r="2" s="131" customFormat="1" ht="13.5" customHeight="1">
      <c r="T2" s="131" t="s">
        <v>107</v>
      </c>
    </row>
    <row r="3" spans="1:22" s="286" customFormat="1" ht="21.75" customHeight="1">
      <c r="A3" s="5" t="s">
        <v>90</v>
      </c>
      <c r="B3" s="5"/>
      <c r="C3" s="5"/>
      <c r="D3" s="5"/>
      <c r="E3" s="5"/>
      <c r="F3" s="6"/>
      <c r="G3" s="287" t="s">
        <v>51</v>
      </c>
      <c r="H3" s="288"/>
      <c r="I3" s="288"/>
      <c r="J3" s="288"/>
      <c r="K3" s="289"/>
      <c r="L3" s="287" t="s">
        <v>50</v>
      </c>
      <c r="M3" s="288"/>
      <c r="N3" s="288"/>
      <c r="O3" s="288"/>
      <c r="P3" s="288"/>
      <c r="Q3" s="290" t="s">
        <v>108</v>
      </c>
      <c r="R3" s="291"/>
      <c r="S3" s="287" t="s">
        <v>109</v>
      </c>
      <c r="T3" s="288"/>
      <c r="U3" s="288"/>
      <c r="V3" s="288"/>
    </row>
    <row r="4" spans="1:22" s="292" customFormat="1" ht="21.75" customHeight="1">
      <c r="A4" s="10"/>
      <c r="B4" s="10"/>
      <c r="C4" s="10"/>
      <c r="D4" s="10"/>
      <c r="E4" s="10"/>
      <c r="F4" s="11"/>
      <c r="G4" s="293" t="s">
        <v>110</v>
      </c>
      <c r="H4" s="294"/>
      <c r="I4" s="295"/>
      <c r="J4" s="293" t="s">
        <v>60</v>
      </c>
      <c r="K4" s="295"/>
      <c r="L4" s="293" t="s">
        <v>110</v>
      </c>
      <c r="M4" s="294"/>
      <c r="N4" s="295"/>
      <c r="O4" s="293" t="s">
        <v>60</v>
      </c>
      <c r="P4" s="295"/>
      <c r="Q4" s="296"/>
      <c r="R4" s="297"/>
      <c r="S4" s="298" t="s">
        <v>95</v>
      </c>
      <c r="T4" s="299"/>
      <c r="U4" s="300" t="s">
        <v>96</v>
      </c>
      <c r="V4" s="301"/>
    </row>
    <row r="5" spans="1:22" s="128" customFormat="1" ht="27.75" customHeight="1">
      <c r="A5" s="154" t="s">
        <v>111</v>
      </c>
      <c r="B5" s="101"/>
      <c r="C5" s="101"/>
      <c r="D5" s="101"/>
      <c r="E5" s="101"/>
      <c r="F5" s="102"/>
      <c r="G5" s="308">
        <v>168534213</v>
      </c>
      <c r="H5" s="309"/>
      <c r="I5" s="309"/>
      <c r="J5" s="310">
        <v>100</v>
      </c>
      <c r="K5" s="309"/>
      <c r="L5" s="308">
        <v>175770003</v>
      </c>
      <c r="M5" s="309"/>
      <c r="N5" s="309"/>
      <c r="O5" s="310">
        <v>100</v>
      </c>
      <c r="P5" s="309"/>
      <c r="Q5" s="311">
        <v>-4.116623927007609</v>
      </c>
      <c r="R5" s="311"/>
      <c r="S5" s="312">
        <v>3289.371008665782</v>
      </c>
      <c r="T5" s="312"/>
      <c r="U5" s="313">
        <v>3416.990727060653</v>
      </c>
      <c r="V5" s="314"/>
    </row>
    <row r="6" spans="1:22" s="128" customFormat="1" ht="27.75" customHeight="1">
      <c r="A6" s="154" t="s">
        <v>112</v>
      </c>
      <c r="B6" s="101"/>
      <c r="C6" s="101"/>
      <c r="D6" s="101"/>
      <c r="E6" s="101"/>
      <c r="F6" s="102"/>
      <c r="G6" s="315">
        <v>112364956</v>
      </c>
      <c r="H6" s="316"/>
      <c r="I6" s="316"/>
      <c r="J6" s="317">
        <v>66.95992375900455</v>
      </c>
      <c r="K6" s="316"/>
      <c r="L6" s="315">
        <v>117695460</v>
      </c>
      <c r="M6" s="316"/>
      <c r="N6" s="316"/>
      <c r="O6" s="317">
        <v>66.95992375900455</v>
      </c>
      <c r="P6" s="316"/>
      <c r="Q6" s="318">
        <v>-4.5290650973283135</v>
      </c>
      <c r="R6" s="318"/>
      <c r="S6" s="319">
        <v>6612.426057788502</v>
      </c>
      <c r="T6" s="319"/>
      <c r="U6" s="320">
        <v>6812.26254558083</v>
      </c>
      <c r="V6" s="321"/>
    </row>
    <row r="7" spans="1:22" s="128" customFormat="1" ht="27.75" customHeight="1">
      <c r="A7" s="154" t="s">
        <v>113</v>
      </c>
      <c r="B7" s="101"/>
      <c r="C7" s="101"/>
      <c r="D7" s="101"/>
      <c r="E7" s="101"/>
      <c r="F7" s="102"/>
      <c r="G7" s="315">
        <v>56169257</v>
      </c>
      <c r="H7" s="316"/>
      <c r="I7" s="316"/>
      <c r="J7" s="317">
        <v>33.04007624099546</v>
      </c>
      <c r="K7" s="316"/>
      <c r="L7" s="315">
        <v>58074543</v>
      </c>
      <c r="M7" s="316"/>
      <c r="N7" s="316"/>
      <c r="O7" s="317">
        <v>33.04007624099546</v>
      </c>
      <c r="P7" s="316"/>
      <c r="Q7" s="318">
        <v>-3.2807593509603663</v>
      </c>
      <c r="R7" s="318"/>
      <c r="S7" s="319">
        <v>1640.3135531349474</v>
      </c>
      <c r="T7" s="319"/>
      <c r="U7" s="320">
        <v>1699.9251529432427</v>
      </c>
      <c r="V7" s="321"/>
    </row>
    <row r="8" spans="1:22" s="128" customFormat="1" ht="15" customHeight="1">
      <c r="A8" s="101"/>
      <c r="B8" s="154" t="s">
        <v>74</v>
      </c>
      <c r="C8" s="101"/>
      <c r="D8" s="101"/>
      <c r="E8" s="101"/>
      <c r="F8" s="102"/>
      <c r="G8" s="168">
        <v>8975590</v>
      </c>
      <c r="H8" s="180"/>
      <c r="I8" s="169"/>
      <c r="J8" s="317">
        <v>4.7596710799396185</v>
      </c>
      <c r="K8" s="316"/>
      <c r="L8" s="315">
        <v>8366074</v>
      </c>
      <c r="M8" s="316"/>
      <c r="N8" s="316"/>
      <c r="O8" s="317">
        <v>4.7596710799396185</v>
      </c>
      <c r="P8" s="316"/>
      <c r="Q8" s="318">
        <v>7.285567878075199</v>
      </c>
      <c r="R8" s="318"/>
      <c r="S8" s="319">
        <v>3387.0150943396225</v>
      </c>
      <c r="T8" s="319"/>
      <c r="U8" s="320">
        <v>3011.5457163426927</v>
      </c>
      <c r="V8" s="321"/>
    </row>
    <row r="9" spans="1:22" s="128" customFormat="1" ht="15" customHeight="1">
      <c r="A9" s="101"/>
      <c r="B9" s="154" t="s">
        <v>114</v>
      </c>
      <c r="C9" s="101"/>
      <c r="D9" s="101"/>
      <c r="E9" s="101"/>
      <c r="F9" s="102"/>
      <c r="G9" s="168">
        <v>4909470</v>
      </c>
      <c r="H9" s="180"/>
      <c r="I9" s="169"/>
      <c r="J9" s="317">
        <v>3.41235586142648</v>
      </c>
      <c r="K9" s="316"/>
      <c r="L9" s="315">
        <v>5997898</v>
      </c>
      <c r="M9" s="316"/>
      <c r="N9" s="316"/>
      <c r="O9" s="317">
        <v>3.41235586142648</v>
      </c>
      <c r="P9" s="316"/>
      <c r="Q9" s="318">
        <v>-18.14682410404444</v>
      </c>
      <c r="R9" s="318"/>
      <c r="S9" s="319">
        <v>1266.96</v>
      </c>
      <c r="T9" s="319"/>
      <c r="U9" s="320">
        <v>1520.379721166033</v>
      </c>
      <c r="V9" s="321"/>
    </row>
    <row r="10" spans="1:22" s="128" customFormat="1" ht="15" customHeight="1">
      <c r="A10" s="101"/>
      <c r="B10" s="154" t="s">
        <v>115</v>
      </c>
      <c r="C10" s="101"/>
      <c r="D10" s="101"/>
      <c r="E10" s="101"/>
      <c r="F10" s="102"/>
      <c r="G10" s="168">
        <v>15365199</v>
      </c>
      <c r="H10" s="180"/>
      <c r="I10" s="169"/>
      <c r="J10" s="317">
        <v>8.89785955115447</v>
      </c>
      <c r="K10" s="316"/>
      <c r="L10" s="315">
        <v>15639768</v>
      </c>
      <c r="M10" s="316"/>
      <c r="N10" s="316"/>
      <c r="O10" s="317">
        <v>8.89785955115447</v>
      </c>
      <c r="P10" s="316"/>
      <c r="Q10" s="318">
        <v>-1.7555823078705544</v>
      </c>
      <c r="R10" s="318"/>
      <c r="S10" s="319">
        <v>1221.5931785657497</v>
      </c>
      <c r="T10" s="319"/>
      <c r="U10" s="320">
        <v>1287.541615213633</v>
      </c>
      <c r="V10" s="321"/>
    </row>
    <row r="11" spans="1:22" s="128" customFormat="1" ht="15" customHeight="1">
      <c r="A11" s="101"/>
      <c r="B11" s="154" t="s">
        <v>116</v>
      </c>
      <c r="C11" s="101"/>
      <c r="D11" s="101"/>
      <c r="E11" s="101"/>
      <c r="F11" s="102"/>
      <c r="G11" s="168">
        <v>7065386</v>
      </c>
      <c r="H11" s="180"/>
      <c r="I11" s="169"/>
      <c r="J11" s="317">
        <v>4.767689512982486</v>
      </c>
      <c r="K11" s="316"/>
      <c r="L11" s="315">
        <v>8380168</v>
      </c>
      <c r="M11" s="316"/>
      <c r="N11" s="316"/>
      <c r="O11" s="317">
        <v>4.767689512982486</v>
      </c>
      <c r="P11" s="316"/>
      <c r="Q11" s="318">
        <v>-15.68920813998001</v>
      </c>
      <c r="R11" s="318"/>
      <c r="S11" s="319">
        <v>2820.5133732534932</v>
      </c>
      <c r="T11" s="319"/>
      <c r="U11" s="320">
        <v>3263.3052959501556</v>
      </c>
      <c r="V11" s="321"/>
    </row>
    <row r="12" spans="1:22" s="128" customFormat="1" ht="15" customHeight="1">
      <c r="A12" s="101"/>
      <c r="B12" s="154" t="s">
        <v>117</v>
      </c>
      <c r="C12" s="101"/>
      <c r="D12" s="101"/>
      <c r="E12" s="101"/>
      <c r="F12" s="102"/>
      <c r="G12" s="168">
        <v>4966703</v>
      </c>
      <c r="H12" s="180"/>
      <c r="I12" s="169"/>
      <c r="J12" s="317">
        <v>2.763856697436593</v>
      </c>
      <c r="K12" s="316"/>
      <c r="L12" s="315">
        <v>4858031</v>
      </c>
      <c r="M12" s="316"/>
      <c r="N12" s="316"/>
      <c r="O12" s="317">
        <v>2.763856697436593</v>
      </c>
      <c r="P12" s="316"/>
      <c r="Q12" s="318">
        <v>2.236955671958455</v>
      </c>
      <c r="R12" s="318"/>
      <c r="S12" s="319">
        <v>1944.6761942051683</v>
      </c>
      <c r="T12" s="319"/>
      <c r="U12" s="320">
        <v>1977.2205942205942</v>
      </c>
      <c r="V12" s="321"/>
    </row>
    <row r="13" spans="1:22" s="134" customFormat="1" ht="15" customHeight="1">
      <c r="A13" s="101"/>
      <c r="B13" s="154" t="s">
        <v>118</v>
      </c>
      <c r="C13" s="101"/>
      <c r="D13" s="101"/>
      <c r="E13" s="101"/>
      <c r="F13" s="102"/>
      <c r="G13" s="168">
        <v>14886909</v>
      </c>
      <c r="H13" s="180"/>
      <c r="I13" s="169"/>
      <c r="J13" s="317">
        <v>8.438643538055809</v>
      </c>
      <c r="K13" s="316"/>
      <c r="L13" s="315">
        <v>14832604</v>
      </c>
      <c r="M13" s="316"/>
      <c r="N13" s="316"/>
      <c r="O13" s="317">
        <v>8.438643538055809</v>
      </c>
      <c r="P13" s="316"/>
      <c r="Q13" s="318">
        <v>0.3661191251381126</v>
      </c>
      <c r="R13" s="318"/>
      <c r="S13" s="319">
        <v>1476.7293919254041</v>
      </c>
      <c r="T13" s="319"/>
      <c r="U13" s="320">
        <v>1444.5465523957928</v>
      </c>
      <c r="V13" s="321"/>
    </row>
    <row r="14" spans="1:22" s="134" customFormat="1" ht="7.5" customHeight="1">
      <c r="A14" s="122"/>
      <c r="B14" s="203"/>
      <c r="C14" s="122"/>
      <c r="D14" s="122"/>
      <c r="E14" s="122"/>
      <c r="F14" s="122"/>
      <c r="G14" s="37"/>
      <c r="H14" s="122"/>
      <c r="I14" s="123"/>
      <c r="J14" s="302"/>
      <c r="K14" s="122"/>
      <c r="L14" s="37"/>
      <c r="M14" s="122"/>
      <c r="N14" s="123"/>
      <c r="O14" s="302"/>
      <c r="P14" s="122"/>
      <c r="Q14" s="303"/>
      <c r="R14" s="304"/>
      <c r="S14" s="305"/>
      <c r="T14" s="306"/>
      <c r="U14" s="307"/>
      <c r="V14" s="122"/>
    </row>
    <row r="15" ht="15" customHeight="1"/>
  </sheetData>
  <mergeCells count="74">
    <mergeCell ref="Q13:R13"/>
    <mergeCell ref="S13:T13"/>
    <mergeCell ref="U13:V13"/>
    <mergeCell ref="G13:I13"/>
    <mergeCell ref="J13:K13"/>
    <mergeCell ref="L13:N13"/>
    <mergeCell ref="O13:P13"/>
    <mergeCell ref="Q11:R11"/>
    <mergeCell ref="S11:T11"/>
    <mergeCell ref="U11:V11"/>
    <mergeCell ref="G12:I12"/>
    <mergeCell ref="J12:K12"/>
    <mergeCell ref="L12:N12"/>
    <mergeCell ref="O12:P12"/>
    <mergeCell ref="Q12:R12"/>
    <mergeCell ref="S12:T12"/>
    <mergeCell ref="U12:V12"/>
    <mergeCell ref="G11:I11"/>
    <mergeCell ref="J11:K11"/>
    <mergeCell ref="L11:N11"/>
    <mergeCell ref="O11:P11"/>
    <mergeCell ref="Q9:R9"/>
    <mergeCell ref="S9:T9"/>
    <mergeCell ref="U9:V9"/>
    <mergeCell ref="G10:I10"/>
    <mergeCell ref="J10:K10"/>
    <mergeCell ref="L10:N10"/>
    <mergeCell ref="O10:P10"/>
    <mergeCell ref="Q10:R10"/>
    <mergeCell ref="S10:T10"/>
    <mergeCell ref="U10:V10"/>
    <mergeCell ref="G9:I9"/>
    <mergeCell ref="J9:K9"/>
    <mergeCell ref="L9:N9"/>
    <mergeCell ref="O9:P9"/>
    <mergeCell ref="Q8:R8"/>
    <mergeCell ref="S8:T8"/>
    <mergeCell ref="U8:V8"/>
    <mergeCell ref="G8:I8"/>
    <mergeCell ref="J8:K8"/>
    <mergeCell ref="L8:N8"/>
    <mergeCell ref="O8:P8"/>
    <mergeCell ref="Q7:R7"/>
    <mergeCell ref="S7:T7"/>
    <mergeCell ref="U7:V7"/>
    <mergeCell ref="G7:I7"/>
    <mergeCell ref="J7:K7"/>
    <mergeCell ref="L7:N7"/>
    <mergeCell ref="O7:P7"/>
    <mergeCell ref="Q6:R6"/>
    <mergeCell ref="S6:T6"/>
    <mergeCell ref="U6:V6"/>
    <mergeCell ref="G6:I6"/>
    <mergeCell ref="J6:K6"/>
    <mergeCell ref="L6:N6"/>
    <mergeCell ref="O6:P6"/>
    <mergeCell ref="Q5:R5"/>
    <mergeCell ref="S5:T5"/>
    <mergeCell ref="U5:V5"/>
    <mergeCell ref="G5:I5"/>
    <mergeCell ref="J5:K5"/>
    <mergeCell ref="L5:N5"/>
    <mergeCell ref="O5:P5"/>
    <mergeCell ref="G4:I4"/>
    <mergeCell ref="J4:K4"/>
    <mergeCell ref="L4:N4"/>
    <mergeCell ref="O4:P4"/>
    <mergeCell ref="S4:T4"/>
    <mergeCell ref="U4:V4"/>
    <mergeCell ref="A3:F4"/>
    <mergeCell ref="G3:K3"/>
    <mergeCell ref="L3:P3"/>
    <mergeCell ref="Q3:R4"/>
    <mergeCell ref="S3:V3"/>
  </mergeCells>
  <printOptions/>
  <pageMargins left="0.75" right="0.75" top="1" bottom="1" header="0.512" footer="0.512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22"/>
  <sheetViews>
    <sheetView workbookViewId="0" topLeftCell="A1">
      <selection activeCell="A1" sqref="A1"/>
    </sheetView>
  </sheetViews>
  <sheetFormatPr defaultColWidth="9.00390625" defaultRowHeight="12.75" customHeight="1"/>
  <cols>
    <col min="1" max="5" width="3.75390625" style="74" customWidth="1"/>
    <col min="6" max="7" width="3.875" style="74" customWidth="1"/>
    <col min="8" max="8" width="4.625" style="74" customWidth="1"/>
    <col min="9" max="9" width="2.625" style="74" customWidth="1"/>
    <col min="10" max="10" width="3.75390625" style="74" customWidth="1"/>
    <col min="11" max="11" width="3.375" style="74" customWidth="1"/>
    <col min="12" max="13" width="3.875" style="74" customWidth="1"/>
    <col min="14" max="14" width="4.625" style="74" customWidth="1"/>
    <col min="15" max="15" width="2.625" style="74" customWidth="1"/>
    <col min="16" max="16" width="3.75390625" style="74" customWidth="1"/>
    <col min="17" max="17" width="3.375" style="74" customWidth="1"/>
    <col min="18" max="30" width="3.75390625" style="74" customWidth="1"/>
    <col min="31" max="16384" width="9.00390625" style="74" customWidth="1"/>
  </cols>
  <sheetData>
    <row r="1" ht="12.75" customHeight="1">
      <c r="A1" s="1" t="s">
        <v>122</v>
      </c>
    </row>
    <row r="2" ht="12.75" customHeight="1">
      <c r="R2" s="2" t="s">
        <v>107</v>
      </c>
    </row>
    <row r="3" spans="1:21" s="323" customFormat="1" ht="19.5" customHeight="1">
      <c r="A3" s="5" t="s">
        <v>120</v>
      </c>
      <c r="B3" s="139"/>
      <c r="C3" s="139"/>
      <c r="D3" s="139"/>
      <c r="E3" s="140"/>
      <c r="F3" s="82" t="s">
        <v>51</v>
      </c>
      <c r="G3" s="141"/>
      <c r="H3" s="141"/>
      <c r="I3" s="141"/>
      <c r="J3" s="141"/>
      <c r="K3" s="142"/>
      <c r="L3" s="83" t="s">
        <v>50</v>
      </c>
      <c r="M3" s="141"/>
      <c r="N3" s="141"/>
      <c r="O3" s="141"/>
      <c r="P3" s="141"/>
      <c r="Q3" s="142"/>
      <c r="R3" s="42" t="s">
        <v>121</v>
      </c>
      <c r="S3" s="322"/>
      <c r="T3" s="322"/>
      <c r="U3" s="2"/>
    </row>
    <row r="4" spans="1:20" s="2" customFormat="1" ht="19.5" customHeight="1">
      <c r="A4" s="10"/>
      <c r="B4" s="248"/>
      <c r="C4" s="248"/>
      <c r="D4" s="248"/>
      <c r="E4" s="249"/>
      <c r="F4" s="324" t="s">
        <v>4</v>
      </c>
      <c r="G4" s="325"/>
      <c r="H4" s="326"/>
      <c r="I4" s="327" t="s">
        <v>60</v>
      </c>
      <c r="J4" s="328"/>
      <c r="K4" s="328"/>
      <c r="L4" s="324" t="s">
        <v>4</v>
      </c>
      <c r="M4" s="325"/>
      <c r="N4" s="326"/>
      <c r="O4" s="329" t="s">
        <v>60</v>
      </c>
      <c r="P4" s="330"/>
      <c r="Q4" s="330"/>
      <c r="R4" s="331"/>
      <c r="S4" s="332"/>
      <c r="T4" s="332"/>
    </row>
    <row r="5" spans="1:20" s="22" customFormat="1" ht="34.5" customHeight="1">
      <c r="A5" s="255" t="s">
        <v>79</v>
      </c>
      <c r="B5" s="200"/>
      <c r="C5" s="200"/>
      <c r="D5" s="200"/>
      <c r="E5" s="201"/>
      <c r="F5" s="229">
        <f>SUM(F6:H12)</f>
        <v>112364956</v>
      </c>
      <c r="G5" s="230"/>
      <c r="H5" s="194"/>
      <c r="I5" s="192"/>
      <c r="J5" s="195">
        <f>F5/$F$5*100</f>
        <v>100</v>
      </c>
      <c r="K5" s="194"/>
      <c r="L5" s="229">
        <f>SUM(L6:N12)</f>
        <v>117695460</v>
      </c>
      <c r="M5" s="193"/>
      <c r="N5" s="333"/>
      <c r="O5" s="192"/>
      <c r="P5" s="195">
        <f>L5/$L$5*100</f>
        <v>100</v>
      </c>
      <c r="Q5" s="194"/>
      <c r="R5" s="192"/>
      <c r="S5" s="334">
        <f>(F5/L5-1)*100</f>
        <v>-4.529065097328311</v>
      </c>
      <c r="T5" s="334" t="e">
        <f>(L5/R5-1)*100</f>
        <v>#DIV/0!</v>
      </c>
    </row>
    <row r="6" spans="1:20" s="2" customFormat="1" ht="15" customHeight="1">
      <c r="A6" s="101"/>
      <c r="B6" s="155" t="s">
        <v>80</v>
      </c>
      <c r="C6" s="101"/>
      <c r="D6" s="101"/>
      <c r="E6" s="102"/>
      <c r="F6" s="168">
        <v>9226665</v>
      </c>
      <c r="G6" s="235"/>
      <c r="H6" s="171"/>
      <c r="I6" s="196"/>
      <c r="J6" s="198">
        <f aca="true" t="shared" si="0" ref="J6:J12">F6/$F$5*100</f>
        <v>8.211336815723934</v>
      </c>
      <c r="K6" s="171"/>
      <c r="L6" s="168">
        <v>9411237</v>
      </c>
      <c r="M6" s="235"/>
      <c r="N6" s="171"/>
      <c r="O6" s="196"/>
      <c r="P6" s="198">
        <f>L6/$L$5*100</f>
        <v>7.996261707970724</v>
      </c>
      <c r="Q6" s="171"/>
      <c r="R6" s="196"/>
      <c r="S6" s="336">
        <f aca="true" t="shared" si="1" ref="S6:S12">(F6/L6-1)*100</f>
        <v>-1.9611874613294722</v>
      </c>
      <c r="T6" s="336" t="e">
        <f aca="true" t="shared" si="2" ref="T6:T12">(L6/R6-1)*100</f>
        <v>#DIV/0!</v>
      </c>
    </row>
    <row r="7" spans="1:20" s="2" customFormat="1" ht="15" customHeight="1">
      <c r="A7" s="101"/>
      <c r="B7" s="155" t="s">
        <v>81</v>
      </c>
      <c r="C7" s="101"/>
      <c r="D7" s="101"/>
      <c r="E7" s="102"/>
      <c r="F7" s="168">
        <v>22247587</v>
      </c>
      <c r="G7" s="235"/>
      <c r="H7" s="171"/>
      <c r="I7" s="196"/>
      <c r="J7" s="198">
        <f t="shared" si="0"/>
        <v>19.799399912549248</v>
      </c>
      <c r="K7" s="171"/>
      <c r="L7" s="168">
        <v>22629673</v>
      </c>
      <c r="M7" s="235"/>
      <c r="N7" s="171"/>
      <c r="O7" s="196"/>
      <c r="P7" s="198">
        <f aca="true" t="shared" si="3" ref="P7:P12">L7/$L$5*100</f>
        <v>19.227311741676356</v>
      </c>
      <c r="Q7" s="171"/>
      <c r="R7" s="196"/>
      <c r="S7" s="336">
        <f t="shared" si="1"/>
        <v>-1.6884291699663545</v>
      </c>
      <c r="T7" s="336" t="e">
        <f t="shared" si="2"/>
        <v>#DIV/0!</v>
      </c>
    </row>
    <row r="8" spans="1:20" s="2" customFormat="1" ht="15" customHeight="1">
      <c r="A8" s="101"/>
      <c r="B8" s="155" t="s">
        <v>82</v>
      </c>
      <c r="C8" s="101"/>
      <c r="D8" s="101"/>
      <c r="E8" s="102"/>
      <c r="F8" s="168">
        <v>26475267</v>
      </c>
      <c r="G8" s="235"/>
      <c r="H8" s="171"/>
      <c r="I8" s="196"/>
      <c r="J8" s="198">
        <f t="shared" si="0"/>
        <v>23.561854106897883</v>
      </c>
      <c r="K8" s="171"/>
      <c r="L8" s="168">
        <v>29299272</v>
      </c>
      <c r="M8" s="235"/>
      <c r="N8" s="171"/>
      <c r="O8" s="196"/>
      <c r="P8" s="198">
        <f t="shared" si="3"/>
        <v>24.894139502067457</v>
      </c>
      <c r="Q8" s="171"/>
      <c r="R8" s="196"/>
      <c r="S8" s="336">
        <f t="shared" si="1"/>
        <v>-9.638481802551269</v>
      </c>
      <c r="T8" s="336" t="e">
        <f t="shared" si="2"/>
        <v>#DIV/0!</v>
      </c>
    </row>
    <row r="9" spans="1:20" s="2" customFormat="1" ht="15" customHeight="1">
      <c r="A9" s="101"/>
      <c r="B9" s="155" t="s">
        <v>83</v>
      </c>
      <c r="C9" s="101"/>
      <c r="D9" s="101"/>
      <c r="E9" s="102"/>
      <c r="F9" s="168">
        <v>14586388</v>
      </c>
      <c r="G9" s="235"/>
      <c r="H9" s="171"/>
      <c r="I9" s="196"/>
      <c r="J9" s="198">
        <f t="shared" si="0"/>
        <v>12.981260812312337</v>
      </c>
      <c r="K9" s="171"/>
      <c r="L9" s="168">
        <v>15275962</v>
      </c>
      <c r="M9" s="235"/>
      <c r="N9" s="171"/>
      <c r="O9" s="196"/>
      <c r="P9" s="198">
        <f t="shared" si="3"/>
        <v>12.979227915843142</v>
      </c>
      <c r="Q9" s="171"/>
      <c r="R9" s="196"/>
      <c r="S9" s="336">
        <f t="shared" si="1"/>
        <v>-4.51411177901595</v>
      </c>
      <c r="T9" s="336" t="e">
        <f t="shared" si="2"/>
        <v>#DIV/0!</v>
      </c>
    </row>
    <row r="10" spans="1:20" s="2" customFormat="1" ht="15" customHeight="1">
      <c r="A10" s="101"/>
      <c r="B10" s="155" t="s">
        <v>84</v>
      </c>
      <c r="C10" s="101"/>
      <c r="D10" s="101"/>
      <c r="E10" s="102"/>
      <c r="F10" s="168">
        <v>14876890</v>
      </c>
      <c r="G10" s="235"/>
      <c r="H10" s="171"/>
      <c r="I10" s="196"/>
      <c r="J10" s="198">
        <f t="shared" si="0"/>
        <v>13.239795154638784</v>
      </c>
      <c r="K10" s="171"/>
      <c r="L10" s="168">
        <v>12507910</v>
      </c>
      <c r="M10" s="235"/>
      <c r="N10" s="171"/>
      <c r="O10" s="196"/>
      <c r="P10" s="198">
        <f t="shared" si="3"/>
        <v>10.62735130140109</v>
      </c>
      <c r="Q10" s="171"/>
      <c r="R10" s="196"/>
      <c r="S10" s="336">
        <f t="shared" si="1"/>
        <v>18.939854859844687</v>
      </c>
      <c r="T10" s="336" t="e">
        <f t="shared" si="2"/>
        <v>#DIV/0!</v>
      </c>
    </row>
    <row r="11" spans="1:20" s="2" customFormat="1" ht="15" customHeight="1">
      <c r="A11" s="101"/>
      <c r="B11" s="155" t="s">
        <v>85</v>
      </c>
      <c r="C11" s="101"/>
      <c r="D11" s="101"/>
      <c r="E11" s="102"/>
      <c r="F11" s="168">
        <v>19747648</v>
      </c>
      <c r="G11" s="235"/>
      <c r="H11" s="171"/>
      <c r="I11" s="196"/>
      <c r="J11" s="198">
        <f t="shared" si="0"/>
        <v>17.574561235978233</v>
      </c>
      <c r="K11" s="171"/>
      <c r="L11" s="168">
        <v>24121729</v>
      </c>
      <c r="M11" s="235"/>
      <c r="N11" s="171"/>
      <c r="O11" s="196"/>
      <c r="P11" s="198">
        <f t="shared" si="3"/>
        <v>20.495037786504255</v>
      </c>
      <c r="Q11" s="171"/>
      <c r="R11" s="196"/>
      <c r="S11" s="336">
        <f t="shared" si="1"/>
        <v>-18.133364320609026</v>
      </c>
      <c r="T11" s="336" t="e">
        <f t="shared" si="2"/>
        <v>#DIV/0!</v>
      </c>
    </row>
    <row r="12" spans="1:20" s="2" customFormat="1" ht="15" customHeight="1">
      <c r="A12" s="101"/>
      <c r="B12" s="155" t="s">
        <v>86</v>
      </c>
      <c r="C12" s="101"/>
      <c r="D12" s="101"/>
      <c r="E12" s="102"/>
      <c r="F12" s="168">
        <v>5204511</v>
      </c>
      <c r="G12" s="235"/>
      <c r="H12" s="171"/>
      <c r="I12" s="196"/>
      <c r="J12" s="198">
        <f t="shared" si="0"/>
        <v>4.63179196189958</v>
      </c>
      <c r="K12" s="171"/>
      <c r="L12" s="168">
        <v>4449677</v>
      </c>
      <c r="M12" s="235"/>
      <c r="N12" s="171"/>
      <c r="O12" s="196"/>
      <c r="P12" s="198">
        <f t="shared" si="3"/>
        <v>3.7806700445369765</v>
      </c>
      <c r="Q12" s="171"/>
      <c r="R12" s="196"/>
      <c r="S12" s="336">
        <f t="shared" si="1"/>
        <v>16.963793102285862</v>
      </c>
      <c r="T12" s="336" t="e">
        <f t="shared" si="2"/>
        <v>#DIV/0!</v>
      </c>
    </row>
    <row r="13" spans="1:20" s="2" customFormat="1" ht="9.75" customHeight="1">
      <c r="A13" s="259"/>
      <c r="B13" s="260"/>
      <c r="C13" s="259"/>
      <c r="D13" s="259"/>
      <c r="E13" s="261"/>
      <c r="F13" s="338"/>
      <c r="G13" s="276"/>
      <c r="H13" s="273"/>
      <c r="I13" s="274"/>
      <c r="J13" s="275"/>
      <c r="K13" s="273"/>
      <c r="L13" s="338"/>
      <c r="M13" s="272"/>
      <c r="N13" s="339"/>
      <c r="O13" s="274"/>
      <c r="P13" s="275"/>
      <c r="Q13" s="273"/>
      <c r="R13" s="274"/>
      <c r="S13" s="340"/>
      <c r="T13" s="340"/>
    </row>
    <row r="14" spans="1:20" s="22" customFormat="1" ht="34.5" customHeight="1">
      <c r="A14" s="335" t="s">
        <v>87</v>
      </c>
      <c r="B14" s="191"/>
      <c r="C14" s="191"/>
      <c r="D14" s="191"/>
      <c r="E14" s="176"/>
      <c r="F14" s="168">
        <f>SUM(F15:H21)</f>
        <v>56169257</v>
      </c>
      <c r="G14" s="235"/>
      <c r="H14" s="171"/>
      <c r="I14" s="196"/>
      <c r="J14" s="198">
        <f>F14/$F$14*100</f>
        <v>100</v>
      </c>
      <c r="K14" s="171"/>
      <c r="L14" s="168">
        <f>SUM(L15:N21)</f>
        <v>58074543</v>
      </c>
      <c r="M14" s="180"/>
      <c r="N14" s="169"/>
      <c r="O14" s="196"/>
      <c r="P14" s="198">
        <f aca="true" t="shared" si="4" ref="P14:P21">L14/$L$14*100</f>
        <v>100</v>
      </c>
      <c r="Q14" s="171"/>
      <c r="R14" s="196"/>
      <c r="S14" s="336">
        <f>(F14/L14-1)*100</f>
        <v>-3.2807593509603716</v>
      </c>
      <c r="T14" s="336" t="e">
        <f>(L14/R14-1)*100</f>
        <v>#DIV/0!</v>
      </c>
    </row>
    <row r="15" spans="1:20" s="2" customFormat="1" ht="15" customHeight="1">
      <c r="A15" s="101"/>
      <c r="B15" s="155" t="s">
        <v>80</v>
      </c>
      <c r="C15" s="101"/>
      <c r="D15" s="101"/>
      <c r="E15" s="102"/>
      <c r="F15" s="168">
        <v>9390744</v>
      </c>
      <c r="G15" s="235"/>
      <c r="H15" s="171"/>
      <c r="I15" s="196"/>
      <c r="J15" s="198">
        <f aca="true" t="shared" si="5" ref="J15:J20">F15/$F$14*100</f>
        <v>16.718654476771874</v>
      </c>
      <c r="K15" s="171"/>
      <c r="L15" s="168">
        <v>9686445</v>
      </c>
      <c r="M15" s="235"/>
      <c r="N15" s="171"/>
      <c r="O15" s="196"/>
      <c r="P15" s="198">
        <f t="shared" si="4"/>
        <v>16.67933056313504</v>
      </c>
      <c r="Q15" s="171"/>
      <c r="R15" s="196"/>
      <c r="S15" s="336">
        <f aca="true" t="shared" si="6" ref="S15:S20">(F15/L15-1)*100</f>
        <v>-3.05272987148536</v>
      </c>
      <c r="T15" s="336" t="e">
        <f aca="true" t="shared" si="7" ref="T15:T20">(L15/R15-1)*100</f>
        <v>#DIV/0!</v>
      </c>
    </row>
    <row r="16" spans="1:20" s="2" customFormat="1" ht="15" customHeight="1">
      <c r="A16" s="101"/>
      <c r="B16" s="155" t="s">
        <v>81</v>
      </c>
      <c r="C16" s="101"/>
      <c r="D16" s="101"/>
      <c r="E16" s="102"/>
      <c r="F16" s="168">
        <v>10092810</v>
      </c>
      <c r="G16" s="235"/>
      <c r="H16" s="171"/>
      <c r="I16" s="196"/>
      <c r="J16" s="198">
        <f t="shared" si="5"/>
        <v>17.968565971951524</v>
      </c>
      <c r="K16" s="171"/>
      <c r="L16" s="168">
        <v>10471134</v>
      </c>
      <c r="M16" s="235"/>
      <c r="N16" s="171"/>
      <c r="O16" s="196"/>
      <c r="P16" s="198">
        <f t="shared" si="4"/>
        <v>18.030506068726186</v>
      </c>
      <c r="Q16" s="171"/>
      <c r="R16" s="196"/>
      <c r="S16" s="336">
        <f t="shared" si="6"/>
        <v>-3.6130184180624525</v>
      </c>
      <c r="T16" s="336" t="e">
        <f t="shared" si="7"/>
        <v>#DIV/0!</v>
      </c>
    </row>
    <row r="17" spans="1:20" s="2" customFormat="1" ht="15" customHeight="1">
      <c r="A17" s="101"/>
      <c r="B17" s="155" t="s">
        <v>82</v>
      </c>
      <c r="C17" s="101"/>
      <c r="D17" s="101"/>
      <c r="E17" s="102"/>
      <c r="F17" s="168">
        <v>10565569</v>
      </c>
      <c r="G17" s="235"/>
      <c r="H17" s="171"/>
      <c r="I17" s="196"/>
      <c r="J17" s="198">
        <f t="shared" si="5"/>
        <v>18.810234573692153</v>
      </c>
      <c r="K17" s="171"/>
      <c r="L17" s="168">
        <v>11672779</v>
      </c>
      <c r="M17" s="235"/>
      <c r="N17" s="171"/>
      <c r="O17" s="196"/>
      <c r="P17" s="198">
        <f t="shared" si="4"/>
        <v>20.09964848109093</v>
      </c>
      <c r="Q17" s="171"/>
      <c r="R17" s="196"/>
      <c r="S17" s="336">
        <f t="shared" si="6"/>
        <v>-9.485401891014988</v>
      </c>
      <c r="T17" s="336" t="e">
        <f t="shared" si="7"/>
        <v>#DIV/0!</v>
      </c>
    </row>
    <row r="18" spans="1:20" s="2" customFormat="1" ht="15" customHeight="1">
      <c r="A18" s="101"/>
      <c r="B18" s="155" t="s">
        <v>83</v>
      </c>
      <c r="C18" s="101"/>
      <c r="D18" s="101"/>
      <c r="E18" s="102"/>
      <c r="F18" s="168">
        <v>4812137</v>
      </c>
      <c r="G18" s="235"/>
      <c r="H18" s="171"/>
      <c r="I18" s="196"/>
      <c r="J18" s="198">
        <f t="shared" si="5"/>
        <v>8.56720785891827</v>
      </c>
      <c r="K18" s="171"/>
      <c r="L18" s="168">
        <v>6021837</v>
      </c>
      <c r="M18" s="235"/>
      <c r="N18" s="171"/>
      <c r="O18" s="196"/>
      <c r="P18" s="198">
        <f t="shared" si="4"/>
        <v>10.369150903176285</v>
      </c>
      <c r="Q18" s="171"/>
      <c r="R18" s="196"/>
      <c r="S18" s="336">
        <f t="shared" si="6"/>
        <v>-20.088554373026035</v>
      </c>
      <c r="T18" s="336" t="e">
        <f t="shared" si="7"/>
        <v>#DIV/0!</v>
      </c>
    </row>
    <row r="19" spans="1:20" s="2" customFormat="1" ht="15" customHeight="1">
      <c r="A19" s="101"/>
      <c r="B19" s="155" t="s">
        <v>84</v>
      </c>
      <c r="C19" s="101"/>
      <c r="D19" s="101"/>
      <c r="E19" s="102"/>
      <c r="F19" s="168">
        <v>4554157</v>
      </c>
      <c r="G19" s="235"/>
      <c r="H19" s="171"/>
      <c r="I19" s="196"/>
      <c r="J19" s="198">
        <f t="shared" si="5"/>
        <v>8.10791746809113</v>
      </c>
      <c r="K19" s="171"/>
      <c r="L19" s="168">
        <v>5487369</v>
      </c>
      <c r="M19" s="235"/>
      <c r="N19" s="171"/>
      <c r="O19" s="196"/>
      <c r="P19" s="198">
        <f t="shared" si="4"/>
        <v>9.448837160888205</v>
      </c>
      <c r="Q19" s="171"/>
      <c r="R19" s="196"/>
      <c r="S19" s="336">
        <f t="shared" si="6"/>
        <v>-17.00654721780146</v>
      </c>
      <c r="T19" s="336" t="e">
        <f t="shared" si="7"/>
        <v>#DIV/0!</v>
      </c>
    </row>
    <row r="20" spans="1:20" s="2" customFormat="1" ht="15" customHeight="1">
      <c r="A20" s="101"/>
      <c r="B20" s="155" t="s">
        <v>85</v>
      </c>
      <c r="C20" s="101"/>
      <c r="D20" s="101"/>
      <c r="E20" s="102"/>
      <c r="F20" s="168">
        <v>5245127</v>
      </c>
      <c r="G20" s="235"/>
      <c r="H20" s="171"/>
      <c r="I20" s="196"/>
      <c r="J20" s="198">
        <f t="shared" si="5"/>
        <v>9.338074384711907</v>
      </c>
      <c r="K20" s="171"/>
      <c r="L20" s="168">
        <v>4997186</v>
      </c>
      <c r="M20" s="235"/>
      <c r="N20" s="171"/>
      <c r="O20" s="196"/>
      <c r="P20" s="198">
        <f t="shared" si="4"/>
        <v>8.604778861540073</v>
      </c>
      <c r="Q20" s="171"/>
      <c r="R20" s="196"/>
      <c r="S20" s="336">
        <f t="shared" si="6"/>
        <v>4.961612395456161</v>
      </c>
      <c r="T20" s="336" t="e">
        <f t="shared" si="7"/>
        <v>#DIV/0!</v>
      </c>
    </row>
    <row r="21" spans="1:20" s="2" customFormat="1" ht="15" customHeight="1">
      <c r="A21" s="101"/>
      <c r="B21" s="155" t="s">
        <v>86</v>
      </c>
      <c r="C21" s="101"/>
      <c r="D21" s="101"/>
      <c r="E21" s="102"/>
      <c r="F21" s="168">
        <v>11508713</v>
      </c>
      <c r="G21" s="235"/>
      <c r="H21" s="171"/>
      <c r="I21" s="196"/>
      <c r="J21" s="198">
        <f>F21/$F$14*100</f>
        <v>20.48934526586314</v>
      </c>
      <c r="K21" s="171"/>
      <c r="L21" s="168">
        <v>9737793</v>
      </c>
      <c r="M21" s="235"/>
      <c r="N21" s="171"/>
      <c r="O21" s="196"/>
      <c r="P21" s="198">
        <f t="shared" si="4"/>
        <v>16.767747961443277</v>
      </c>
      <c r="Q21" s="171"/>
      <c r="R21" s="196"/>
      <c r="S21" s="336">
        <f>(F21/L21-1)*100</f>
        <v>18.18605098711792</v>
      </c>
      <c r="T21" s="336" t="e">
        <f>(L21/R21-1)*100</f>
        <v>#DIV/0!</v>
      </c>
    </row>
    <row r="22" spans="1:20" s="2" customFormat="1" ht="9.75" customHeight="1">
      <c r="A22" s="122"/>
      <c r="B22" s="203"/>
      <c r="C22" s="122"/>
      <c r="D22" s="122"/>
      <c r="E22" s="123"/>
      <c r="F22" s="159"/>
      <c r="G22" s="207"/>
      <c r="H22" s="162"/>
      <c r="I22" s="121"/>
      <c r="J22" s="204"/>
      <c r="K22" s="162"/>
      <c r="L22" s="159"/>
      <c r="M22" s="163"/>
      <c r="N22" s="160"/>
      <c r="O22" s="121"/>
      <c r="P22" s="204"/>
      <c r="Q22" s="162"/>
      <c r="R22" s="121"/>
      <c r="S22" s="337"/>
      <c r="T22" s="337"/>
    </row>
  </sheetData>
  <mergeCells count="93">
    <mergeCell ref="S22:T22"/>
    <mergeCell ref="F22:H22"/>
    <mergeCell ref="J22:K22"/>
    <mergeCell ref="L22:N22"/>
    <mergeCell ref="P22:Q22"/>
    <mergeCell ref="S20:T20"/>
    <mergeCell ref="F21:H21"/>
    <mergeCell ref="J21:K21"/>
    <mergeCell ref="L21:N21"/>
    <mergeCell ref="P21:Q21"/>
    <mergeCell ref="S21:T21"/>
    <mergeCell ref="F20:H20"/>
    <mergeCell ref="J20:K20"/>
    <mergeCell ref="L20:N20"/>
    <mergeCell ref="P20:Q20"/>
    <mergeCell ref="S18:T18"/>
    <mergeCell ref="F19:H19"/>
    <mergeCell ref="J19:K19"/>
    <mergeCell ref="L19:N19"/>
    <mergeCell ref="P19:Q19"/>
    <mergeCell ref="S19:T19"/>
    <mergeCell ref="F18:H18"/>
    <mergeCell ref="J18:K18"/>
    <mergeCell ref="L18:N18"/>
    <mergeCell ref="P18:Q18"/>
    <mergeCell ref="S16:T16"/>
    <mergeCell ref="F17:H17"/>
    <mergeCell ref="J17:K17"/>
    <mergeCell ref="L17:N17"/>
    <mergeCell ref="P17:Q17"/>
    <mergeCell ref="S17:T17"/>
    <mergeCell ref="F16:H16"/>
    <mergeCell ref="J16:K16"/>
    <mergeCell ref="L16:N16"/>
    <mergeCell ref="P16:Q16"/>
    <mergeCell ref="S14:T14"/>
    <mergeCell ref="F15:H15"/>
    <mergeCell ref="J15:K15"/>
    <mergeCell ref="L15:N15"/>
    <mergeCell ref="P15:Q15"/>
    <mergeCell ref="S15:T15"/>
    <mergeCell ref="F14:H14"/>
    <mergeCell ref="J14:K14"/>
    <mergeCell ref="L14:N14"/>
    <mergeCell ref="P14:Q14"/>
    <mergeCell ref="S11:T11"/>
    <mergeCell ref="F12:H12"/>
    <mergeCell ref="J12:K12"/>
    <mergeCell ref="L12:N12"/>
    <mergeCell ref="P12:Q12"/>
    <mergeCell ref="S12:T12"/>
    <mergeCell ref="F11:H11"/>
    <mergeCell ref="J11:K11"/>
    <mergeCell ref="L11:N11"/>
    <mergeCell ref="P11:Q11"/>
    <mergeCell ref="S9:T9"/>
    <mergeCell ref="F10:H10"/>
    <mergeCell ref="J10:K10"/>
    <mergeCell ref="L10:N10"/>
    <mergeCell ref="P10:Q10"/>
    <mergeCell ref="S10:T10"/>
    <mergeCell ref="F9:H9"/>
    <mergeCell ref="J9:K9"/>
    <mergeCell ref="L9:N9"/>
    <mergeCell ref="P9:Q9"/>
    <mergeCell ref="S7:T7"/>
    <mergeCell ref="F8:H8"/>
    <mergeCell ref="J8:K8"/>
    <mergeCell ref="L8:N8"/>
    <mergeCell ref="P8:Q8"/>
    <mergeCell ref="S8:T8"/>
    <mergeCell ref="F7:H7"/>
    <mergeCell ref="J7:K7"/>
    <mergeCell ref="L7:N7"/>
    <mergeCell ref="P7:Q7"/>
    <mergeCell ref="S5:T5"/>
    <mergeCell ref="F6:H6"/>
    <mergeCell ref="J6:K6"/>
    <mergeCell ref="L6:N6"/>
    <mergeCell ref="P6:Q6"/>
    <mergeCell ref="S6:T6"/>
    <mergeCell ref="F5:H5"/>
    <mergeCell ref="J5:K5"/>
    <mergeCell ref="L5:N5"/>
    <mergeCell ref="P5:Q5"/>
    <mergeCell ref="A3:E4"/>
    <mergeCell ref="F3:K3"/>
    <mergeCell ref="L3:Q3"/>
    <mergeCell ref="R3:T4"/>
    <mergeCell ref="F4:H4"/>
    <mergeCell ref="I4:K4"/>
    <mergeCell ref="L4:N4"/>
    <mergeCell ref="O4:Q4"/>
  </mergeCells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POL</cp:lastModifiedBy>
  <dcterms:created xsi:type="dcterms:W3CDTF">1997-01-08T22:48:59Z</dcterms:created>
  <dcterms:modified xsi:type="dcterms:W3CDTF">2006-08-24T00:03:09Z</dcterms:modified>
  <cp:category/>
  <cp:version/>
  <cp:contentType/>
  <cp:contentStatus/>
</cp:coreProperties>
</file>