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" sheetId="17" r:id="rId17"/>
    <sheet name="表18" sheetId="18" r:id="rId18"/>
    <sheet name="表19" sheetId="19" r:id="rId19"/>
    <sheet name="表20" sheetId="20" r:id="rId20"/>
    <sheet name="表21" sheetId="21" r:id="rId21"/>
    <sheet name="表22" sheetId="22" r:id="rId22"/>
    <sheet name="表23" sheetId="23" r:id="rId23"/>
    <sheet name="表24" sheetId="24" r:id="rId24"/>
  </sheets>
  <externalReferences>
    <externalReference r:id="rId27"/>
    <externalReference r:id="rId28"/>
  </externalReferences>
  <definedNames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<sst xmlns="http://schemas.openxmlformats.org/spreadsheetml/2006/main" count="1130" uniqueCount="366">
  <si>
    <t>表１　事業所数，従業者数，製造品出荷額等の推移（従業者４人以上の事業所）</t>
  </si>
  <si>
    <t>指数：平成７年=100</t>
  </si>
  <si>
    <t>年　　次</t>
  </si>
  <si>
    <t>事  業  所  数</t>
  </si>
  <si>
    <t>従  業  者  数</t>
  </si>
  <si>
    <t>製　造　品　出　荷　額　等</t>
  </si>
  <si>
    <t>指　数</t>
  </si>
  <si>
    <t>（人）</t>
  </si>
  <si>
    <t>（万円）</t>
  </si>
  <si>
    <t>対前年比(%)</t>
  </si>
  <si>
    <t>６２年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</si>
  <si>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</si>
  <si>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</si>
  <si>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</si>
  <si>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</si>
  <si>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</si>
  <si>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</si>
  <si>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</si>
  <si>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</si>
  <si>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</si>
  <si>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　　　（昭和61年～平成12年）</t>
  </si>
  <si>
    <t>昭和６１年</t>
  </si>
  <si>
    <t>６３年</t>
  </si>
  <si>
    <t>１０年</t>
  </si>
  <si>
    <t>１１年</t>
  </si>
  <si>
    <t>１２年</t>
  </si>
  <si>
    <t>表２　事業所数，従業者数，製造品出荷額等の推移（全事業所）</t>
  </si>
  <si>
    <t>　　　(昭和61年～平成12年)</t>
  </si>
  <si>
    <t>製  造  品  出  荷  額  等</t>
  </si>
  <si>
    <t>対前回比(%)</t>
  </si>
  <si>
    <t>昭和６１年</t>
  </si>
  <si>
    <t>*</t>
  </si>
  <si>
    <t>…</t>
  </si>
  <si>
    <t>６３年</t>
  </si>
  <si>
    <t>(a)</t>
  </si>
  <si>
    <t>(b)</t>
  </si>
  <si>
    <t>(c)</t>
  </si>
  <si>
    <t>(d)</t>
  </si>
  <si>
    <t>(e)</t>
  </si>
  <si>
    <t>(f)</t>
  </si>
  <si>
    <t>注）*印の年は、製造品出荷額等には特定業種以外の従業者３人以下の事業所を含みません。</t>
  </si>
  <si>
    <t xml:space="preserve">    (a)は対昭和60年比、(b)は対昭和63年比、(c)は対平成２年比、(d)は対平成５年比、</t>
  </si>
  <si>
    <t xml:space="preserve">    (e)は対平成７年比及び(f)は対平成10年比です。</t>
  </si>
  <si>
    <t>表３　産業中分類別事業所数，従業者数，製造品出荷額等（全事業所）</t>
  </si>
  <si>
    <t>　　　（平成12年）</t>
  </si>
  <si>
    <t xml:space="preserve"> 　　　　　　 </t>
  </si>
  <si>
    <t>産 業 中 分 類</t>
  </si>
  <si>
    <t>事 業 所 数</t>
  </si>
  <si>
    <t>構成比</t>
  </si>
  <si>
    <t>従 業 者 数</t>
  </si>
  <si>
    <t>製造品出荷額等</t>
  </si>
  <si>
    <t>（％）</t>
  </si>
  <si>
    <t>総　　数</t>
  </si>
  <si>
    <t>12</t>
  </si>
  <si>
    <t>食料品</t>
  </si>
  <si>
    <t>13</t>
  </si>
  <si>
    <t>飲料・飼料</t>
  </si>
  <si>
    <t>14</t>
  </si>
  <si>
    <t>繊　維</t>
  </si>
  <si>
    <t>15</t>
  </si>
  <si>
    <t>衣　服</t>
  </si>
  <si>
    <t>16</t>
  </si>
  <si>
    <t>木材・木製品</t>
  </si>
  <si>
    <t>17</t>
  </si>
  <si>
    <t>家　具</t>
  </si>
  <si>
    <t>18</t>
  </si>
  <si>
    <t>パルプ・紙</t>
  </si>
  <si>
    <t>19</t>
  </si>
  <si>
    <t>出版・印刷</t>
  </si>
  <si>
    <t>20</t>
  </si>
  <si>
    <t>化　学</t>
  </si>
  <si>
    <t>21</t>
  </si>
  <si>
    <t>石油・石炭</t>
  </si>
  <si>
    <t>22</t>
  </si>
  <si>
    <t>プラスチック</t>
  </si>
  <si>
    <t>23</t>
  </si>
  <si>
    <t>ゴム製品</t>
  </si>
  <si>
    <t>24</t>
  </si>
  <si>
    <t>なめし革</t>
  </si>
  <si>
    <t>25</t>
  </si>
  <si>
    <t>窯業・土石</t>
  </si>
  <si>
    <t>26</t>
  </si>
  <si>
    <t>鉄　鋼</t>
  </si>
  <si>
    <t>27</t>
  </si>
  <si>
    <t>非鉄金属</t>
  </si>
  <si>
    <t>28</t>
  </si>
  <si>
    <t>金属製品</t>
  </si>
  <si>
    <t>29</t>
  </si>
  <si>
    <t>一般機械</t>
  </si>
  <si>
    <t>30</t>
  </si>
  <si>
    <t>電気機械</t>
  </si>
  <si>
    <t>31</t>
  </si>
  <si>
    <t>輸送機械</t>
  </si>
  <si>
    <t>32</t>
  </si>
  <si>
    <t>精密機械</t>
  </si>
  <si>
    <t>33</t>
  </si>
  <si>
    <t>武　器</t>
  </si>
  <si>
    <t>-</t>
  </si>
  <si>
    <t>34</t>
  </si>
  <si>
    <t>その他</t>
  </si>
  <si>
    <t>表４　産業中分類別事業所数（従業者４人以上）</t>
  </si>
  <si>
    <t>　　　（平成12年・11年）</t>
  </si>
  <si>
    <t>平  成  1２  年</t>
  </si>
  <si>
    <t>平 成 １１ 年</t>
  </si>
  <si>
    <t>産 業 中 分 類</t>
  </si>
  <si>
    <t>事業所</t>
  </si>
  <si>
    <t>会　社</t>
  </si>
  <si>
    <t>対前年</t>
  </si>
  <si>
    <t>総　数</t>
  </si>
  <si>
    <t>(％)</t>
  </si>
  <si>
    <t>増減数</t>
  </si>
  <si>
    <t>　　　</t>
  </si>
  <si>
    <t>　　</t>
  </si>
  <si>
    <t>-</t>
  </si>
  <si>
    <t>表５　従業者規模別事業所数（従業者４人以上）</t>
  </si>
  <si>
    <t>　　　（平成12年・11年）</t>
  </si>
  <si>
    <t>平　成　12　年</t>
  </si>
  <si>
    <t>平 成 11 年</t>
  </si>
  <si>
    <t>従 業 者 規 模</t>
  </si>
  <si>
    <t>総　　　数　　</t>
  </si>
  <si>
    <t/>
  </si>
  <si>
    <t>4 ～   9人　</t>
  </si>
  <si>
    <t>10 ～  19　　</t>
  </si>
  <si>
    <t>20 ～  29　　</t>
  </si>
  <si>
    <t>30 ～  49　　</t>
  </si>
  <si>
    <t>50 ～  99　　</t>
  </si>
  <si>
    <t>100 ～ 199　　</t>
  </si>
  <si>
    <t>200 ～ 299　　</t>
  </si>
  <si>
    <t>-</t>
  </si>
  <si>
    <t>300 ～ 499　　</t>
  </si>
  <si>
    <t>500 ～ 999　　</t>
  </si>
  <si>
    <t>1,000 人 以 上　</t>
  </si>
  <si>
    <t xml:space="preserve">  </t>
  </si>
  <si>
    <t>表６　産業中分類別従業者数（従業者４人以上）</t>
  </si>
  <si>
    <t>　　　　（単位　人）</t>
  </si>
  <si>
    <t>平　成　12　年</t>
  </si>
  <si>
    <t>平 成 11 年</t>
  </si>
  <si>
    <t>産 業 中 分 類</t>
  </si>
  <si>
    <t>従業者総数</t>
  </si>
  <si>
    <t>常用労働者</t>
  </si>
  <si>
    <t>個人事業主・</t>
  </si>
  <si>
    <t>家族従業者</t>
  </si>
  <si>
    <t xml:space="preserve">　　　 </t>
  </si>
  <si>
    <t>Ｘ</t>
  </si>
  <si>
    <t>-</t>
  </si>
  <si>
    <t>表７　従業者規模別従業者数（従業者４人以上）</t>
  </si>
  <si>
    <t>　　　（単位  人）</t>
  </si>
  <si>
    <t>平  成  12  年</t>
  </si>
  <si>
    <t>平 成 11 年</t>
  </si>
  <si>
    <t>-</t>
  </si>
  <si>
    <t>表８　産業中分類別製造品出荷額等（従業者４人以上）</t>
  </si>
  <si>
    <t>　　　　　　　（単位 万円）</t>
  </si>
  <si>
    <t>平 成 12 年</t>
  </si>
  <si>
    <t>平 成 11 年</t>
  </si>
  <si>
    <t>対 前 年</t>
  </si>
  <si>
    <t>伸び率</t>
  </si>
  <si>
    <t>増 減 数</t>
  </si>
  <si>
    <t>　　　　　　</t>
  </si>
  <si>
    <t>Ｘ</t>
  </si>
  <si>
    <t>-</t>
  </si>
  <si>
    <t xml:space="preserve"> </t>
  </si>
  <si>
    <t>表９　従業者規模別製造品出荷額等（従業者４人以上）</t>
  </si>
  <si>
    <t>　　　　　（単位　万円）</t>
  </si>
  <si>
    <t>平   成   12   年</t>
  </si>
  <si>
    <t>製 　造 　品</t>
  </si>
  <si>
    <t>製  造  品</t>
  </si>
  <si>
    <t>加　工　賃</t>
  </si>
  <si>
    <t>修 理 料</t>
  </si>
  <si>
    <t>出 荷 額 等</t>
  </si>
  <si>
    <t>出　荷　額</t>
  </si>
  <si>
    <t>収　入　額</t>
  </si>
  <si>
    <t>収 入 額</t>
  </si>
  <si>
    <t>-</t>
  </si>
  <si>
    <t>平  成  11  年</t>
  </si>
  <si>
    <t>伸 び 率</t>
  </si>
  <si>
    <t>対前年増減額</t>
  </si>
  <si>
    <t>表10　従業者規模別付加価値額（従業者４人以上）</t>
  </si>
  <si>
    <t>（単位　万円）</t>
  </si>
  <si>
    <t>従  業  者</t>
  </si>
  <si>
    <t>平 成 12 年</t>
  </si>
  <si>
    <t>平 成 12 年</t>
  </si>
  <si>
    <t>一人当たり</t>
  </si>
  <si>
    <t>平 成 11 年</t>
  </si>
  <si>
    <t>平 成 11 年</t>
  </si>
  <si>
    <t>総　    数</t>
  </si>
  <si>
    <t>1,000 人以上　　</t>
  </si>
  <si>
    <t>表11　産業中分類別付加価値額（従業者４人以上）</t>
  </si>
  <si>
    <t xml:space="preserve"> 産 業 中 分 類</t>
  </si>
  <si>
    <t>　　総　　数</t>
  </si>
  <si>
    <t xml:space="preserve">　　　　　 </t>
  </si>
  <si>
    <t>12　食料品</t>
  </si>
  <si>
    <t>13　飲料・飼料</t>
  </si>
  <si>
    <t>14　繊　維</t>
  </si>
  <si>
    <t>Ｘ</t>
  </si>
  <si>
    <t>15　衣　服</t>
  </si>
  <si>
    <t>16　木材・木製品</t>
  </si>
  <si>
    <t>17　家　具</t>
  </si>
  <si>
    <t>18　パルプ・紙</t>
  </si>
  <si>
    <t>19　出版・印刷</t>
  </si>
  <si>
    <t>20　化　学</t>
  </si>
  <si>
    <t>21　石油・石炭</t>
  </si>
  <si>
    <t>22　プラスチック</t>
  </si>
  <si>
    <t>23　ゴム製品</t>
  </si>
  <si>
    <t>24　なめし革</t>
  </si>
  <si>
    <t>25　窯業・土石</t>
  </si>
  <si>
    <t>26　鉄　鋼</t>
  </si>
  <si>
    <t>27　非鉄金属</t>
  </si>
  <si>
    <t>28　金属製品</t>
  </si>
  <si>
    <t>29　一般機械</t>
  </si>
  <si>
    <t>30　電気機械</t>
  </si>
  <si>
    <t>31　輸送機械</t>
  </si>
  <si>
    <t>32　精密機械</t>
  </si>
  <si>
    <t>33　武　器</t>
  </si>
  <si>
    <t>-</t>
  </si>
  <si>
    <t>34　その他</t>
  </si>
  <si>
    <t>表12　従業者規模別事業所数，従業者数，生産額（従業者30人以上）</t>
  </si>
  <si>
    <t>　　　（平成12年）</t>
  </si>
  <si>
    <t>事業所数</t>
  </si>
  <si>
    <t>従業者数</t>
  </si>
  <si>
    <t>生 産 額</t>
  </si>
  <si>
    <t>30 ～  49人　</t>
  </si>
  <si>
    <t>平成11年総数</t>
  </si>
  <si>
    <t>表13　産業中分類別事業所数，従業者数，生産額（従業者30人以上）</t>
  </si>
  <si>
    <t>Ｘ</t>
  </si>
  <si>
    <t>-</t>
  </si>
  <si>
    <t>表14　従業者規模別在庫額（従業者30人以上）</t>
  </si>
  <si>
    <t>在　庫　額</t>
  </si>
  <si>
    <t>製 造 品</t>
  </si>
  <si>
    <t>原材料及び</t>
  </si>
  <si>
    <t>半製品及び</t>
  </si>
  <si>
    <t>総　　　数</t>
  </si>
  <si>
    <t>燃　　　料</t>
  </si>
  <si>
    <t>仕　掛　品</t>
  </si>
  <si>
    <t>表15　産業中分類別在庫額（従業者30人以上）</t>
  </si>
  <si>
    <t>　　　（平成12年）</t>
  </si>
  <si>
    <t>Ｘ</t>
  </si>
  <si>
    <t>-</t>
  </si>
  <si>
    <t>表16  従業者規模別事業所数，敷地面積，建築面積，延建築面積（従業者30人以上）</t>
  </si>
  <si>
    <t>（面積単位　㎡）</t>
  </si>
  <si>
    <t>敷 地 面 積</t>
  </si>
  <si>
    <t>建 築 面 積</t>
  </si>
  <si>
    <t>延建築面積</t>
  </si>
  <si>
    <t>表17　産業中分類別事業所数，敷地面積，建築面積，延建築面積（従業者30人以上）</t>
  </si>
  <si>
    <t>　　総　　数  　</t>
  </si>
  <si>
    <t>-</t>
  </si>
  <si>
    <t>　</t>
  </si>
  <si>
    <t>表18　年次別工業用水量の推移（従業者30人以上）</t>
  </si>
  <si>
    <t>　　　（平成３年～平成12年）</t>
  </si>
  <si>
    <t>（単位　立方ﾒｰﾄﾙ／日）</t>
  </si>
  <si>
    <t>工業用水量計</t>
  </si>
  <si>
    <t>淡　　水</t>
  </si>
  <si>
    <t>海　　水</t>
  </si>
  <si>
    <t xml:space="preserve">平成３年 </t>
  </si>
  <si>
    <t xml:space="preserve">４年 </t>
  </si>
  <si>
    <t xml:space="preserve">５年 </t>
  </si>
  <si>
    <t xml:space="preserve">６年 </t>
  </si>
  <si>
    <t xml:space="preserve">７年 </t>
  </si>
  <si>
    <t xml:space="preserve">８年 </t>
  </si>
  <si>
    <t xml:space="preserve">９年 </t>
  </si>
  <si>
    <t xml:space="preserve">    10年 </t>
  </si>
  <si>
    <t xml:space="preserve">    11年 </t>
  </si>
  <si>
    <t xml:space="preserve">    12年 </t>
  </si>
  <si>
    <t>表19　用途別工業用水量（従業者30人以上）</t>
  </si>
  <si>
    <t>　　　（平成12年・11年）</t>
  </si>
  <si>
    <t>区  　      分　　</t>
  </si>
  <si>
    <t>平成12年</t>
  </si>
  <si>
    <t>平成11年</t>
  </si>
  <si>
    <t>工業用水総使用量　</t>
  </si>
  <si>
    <t>淡水合計　　　</t>
  </si>
  <si>
    <t>ボイラー用水　　</t>
  </si>
  <si>
    <t>原料用水　　　　</t>
  </si>
  <si>
    <t>製品処理・洗浄用水</t>
  </si>
  <si>
    <t>冷却用水　　　　</t>
  </si>
  <si>
    <t>温調用水　　　　</t>
  </si>
  <si>
    <t>その他　　　　　</t>
  </si>
  <si>
    <t>海水合計　　　</t>
  </si>
  <si>
    <t>表20　産業中分類別工業用水量（従業者30人以上）</t>
  </si>
  <si>
    <t>淡  　水</t>
  </si>
  <si>
    <t>海　  水</t>
  </si>
  <si>
    <t>-</t>
  </si>
  <si>
    <t>Ｘ</t>
  </si>
  <si>
    <t>23　ゴム製品</t>
  </si>
  <si>
    <t>表21　兵庫県下の地域別事業所数，従業者数，製造品出荷額等（従業者４人以上）</t>
  </si>
  <si>
    <t>　　　(平成12年）</t>
  </si>
  <si>
    <t>従 業 者</t>
  </si>
  <si>
    <t>　事  業  所  数　　</t>
  </si>
  <si>
    <t>　従  業  者  数　　</t>
  </si>
  <si>
    <t xml:space="preserve"> 製  造  品  出  荷  額  等　　</t>
  </si>
  <si>
    <t>　現  金  給  与  総  額　　</t>
  </si>
  <si>
    <t>原 材 料 使 用 額 等</t>
  </si>
  <si>
    <t>　　付  加  価  値  額</t>
  </si>
  <si>
    <t>１事業所</t>
  </si>
  <si>
    <t>１ 事 業 所</t>
  </si>
  <si>
    <t>1人当たり</t>
  </si>
  <si>
    <t>人口千人</t>
  </si>
  <si>
    <t>人　　口</t>
  </si>
  <si>
    <t>世 帯 数</t>
  </si>
  <si>
    <t>区　　分</t>
  </si>
  <si>
    <t>当 た り</t>
  </si>
  <si>
    <t>当たり製造品</t>
  </si>
  <si>
    <t>前年比</t>
  </si>
  <si>
    <t>出荷額等</t>
  </si>
  <si>
    <t>平成13年</t>
  </si>
  <si>
    <t>１月１日</t>
  </si>
  <si>
    <t>兵　庫　県</t>
  </si>
  <si>
    <t>姫　路　市</t>
  </si>
  <si>
    <t>神 戸 地 域</t>
  </si>
  <si>
    <t>阪神南地域</t>
  </si>
  <si>
    <t>阪神北地域</t>
  </si>
  <si>
    <t>東播磨地域</t>
  </si>
  <si>
    <t>北播磨地域</t>
  </si>
  <si>
    <t>中播磨地域  (姫路市含む)</t>
  </si>
  <si>
    <t>西播磨地域</t>
  </si>
  <si>
    <t>但 馬 地 域</t>
  </si>
  <si>
    <t>丹 波 地 域</t>
  </si>
  <si>
    <t>淡 路 地 域</t>
  </si>
  <si>
    <t>注）兵庫県統計課公表数値によります。人口、世帯数は兵庫県推計人口によります。</t>
  </si>
  <si>
    <t xml:space="preserve">〔神戸地域〕神戸市  </t>
  </si>
  <si>
    <t>〔阪神南地域〕尼崎市･西宮市･芦屋市　</t>
  </si>
  <si>
    <t>〔阪神北地域〕伊丹市･宝塚市･川西市･三田市・川辺郡</t>
  </si>
  <si>
    <t>〔東播磨地域〕明石市･加古川市･高砂市･加古郡　</t>
  </si>
  <si>
    <t>〔北播磨地域〕西脇市･三木市･小野市･加西市･美嚢郡･加東郡･多可郡</t>
  </si>
  <si>
    <t>〔中播磨地域〕姫路市･飾磨郡･神崎郡　</t>
  </si>
  <si>
    <t>〔西播磨地域〕相生市･龍野市･赤穂市･揖保郡･赤穂郡･佐用郡･宍粟郡</t>
  </si>
  <si>
    <t>〔但馬地域〕豊岡市･城崎郡･出石郡･三方郡･養父郡･朝来郡</t>
  </si>
  <si>
    <t>〔丹波地域〕篠山市･氷上郡　</t>
  </si>
  <si>
    <t>〔淡路地域〕洲本市･津名郡･三原郡</t>
  </si>
  <si>
    <t>表22　産業中分類別事業所数及び国内・県内占有率（従業者４人以上）</t>
  </si>
  <si>
    <t>　　　（平成12年）</t>
  </si>
  <si>
    <t>　産 業 中 分 類　　</t>
  </si>
  <si>
    <t>姫 路 市</t>
  </si>
  <si>
    <t>全　　　国</t>
  </si>
  <si>
    <t>占有率(%)</t>
  </si>
  <si>
    <t>　総　　数</t>
  </si>
  <si>
    <t>　食料品</t>
  </si>
  <si>
    <t>　飲料・飼料</t>
  </si>
  <si>
    <t>　繊　維</t>
  </si>
  <si>
    <t>　衣　服</t>
  </si>
  <si>
    <t>　木材・木製品</t>
  </si>
  <si>
    <t>　家　具</t>
  </si>
  <si>
    <t>　パルプ・紙</t>
  </si>
  <si>
    <t>　出版・印刷</t>
  </si>
  <si>
    <t>　化　学</t>
  </si>
  <si>
    <t>　石油・石炭</t>
  </si>
  <si>
    <t>　プラスチック</t>
  </si>
  <si>
    <t>　ゴム製品</t>
  </si>
  <si>
    <t>　なめし革</t>
  </si>
  <si>
    <t>　窯業・土石</t>
  </si>
  <si>
    <t>　鉄　鋼</t>
  </si>
  <si>
    <t>　非鉄金属</t>
  </si>
  <si>
    <t>　金属製品</t>
  </si>
  <si>
    <t>　一般機械</t>
  </si>
  <si>
    <t>　電気機械</t>
  </si>
  <si>
    <t>　輸送機械</t>
  </si>
  <si>
    <t>　精密機械</t>
  </si>
  <si>
    <t>　武　器</t>
  </si>
  <si>
    <t>-</t>
  </si>
  <si>
    <t>　その他</t>
  </si>
  <si>
    <t>表23　産業中分類別従業者数及び国内・県内占有率 （従業者４人以上）</t>
  </si>
  <si>
    <t>　　　（平成12年）</t>
  </si>
  <si>
    <t>産 業 中 分 類</t>
  </si>
  <si>
    <t>Ｘ</t>
  </si>
  <si>
    <t>-</t>
  </si>
  <si>
    <t>表24　産業中分類別製造品出荷額等及び国内・県内占有率（従業者４人以上）</t>
  </si>
  <si>
    <t>（百万円）</t>
  </si>
  <si>
    <t>注）単位未満を四捨五入しているため、総数と内訳の合計が一致しない場合があります。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</si>
</sst>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0.0%"/>
    <numFmt numFmtId="180" formatCode="_ * #,##0.00_ ;_ * &quot;△&quot;#,##0.00_ ;_ * &quot;-&quot;_ ;_ @_ "/>
    <numFmt numFmtId="181" formatCode="#,##0.0"/>
    <numFmt numFmtId="182" formatCode="_ * #,##0_ ;_ * &quot;△&quot;\ #,##0_ ;_ * &quot;－&quot;_ ;_ @_ "/>
    <numFmt numFmtId="183" formatCode="#,##0.000"/>
    <numFmt numFmtId="184" formatCode="#,##0.0_);[Red]\(#,##0.0\)"/>
    <numFmt numFmtId="185" formatCode="#,##0;&quot;△ &quot;#,##0"/>
    <numFmt numFmtId="186" formatCode="#,##0.0;&quot;△ &quot;#,##0.0"/>
    <numFmt numFmtId="187" formatCode="_ * #,##0_ ;_ * &quot;△&quot;\ #,##0_ ;_ * &quot;-&quot;_ ;_ @_ "/>
    <numFmt numFmtId="188" formatCode="_ * ##,#0_;_ * &quot;△&quot;\ #,##0_;_ * &quot;-&quot;_ ;_ @_ "/>
    <numFmt numFmtId="189" formatCode="0_);[Red]\(0\)"/>
    <numFmt numFmtId="190" formatCode="0_ "/>
    <numFmt numFmtId="191" formatCode="0.0_);[Red]\(0.0\)"/>
    <numFmt numFmtId="192" formatCode="#,###."/>
    <numFmt numFmtId="193" formatCode="#,##0.00;&quot;△ &quot;#,##0.00"/>
    <numFmt numFmtId="194" formatCode="#,##0_ "/>
  </numFmts>
  <fonts count="2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u val="single"/>
      <sz val="12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24"/>
      </top>
      <bottom>
        <color indexed="24"/>
      </bottom>
    </border>
    <border>
      <left style="hair"/>
      <right style="hair"/>
      <top>
        <color indexed="24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24"/>
      </top>
      <bottom>
        <color indexed="24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24"/>
      </top>
      <bottom>
        <color indexed="2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9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Continuous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185" fontId="10" fillId="0" borderId="4" xfId="0" applyNumberFormat="1" applyFont="1" applyBorder="1" applyAlignment="1">
      <alignment horizontal="center" vertical="center"/>
    </xf>
    <xf numFmtId="186" fontId="10" fillId="0" borderId="5" xfId="0" applyNumberFormat="1" applyFont="1" applyBorder="1" applyAlignment="1">
      <alignment horizontal="center" vertical="center"/>
    </xf>
    <xf numFmtId="185" fontId="10" fillId="0" borderId="4" xfId="0" applyNumberFormat="1" applyFont="1" applyBorder="1" applyAlignment="1">
      <alignment horizontal="right" vertical="center"/>
    </xf>
    <xf numFmtId="186" fontId="10" fillId="0" borderId="4" xfId="0" applyNumberFormat="1" applyFont="1" applyBorder="1" applyAlignment="1">
      <alignment horizontal="center" vertical="center"/>
    </xf>
    <xf numFmtId="186" fontId="10" fillId="0" borderId="6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right" vertical="center"/>
    </xf>
    <xf numFmtId="185" fontId="10" fillId="0" borderId="3" xfId="0" applyNumberFormat="1" applyFont="1" applyBorder="1" applyAlignment="1">
      <alignment vertical="center"/>
    </xf>
    <xf numFmtId="186" fontId="10" fillId="0" borderId="2" xfId="0" applyNumberFormat="1" applyFont="1" applyBorder="1" applyAlignment="1">
      <alignment vertical="center"/>
    </xf>
    <xf numFmtId="186" fontId="10" fillId="0" borderId="3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right" vertical="center"/>
    </xf>
    <xf numFmtId="185" fontId="10" fillId="0" borderId="3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horizontal="right" vertical="center"/>
    </xf>
    <xf numFmtId="185" fontId="10" fillId="0" borderId="8" xfId="0" applyNumberFormat="1" applyFont="1" applyBorder="1" applyAlignment="1">
      <alignment vertical="center"/>
    </xf>
    <xf numFmtId="186" fontId="10" fillId="0" borderId="7" xfId="0" applyNumberFormat="1" applyFont="1" applyBorder="1" applyAlignment="1">
      <alignment vertical="center"/>
    </xf>
    <xf numFmtId="186" fontId="10" fillId="0" borderId="8" xfId="0" applyNumberFormat="1" applyFont="1" applyBorder="1" applyAlignment="1">
      <alignment vertical="center"/>
    </xf>
    <xf numFmtId="186" fontId="10" fillId="0" borderId="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horizontal="centerContinuous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Continuous" vertical="center"/>
    </xf>
    <xf numFmtId="0" fontId="10" fillId="0" borderId="12" xfId="0" applyNumberFormat="1" applyFont="1" applyBorder="1" applyAlignment="1">
      <alignment horizontal="centerContinuous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185" fontId="10" fillId="0" borderId="15" xfId="0" applyNumberFormat="1" applyFont="1" applyBorder="1" applyAlignment="1">
      <alignment horizontal="center" vertical="center"/>
    </xf>
    <xf numFmtId="186" fontId="10" fillId="0" borderId="10" xfId="0" applyNumberFormat="1" applyFont="1" applyBorder="1" applyAlignment="1">
      <alignment horizontal="center" vertical="center"/>
    </xf>
    <xf numFmtId="185" fontId="10" fillId="0" borderId="15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6" fontId="10" fillId="0" borderId="15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vertical="center"/>
    </xf>
    <xf numFmtId="186" fontId="10" fillId="0" borderId="1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vertical="center"/>
    </xf>
    <xf numFmtId="186" fontId="10" fillId="0" borderId="15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186" fontId="10" fillId="0" borderId="0" xfId="0" applyNumberFormat="1" applyFont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vertical="center"/>
    </xf>
    <xf numFmtId="185" fontId="10" fillId="0" borderId="10" xfId="0" applyNumberFormat="1" applyFont="1" applyBorder="1" applyAlignment="1">
      <alignment vertical="center"/>
    </xf>
    <xf numFmtId="186" fontId="10" fillId="0" borderId="0" xfId="0" applyNumberFormat="1" applyFont="1" applyAlignment="1">
      <alignment horizontal="right" vertical="center"/>
    </xf>
    <xf numFmtId="0" fontId="10" fillId="0" borderId="16" xfId="0" applyNumberFormat="1" applyFont="1" applyBorder="1" applyAlignment="1">
      <alignment horizontal="right" vertical="center"/>
    </xf>
    <xf numFmtId="185" fontId="10" fillId="0" borderId="17" xfId="0" applyNumberFormat="1" applyFont="1" applyBorder="1" applyAlignment="1">
      <alignment vertical="center"/>
    </xf>
    <xf numFmtId="186" fontId="10" fillId="0" borderId="16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right" vertical="center"/>
    </xf>
    <xf numFmtId="185" fontId="10" fillId="0" borderId="16" xfId="0" applyNumberFormat="1" applyFont="1" applyBorder="1" applyAlignment="1">
      <alignment vertical="center"/>
    </xf>
    <xf numFmtId="186" fontId="10" fillId="0" borderId="17" xfId="0" applyNumberFormat="1" applyFont="1" applyBorder="1" applyAlignment="1">
      <alignment vertical="center"/>
    </xf>
    <xf numFmtId="186" fontId="10" fillId="0" borderId="1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186" fontId="10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left" vertical="center"/>
    </xf>
    <xf numFmtId="185" fontId="10" fillId="0" borderId="24" xfId="0" applyNumberFormat="1" applyFont="1" applyBorder="1" applyAlignment="1">
      <alignment vertical="center"/>
    </xf>
    <xf numFmtId="186" fontId="10" fillId="0" borderId="10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left" vertical="center"/>
    </xf>
    <xf numFmtId="185" fontId="10" fillId="0" borderId="25" xfId="0" applyNumberFormat="1" applyFont="1" applyBorder="1" applyAlignment="1">
      <alignment vertical="center"/>
    </xf>
    <xf numFmtId="186" fontId="10" fillId="0" borderId="16" xfId="0" applyNumberFormat="1" applyFont="1" applyBorder="1" applyAlignment="1">
      <alignment horizontal="right" vertical="center"/>
    </xf>
    <xf numFmtId="186" fontId="10" fillId="0" borderId="18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horizontal="centerContinuous" vertical="center"/>
    </xf>
    <xf numFmtId="0" fontId="10" fillId="0" borderId="21" xfId="0" applyNumberFormat="1" applyFont="1" applyBorder="1" applyAlignment="1">
      <alignment horizontal="centerContinuous" vertical="center"/>
    </xf>
    <xf numFmtId="0" fontId="10" fillId="0" borderId="20" xfId="0" applyNumberFormat="1" applyFont="1" applyBorder="1" applyAlignment="1">
      <alignment horizontal="centerContinuous" vertical="center"/>
    </xf>
    <xf numFmtId="0" fontId="10" fillId="0" borderId="21" xfId="0" applyNumberFormat="1" applyFont="1" applyBorder="1" applyAlignment="1">
      <alignment horizontal="centerContinuous" vertical="center"/>
    </xf>
    <xf numFmtId="0" fontId="7" fillId="0" borderId="0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82" fontId="10" fillId="0" borderId="0" xfId="0" applyNumberFormat="1" applyFont="1" applyBorder="1" applyAlignment="1">
      <alignment horizontal="right" vertical="center"/>
    </xf>
    <xf numFmtId="0" fontId="10" fillId="0" borderId="15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8" xfId="0" applyNumberFormat="1" applyFont="1" applyBorder="1" applyAlignment="1">
      <alignment vertical="center"/>
    </xf>
    <xf numFmtId="0" fontId="10" fillId="0" borderId="22" xfId="0" applyNumberFormat="1" applyFont="1" applyBorder="1" applyAlignment="1">
      <alignment horizontal="centerContinuous" vertical="center"/>
    </xf>
    <xf numFmtId="0" fontId="10" fillId="0" borderId="28" xfId="0" applyNumberFormat="1" applyFont="1" applyBorder="1" applyAlignment="1">
      <alignment horizontal="centerContinuous" vertical="center"/>
    </xf>
    <xf numFmtId="176" fontId="10" fillId="0" borderId="10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7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0" xfId="21" applyNumberFormat="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1" xfId="21" applyFont="1" applyBorder="1" applyAlignment="1">
      <alignment vertical="center"/>
      <protection/>
    </xf>
    <xf numFmtId="0" fontId="10" fillId="0" borderId="1" xfId="21" applyNumberFormat="1" applyFont="1" applyBorder="1" applyAlignment="1">
      <alignment horizontal="right" vertical="center"/>
      <protection/>
    </xf>
    <xf numFmtId="0" fontId="10" fillId="0" borderId="29" xfId="21" applyNumberFormat="1" applyFont="1" applyBorder="1" applyAlignment="1">
      <alignment horizontal="right" vertical="center"/>
      <protection/>
    </xf>
    <xf numFmtId="0" fontId="10" fillId="0" borderId="0" xfId="21" applyFont="1" applyBorder="1" applyAlignment="1">
      <alignment vertical="center"/>
      <protection/>
    </xf>
    <xf numFmtId="0" fontId="7" fillId="0" borderId="10" xfId="21" applyFont="1" applyBorder="1" applyAlignment="1">
      <alignment vertical="center"/>
      <protection/>
    </xf>
    <xf numFmtId="0" fontId="10" fillId="0" borderId="22" xfId="21" applyNumberFormat="1" applyFont="1" applyBorder="1" applyAlignment="1">
      <alignment horizontal="centerContinuous" vertical="center"/>
      <protection/>
    </xf>
    <xf numFmtId="0" fontId="10" fillId="0" borderId="11" xfId="21" applyNumberFormat="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0" xfId="21" applyNumberFormat="1" applyFont="1" applyBorder="1" applyAlignment="1">
      <alignment horizontal="centerContinuous" vertical="center"/>
      <protection/>
    </xf>
    <xf numFmtId="0" fontId="10" fillId="0" borderId="22" xfId="21" applyFont="1" applyBorder="1" applyAlignment="1">
      <alignment vertical="center"/>
      <protection/>
    </xf>
    <xf numFmtId="0" fontId="10" fillId="0" borderId="11" xfId="21" applyFont="1" applyBorder="1" applyAlignment="1">
      <alignment vertical="center"/>
      <protection/>
    </xf>
    <xf numFmtId="0" fontId="10" fillId="0" borderId="11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left" vertical="center"/>
      <protection/>
    </xf>
    <xf numFmtId="0" fontId="10" fillId="0" borderId="10" xfId="21" applyFont="1" applyBorder="1" applyAlignment="1">
      <alignment vertical="center"/>
      <protection/>
    </xf>
    <xf numFmtId="0" fontId="10" fillId="0" borderId="10" xfId="21" applyFont="1" applyBorder="1" applyAlignment="1">
      <alignment horizontal="left" vertical="center"/>
      <protection/>
    </xf>
    <xf numFmtId="3" fontId="10" fillId="0" borderId="30" xfId="21" applyNumberFormat="1" applyFont="1" applyBorder="1" applyAlignment="1">
      <alignment vertical="center"/>
      <protection/>
    </xf>
    <xf numFmtId="176" fontId="10" fillId="0" borderId="10" xfId="21" applyNumberFormat="1" applyFont="1" applyBorder="1" applyAlignment="1">
      <alignment horizontal="right" vertical="center"/>
      <protection/>
    </xf>
    <xf numFmtId="0" fontId="10" fillId="0" borderId="30" xfId="21" applyFont="1" applyBorder="1" applyAlignment="1">
      <alignment vertical="center"/>
      <protection/>
    </xf>
    <xf numFmtId="182" fontId="10" fillId="0" borderId="0" xfId="21" applyNumberFormat="1" applyFont="1" applyBorder="1" applyAlignment="1">
      <alignment horizontal="right" vertical="center"/>
      <protection/>
    </xf>
    <xf numFmtId="0" fontId="10" fillId="0" borderId="30" xfId="21" applyFont="1" applyBorder="1" applyAlignment="1">
      <alignment horizontal="right" vertical="center"/>
      <protection/>
    </xf>
    <xf numFmtId="0" fontId="7" fillId="0" borderId="0" xfId="21" applyFont="1" applyBorder="1" applyAlignment="1">
      <alignment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16" xfId="21" applyFont="1" applyBorder="1" applyAlignment="1">
      <alignment vertical="center"/>
      <protection/>
    </xf>
    <xf numFmtId="0" fontId="10" fillId="0" borderId="29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10" fillId="0" borderId="1" xfId="0" applyNumberFormat="1" applyFont="1" applyBorder="1" applyAlignment="1">
      <alignment horizontal="right" vertical="center"/>
    </xf>
    <xf numFmtId="0" fontId="10" fillId="0" borderId="18" xfId="0" applyNumberFormat="1" applyFont="1" applyBorder="1" applyAlignment="1">
      <alignment horizontal="right" vertical="center"/>
    </xf>
    <xf numFmtId="0" fontId="10" fillId="0" borderId="31" xfId="0" applyNumberFormat="1" applyFont="1" applyBorder="1" applyAlignment="1">
      <alignment horizontal="centerContinuous" vertical="center"/>
    </xf>
    <xf numFmtId="0" fontId="10" fillId="0" borderId="31" xfId="0" applyNumberFormat="1" applyFont="1" applyBorder="1" applyAlignment="1">
      <alignment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left" vertical="center"/>
    </xf>
    <xf numFmtId="3" fontId="10" fillId="0" borderId="32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vertical="center"/>
    </xf>
    <xf numFmtId="0" fontId="10" fillId="0" borderId="7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Continuous" vertical="center"/>
    </xf>
    <xf numFmtId="0" fontId="10" fillId="0" borderId="10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10" fillId="0" borderId="18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33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33" xfId="0" applyNumberFormat="1" applyFont="1" applyBorder="1" applyAlignment="1">
      <alignment horizontal="right" vertical="center"/>
    </xf>
    <xf numFmtId="0" fontId="10" fillId="0" borderId="3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10" fillId="0" borderId="18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left" vertical="center"/>
    </xf>
    <xf numFmtId="3" fontId="10" fillId="0" borderId="34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 shrinkToFit="1"/>
    </xf>
    <xf numFmtId="3" fontId="10" fillId="0" borderId="2" xfId="0" applyNumberFormat="1" applyFont="1" applyBorder="1" applyAlignment="1">
      <alignment horizontal="right" vertical="center"/>
    </xf>
    <xf numFmtId="185" fontId="10" fillId="0" borderId="2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horizontal="center" vertical="center"/>
    </xf>
    <xf numFmtId="185" fontId="10" fillId="0" borderId="2" xfId="0" applyNumberFormat="1" applyFont="1" applyBorder="1" applyAlignment="1">
      <alignment horizontal="right" vertical="center"/>
    </xf>
    <xf numFmtId="185" fontId="10" fillId="0" borderId="37" xfId="0" applyNumberFormat="1" applyFont="1" applyBorder="1" applyAlignment="1">
      <alignment horizontal="right" vertical="center"/>
    </xf>
    <xf numFmtId="185" fontId="10" fillId="0" borderId="31" xfId="0" applyNumberFormat="1" applyFont="1" applyBorder="1" applyAlignment="1">
      <alignment horizontal="right" vertical="center"/>
    </xf>
    <xf numFmtId="185" fontId="10" fillId="0" borderId="3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185" fontId="10" fillId="0" borderId="5" xfId="0" applyNumberFormat="1" applyFont="1" applyBorder="1" applyAlignment="1">
      <alignment horizontal="right" vertical="center"/>
    </xf>
    <xf numFmtId="185" fontId="10" fillId="0" borderId="38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39" xfId="0" applyNumberFormat="1" applyFont="1" applyBorder="1" applyAlignment="1">
      <alignment horizontal="right" vertical="center"/>
    </xf>
    <xf numFmtId="0" fontId="10" fillId="0" borderId="2" xfId="0" applyNumberFormat="1" applyFont="1" applyBorder="1" applyAlignment="1">
      <alignment horizontal="left" vertical="center"/>
    </xf>
    <xf numFmtId="3" fontId="10" fillId="0" borderId="7" xfId="0" applyNumberFormat="1" applyFont="1" applyBorder="1" applyAlignment="1">
      <alignment horizontal="right" vertical="center"/>
    </xf>
    <xf numFmtId="0" fontId="14" fillId="0" borderId="9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vertical="center"/>
    </xf>
    <xf numFmtId="0" fontId="15" fillId="0" borderId="40" xfId="0" applyNumberFormat="1" applyFont="1" applyBorder="1" applyAlignment="1">
      <alignment vertical="center"/>
    </xf>
    <xf numFmtId="0" fontId="14" fillId="0" borderId="40" xfId="0" applyNumberFormat="1" applyFont="1" applyBorder="1" applyAlignment="1">
      <alignment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10" xfId="0" applyNumberFormat="1" applyFont="1" applyBorder="1" applyAlignment="1">
      <alignment vertical="center"/>
    </xf>
    <xf numFmtId="0" fontId="14" fillId="0" borderId="12" xfId="0" applyNumberFormat="1" applyFont="1" applyBorder="1" applyAlignment="1">
      <alignment vertical="center"/>
    </xf>
    <xf numFmtId="0" fontId="14" fillId="0" borderId="13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5" fillId="0" borderId="15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vertical="center"/>
    </xf>
    <xf numFmtId="0" fontId="14" fillId="0" borderId="41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vertical="center"/>
    </xf>
    <xf numFmtId="176" fontId="14" fillId="0" borderId="1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181" fontId="14" fillId="0" borderId="14" xfId="0" applyNumberFormat="1" applyFont="1" applyBorder="1" applyAlignment="1">
      <alignment vertical="center"/>
    </xf>
    <xf numFmtId="184" fontId="14" fillId="0" borderId="14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42" xfId="0" applyNumberFormat="1" applyFont="1" applyBorder="1" applyAlignment="1">
      <alignment horizontal="center" vertical="center"/>
    </xf>
    <xf numFmtId="3" fontId="14" fillId="0" borderId="43" xfId="0" applyNumberFormat="1" applyFont="1" applyBorder="1" applyAlignment="1">
      <alignment vertical="center"/>
    </xf>
    <xf numFmtId="176" fontId="14" fillId="0" borderId="43" xfId="0" applyNumberFormat="1" applyFont="1" applyBorder="1" applyAlignment="1">
      <alignment vertical="center"/>
    </xf>
    <xf numFmtId="176" fontId="14" fillId="0" borderId="42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176" fontId="14" fillId="0" borderId="17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181" fontId="14" fillId="0" borderId="17" xfId="0" applyNumberFormat="1" applyFont="1" applyBorder="1" applyAlignment="1">
      <alignment vertical="center"/>
    </xf>
    <xf numFmtId="184" fontId="14" fillId="0" borderId="17" xfId="0" applyNumberFormat="1" applyFont="1" applyBorder="1" applyAlignment="1">
      <alignment horizontal="right" vertical="center"/>
    </xf>
    <xf numFmtId="3" fontId="14" fillId="0" borderId="18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181" fontId="10" fillId="0" borderId="0" xfId="0" applyNumberFormat="1" applyFont="1" applyAlignment="1">
      <alignment vertical="center"/>
    </xf>
    <xf numFmtId="4" fontId="10" fillId="0" borderId="1" xfId="0" applyNumberFormat="1" applyFont="1" applyBorder="1" applyAlignment="1">
      <alignment vertical="center"/>
    </xf>
    <xf numFmtId="181" fontId="10" fillId="0" borderId="1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vertical="center"/>
    </xf>
    <xf numFmtId="4" fontId="10" fillId="0" borderId="31" xfId="0" applyNumberFormat="1" applyFont="1" applyBorder="1" applyAlignment="1">
      <alignment horizontal="center" vertical="center"/>
    </xf>
    <xf numFmtId="181" fontId="10" fillId="0" borderId="22" xfId="0" applyNumberFormat="1" applyFont="1" applyBorder="1" applyAlignment="1">
      <alignment vertical="center"/>
    </xf>
    <xf numFmtId="181" fontId="10" fillId="0" borderId="2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right" vertical="center"/>
    </xf>
    <xf numFmtId="181" fontId="10" fillId="0" borderId="0" xfId="0" applyNumberFormat="1" applyFont="1" applyBorder="1" applyAlignment="1">
      <alignment horizontal="right" vertical="center"/>
    </xf>
    <xf numFmtId="185" fontId="10" fillId="0" borderId="2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181" fontId="10" fillId="0" borderId="0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181" fontId="10" fillId="0" borderId="1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9" fillId="0" borderId="0" xfId="22" applyNumberFormat="1" applyFont="1" applyAlignment="1">
      <alignment vertical="center"/>
      <protection/>
    </xf>
    <xf numFmtId="0" fontId="10" fillId="0" borderId="0" xfId="22" applyNumberFormat="1" applyFont="1" applyAlignment="1">
      <alignment vertical="center"/>
      <protection/>
    </xf>
    <xf numFmtId="0" fontId="9" fillId="0" borderId="0" xfId="22" applyNumberFormat="1" applyFont="1" applyAlignment="1">
      <alignment horizontal="right"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2" applyNumberFormat="1" applyFont="1" applyAlignment="1">
      <alignment horizontal="right" vertical="center"/>
      <protection/>
    </xf>
    <xf numFmtId="0" fontId="10" fillId="0" borderId="1" xfId="22" applyNumberFormat="1" applyFont="1" applyBorder="1" applyAlignment="1">
      <alignment vertical="center"/>
      <protection/>
    </xf>
    <xf numFmtId="0" fontId="10" fillId="0" borderId="1" xfId="22" applyNumberFormat="1" applyFont="1" applyBorder="1" applyAlignment="1">
      <alignment horizontal="right" vertical="center"/>
      <protection/>
    </xf>
    <xf numFmtId="0" fontId="10" fillId="0" borderId="18" xfId="22" applyNumberFormat="1" applyFont="1" applyBorder="1" applyAlignment="1">
      <alignment horizontal="right" vertical="center"/>
      <protection/>
    </xf>
    <xf numFmtId="0" fontId="10" fillId="0" borderId="0" xfId="22" applyNumberFormat="1" applyFont="1" applyBorder="1" applyAlignment="1">
      <alignment vertical="center"/>
      <protection/>
    </xf>
    <xf numFmtId="0" fontId="10" fillId="0" borderId="10" xfId="22" applyNumberFormat="1" applyFont="1" applyBorder="1" applyAlignment="1">
      <alignment vertical="center"/>
      <protection/>
    </xf>
    <xf numFmtId="0" fontId="10" fillId="0" borderId="10" xfId="22" applyNumberFormat="1" applyFont="1" applyBorder="1" applyAlignment="1">
      <alignment horizontal="center" vertical="center"/>
      <protection/>
    </xf>
    <xf numFmtId="0" fontId="10" fillId="0" borderId="0" xfId="22" applyNumberFormat="1" applyFont="1" applyBorder="1" applyAlignment="1">
      <alignment horizontal="center" vertical="center"/>
      <protection/>
    </xf>
    <xf numFmtId="0" fontId="10" fillId="0" borderId="0" xfId="22" applyNumberFormat="1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/>
      <protection/>
    </xf>
    <xf numFmtId="0" fontId="10" fillId="0" borderId="11" xfId="22" applyNumberFormat="1" applyFont="1" applyBorder="1" applyAlignment="1">
      <alignment horizontal="center" vertical="center"/>
      <protection/>
    </xf>
    <xf numFmtId="0" fontId="10" fillId="0" borderId="22" xfId="22" applyNumberFormat="1" applyFont="1" applyBorder="1" applyAlignment="1">
      <alignment horizontal="center" vertical="center"/>
      <protection/>
    </xf>
    <xf numFmtId="0" fontId="10" fillId="0" borderId="22" xfId="22" applyNumberFormat="1" applyFont="1" applyBorder="1" applyAlignment="1">
      <alignment vertical="center"/>
      <protection/>
    </xf>
    <xf numFmtId="0" fontId="10" fillId="0" borderId="11" xfId="22" applyNumberFormat="1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185" fontId="10" fillId="0" borderId="10" xfId="22" applyNumberFormat="1" applyFont="1" applyBorder="1" applyAlignment="1">
      <alignment horizontal="right" vertical="center"/>
      <protection/>
    </xf>
    <xf numFmtId="0" fontId="10" fillId="0" borderId="10" xfId="22" applyNumberFormat="1" applyFont="1" applyBorder="1" applyAlignment="1">
      <alignment horizontal="right" vertical="center"/>
      <protection/>
    </xf>
    <xf numFmtId="0" fontId="10" fillId="0" borderId="0" xfId="22" applyNumberFormat="1" applyFont="1" applyBorder="1" applyAlignment="1">
      <alignment horizontal="right" vertical="center"/>
      <protection/>
    </xf>
    <xf numFmtId="3" fontId="10" fillId="0" borderId="10" xfId="22" applyNumberFormat="1" applyFont="1" applyBorder="1" applyAlignment="1">
      <alignment vertical="center"/>
      <protection/>
    </xf>
    <xf numFmtId="4" fontId="10" fillId="0" borderId="10" xfId="22" applyNumberFormat="1" applyFont="1" applyBorder="1" applyAlignment="1">
      <alignment horizontal="right" vertical="center"/>
      <protection/>
    </xf>
    <xf numFmtId="181" fontId="10" fillId="0" borderId="0" xfId="22" applyNumberFormat="1" applyFont="1" applyBorder="1" applyAlignment="1">
      <alignment horizontal="right" vertical="center"/>
      <protection/>
    </xf>
    <xf numFmtId="3" fontId="10" fillId="0" borderId="2" xfId="22" applyNumberFormat="1" applyFont="1" applyBorder="1" applyAlignment="1">
      <alignment vertical="center"/>
      <protection/>
    </xf>
    <xf numFmtId="185" fontId="10" fillId="0" borderId="2" xfId="22" applyNumberFormat="1" applyFont="1" applyBorder="1" applyAlignment="1">
      <alignment horizontal="right" vertical="center"/>
      <protection/>
    </xf>
    <xf numFmtId="4" fontId="10" fillId="0" borderId="2" xfId="22" applyNumberFormat="1" applyFont="1" applyBorder="1" applyAlignment="1">
      <alignment horizontal="right" vertical="center"/>
      <protection/>
    </xf>
    <xf numFmtId="0" fontId="10" fillId="0" borderId="2" xfId="22" applyNumberFormat="1" applyFont="1" applyBorder="1" applyAlignment="1">
      <alignment horizontal="right" vertical="center"/>
      <protection/>
    </xf>
    <xf numFmtId="0" fontId="10" fillId="0" borderId="7" xfId="22" applyNumberFormat="1" applyFont="1" applyBorder="1" applyAlignment="1">
      <alignment vertical="center"/>
      <protection/>
    </xf>
    <xf numFmtId="185" fontId="10" fillId="0" borderId="7" xfId="22" applyNumberFormat="1" applyFont="1" applyBorder="1" applyAlignment="1">
      <alignment vertical="center"/>
      <protection/>
    </xf>
    <xf numFmtId="0" fontId="10" fillId="0" borderId="18" xfId="22" applyNumberFormat="1" applyFont="1" applyBorder="1" applyAlignment="1">
      <alignment vertical="center"/>
      <protection/>
    </xf>
    <xf numFmtId="3" fontId="10" fillId="0" borderId="0" xfId="0" applyNumberFormat="1" applyFont="1" applyAlignment="1">
      <alignment vertical="center"/>
    </xf>
    <xf numFmtId="181" fontId="10" fillId="0" borderId="1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193" fontId="10" fillId="0" borderId="10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vertical="center"/>
    </xf>
    <xf numFmtId="185" fontId="10" fillId="0" borderId="10" xfId="0" applyNumberFormat="1" applyFont="1" applyBorder="1" applyAlignment="1">
      <alignment horizontal="right" vertical="center"/>
    </xf>
    <xf numFmtId="193" fontId="10" fillId="0" borderId="2" xfId="0" applyNumberFormat="1" applyFont="1" applyBorder="1" applyAlignment="1">
      <alignment horizontal="right" vertical="center"/>
    </xf>
    <xf numFmtId="193" fontId="10" fillId="0" borderId="7" xfId="0" applyNumberFormat="1" applyFont="1" applyBorder="1" applyAlignment="1">
      <alignment horizontal="right" vertical="center"/>
    </xf>
    <xf numFmtId="185" fontId="10" fillId="0" borderId="1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0397-04-1" xfId="21"/>
    <cellStyle name="標準_H0397-12-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HEIMAT.000\&#65411;&#65438;&#65405;&#65400;&#65412;&#65391;&#65420;&#65439;\h0398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HEIMAT.000\&#65411;&#65438;&#65405;&#65400;&#65412;&#65391;&#65420;&#65439;\h0300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R"/>
      <sheetName val="第2表R"/>
      <sheetName val="第3表R"/>
      <sheetName val="第4表R"/>
      <sheetName val="Sheet1"/>
      <sheetName val="第6表R"/>
      <sheetName val="第7表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図1"/>
      <sheetName val="表3$"/>
      <sheetName val="非対象"/>
      <sheetName val="図2"/>
      <sheetName val="図3"/>
      <sheetName val="図5"/>
      <sheetName val="図7・8"/>
      <sheetName val="表21前"/>
      <sheetName val="図12"/>
      <sheetName val="表22"/>
      <sheetName val="表23"/>
      <sheetName val="表24"/>
    </sheetNames>
    <sheetDataSet>
      <sheetData sheetId="7">
        <row r="9">
          <cell r="B9">
            <v>14315</v>
          </cell>
          <cell r="E9">
            <v>411977</v>
          </cell>
          <cell r="H9">
            <v>1357867704</v>
          </cell>
          <cell r="K9">
            <v>197987939</v>
          </cell>
          <cell r="N9">
            <v>730061109</v>
          </cell>
          <cell r="Q9">
            <v>526528571</v>
          </cell>
        </row>
        <row r="10">
          <cell r="B10">
            <v>1444</v>
          </cell>
          <cell r="E10">
            <v>46473</v>
          </cell>
          <cell r="H10">
            <v>169908673</v>
          </cell>
          <cell r="K10">
            <v>21833391</v>
          </cell>
          <cell r="N10">
            <v>95304107</v>
          </cell>
          <cell r="Q10">
            <v>55017979</v>
          </cell>
        </row>
        <row r="11">
          <cell r="B11">
            <v>2886</v>
          </cell>
          <cell r="E11">
            <v>76541</v>
          </cell>
          <cell r="H11">
            <v>265841455</v>
          </cell>
          <cell r="K11">
            <v>40209950</v>
          </cell>
          <cell r="N11">
            <v>133504306</v>
          </cell>
          <cell r="Q11">
            <v>112395732</v>
          </cell>
        </row>
        <row r="12">
          <cell r="B12">
            <v>1637</v>
          </cell>
          <cell r="E12">
            <v>58148</v>
          </cell>
          <cell r="H12">
            <v>203801101</v>
          </cell>
          <cell r="K12">
            <v>31108240</v>
          </cell>
          <cell r="N12">
            <v>112108452</v>
          </cell>
          <cell r="Q12">
            <v>69165266</v>
          </cell>
        </row>
        <row r="13">
          <cell r="B13">
            <v>863</v>
          </cell>
          <cell r="E13">
            <v>36611</v>
          </cell>
          <cell r="H13">
            <v>112719717</v>
          </cell>
          <cell r="K13">
            <v>17996988</v>
          </cell>
          <cell r="N13">
            <v>63449107</v>
          </cell>
          <cell r="Q13">
            <v>42486344</v>
          </cell>
        </row>
        <row r="14">
          <cell r="B14">
            <v>1454</v>
          </cell>
          <cell r="E14">
            <v>66715</v>
          </cell>
          <cell r="H14">
            <v>259704060</v>
          </cell>
          <cell r="K14">
            <v>35784152</v>
          </cell>
          <cell r="N14">
            <v>140186731</v>
          </cell>
          <cell r="Q14">
            <v>105535825</v>
          </cell>
        </row>
        <row r="15">
          <cell r="B15">
            <v>1734</v>
          </cell>
          <cell r="E15">
            <v>36905</v>
          </cell>
          <cell r="H15">
            <v>99071661</v>
          </cell>
          <cell r="K15">
            <v>15769165</v>
          </cell>
          <cell r="N15">
            <v>49920338</v>
          </cell>
          <cell r="Q15">
            <v>42315321</v>
          </cell>
        </row>
        <row r="16">
          <cell r="B16">
            <v>1841</v>
          </cell>
          <cell r="E16">
            <v>56563</v>
          </cell>
          <cell r="H16">
            <v>197603721</v>
          </cell>
          <cell r="K16">
            <v>25817693</v>
          </cell>
          <cell r="N16">
            <v>109307679</v>
          </cell>
          <cell r="Q16">
            <v>67281380</v>
          </cell>
        </row>
        <row r="17">
          <cell r="B17">
            <v>1515</v>
          </cell>
          <cell r="E17">
            <v>34184</v>
          </cell>
          <cell r="H17">
            <v>109649155</v>
          </cell>
          <cell r="K17">
            <v>15204237</v>
          </cell>
          <cell r="N17">
            <v>58450919</v>
          </cell>
          <cell r="Q17">
            <v>46732783</v>
          </cell>
        </row>
        <row r="18">
          <cell r="B18">
            <v>900</v>
          </cell>
          <cell r="E18">
            <v>17540</v>
          </cell>
          <cell r="H18">
            <v>32830131</v>
          </cell>
          <cell r="K18">
            <v>5784067</v>
          </cell>
          <cell r="N18">
            <v>16284439</v>
          </cell>
          <cell r="Q18">
            <v>14265842</v>
          </cell>
        </row>
        <row r="19">
          <cell r="B19">
            <v>582</v>
          </cell>
          <cell r="E19">
            <v>13658</v>
          </cell>
          <cell r="H19">
            <v>33466437</v>
          </cell>
          <cell r="K19">
            <v>5020406</v>
          </cell>
          <cell r="N19">
            <v>20321465</v>
          </cell>
          <cell r="Q19">
            <v>11223532</v>
          </cell>
        </row>
        <row r="20">
          <cell r="B20">
            <v>903</v>
          </cell>
          <cell r="E20">
            <v>15112</v>
          </cell>
          <cell r="H20">
            <v>43180266</v>
          </cell>
          <cell r="K20">
            <v>5293041</v>
          </cell>
          <cell r="N20">
            <v>25976780</v>
          </cell>
          <cell r="Q20">
            <v>15126546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showOutlineSymbols="0" workbookViewId="0" topLeftCell="A1">
      <selection activeCell="A27" sqref="A27"/>
    </sheetView>
  </sheetViews>
  <sheetFormatPr defaultColWidth="9.00390625" defaultRowHeight="13.5" customHeight="1"/>
  <cols>
    <col min="1" max="1" width="13.375" style="2" customWidth="1"/>
    <col min="2" max="2" width="10.75390625" style="2" customWidth="1"/>
    <col min="3" max="3" width="8.75390625" style="2" customWidth="1"/>
    <col min="4" max="4" width="10.75390625" style="2" customWidth="1"/>
    <col min="5" max="5" width="8.75390625" style="2" customWidth="1"/>
    <col min="6" max="6" width="12.875" style="2" customWidth="1"/>
    <col min="7" max="7" width="8.75390625" style="2" customWidth="1"/>
    <col min="8" max="8" width="11.125" style="2" customWidth="1"/>
    <col min="9" max="16384" width="10.75390625" style="2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>
      <c r="A2" s="3" t="s">
        <v>20</v>
      </c>
      <c r="B2" s="4"/>
      <c r="C2" s="4"/>
      <c r="D2" s="4"/>
      <c r="E2" s="4"/>
      <c r="F2" s="4"/>
      <c r="G2" s="4"/>
      <c r="H2" s="4"/>
    </row>
    <row r="3" spans="1:8" ht="13.5" customHeight="1">
      <c r="A3" s="5"/>
      <c r="B3" s="5"/>
      <c r="C3" s="5"/>
      <c r="D3" s="5"/>
      <c r="E3" s="5"/>
      <c r="F3" s="5"/>
      <c r="G3" s="6" t="s">
        <v>1</v>
      </c>
      <c r="H3" s="7"/>
    </row>
    <row r="4" spans="1:8" ht="13.5" customHeight="1">
      <c r="A4" s="8"/>
      <c r="B4" s="9"/>
      <c r="C4" s="10"/>
      <c r="D4" s="9"/>
      <c r="E4" s="10"/>
      <c r="F4" s="9"/>
      <c r="G4" s="9"/>
      <c r="H4" s="9"/>
    </row>
    <row r="5" spans="1:8" ht="13.5" customHeight="1">
      <c r="A5" s="11" t="s">
        <v>2</v>
      </c>
      <c r="B5" s="9" t="s">
        <v>3</v>
      </c>
      <c r="C5" s="10"/>
      <c r="D5" s="9" t="s">
        <v>4</v>
      </c>
      <c r="E5" s="10"/>
      <c r="F5" s="9" t="s">
        <v>5</v>
      </c>
      <c r="G5" s="12"/>
      <c r="H5" s="12"/>
    </row>
    <row r="6" spans="1:8" ht="13.5" customHeight="1">
      <c r="A6" s="11"/>
      <c r="B6" s="13"/>
      <c r="C6" s="14" t="s">
        <v>6</v>
      </c>
      <c r="D6" s="13" t="s">
        <v>7</v>
      </c>
      <c r="E6" s="15" t="s">
        <v>6</v>
      </c>
      <c r="F6" s="13" t="s">
        <v>8</v>
      </c>
      <c r="G6" s="14" t="s">
        <v>6</v>
      </c>
      <c r="H6" s="16" t="s">
        <v>9</v>
      </c>
    </row>
    <row r="7" spans="1:8" ht="13.5" customHeight="1">
      <c r="A7" s="15"/>
      <c r="B7" s="17"/>
      <c r="C7" s="18"/>
      <c r="D7" s="19"/>
      <c r="E7" s="18"/>
      <c r="F7" s="19"/>
      <c r="G7" s="20"/>
      <c r="H7" s="21"/>
    </row>
    <row r="8" spans="1:8" ht="13.5" customHeight="1">
      <c r="A8" s="22" t="s">
        <v>21</v>
      </c>
      <c r="B8" s="23">
        <v>1786</v>
      </c>
      <c r="C8" s="24">
        <f>B8*100/$B$18</f>
        <v>117.11475409836065</v>
      </c>
      <c r="D8" s="23">
        <v>54094</v>
      </c>
      <c r="E8" s="24">
        <f>D8*100/$D$18</f>
        <v>108.391776539895</v>
      </c>
      <c r="F8" s="23">
        <v>152249214</v>
      </c>
      <c r="G8" s="25">
        <f>F8*100/$F$18</f>
        <v>82.7896115874733</v>
      </c>
      <c r="H8" s="26">
        <v>88.35795084637779</v>
      </c>
    </row>
    <row r="9" spans="1:8" ht="13.5" customHeight="1">
      <c r="A9" s="22" t="s">
        <v>10</v>
      </c>
      <c r="B9" s="23">
        <v>1745</v>
      </c>
      <c r="C9" s="24">
        <f>B9*100/$B$18</f>
        <v>114.42622950819673</v>
      </c>
      <c r="D9" s="23">
        <v>52233</v>
      </c>
      <c r="E9" s="24">
        <f>D9*100/$D$18</f>
        <v>104.66276600008015</v>
      </c>
      <c r="F9" s="23">
        <v>146113495</v>
      </c>
      <c r="G9" s="25">
        <f>F9*100/$F$18</f>
        <v>79.45314908974323</v>
      </c>
      <c r="H9" s="26">
        <v>95.96995029478444</v>
      </c>
    </row>
    <row r="10" spans="1:8" ht="13.5" customHeight="1">
      <c r="A10" s="22" t="s">
        <v>22</v>
      </c>
      <c r="B10" s="23">
        <v>1769</v>
      </c>
      <c r="C10" s="24">
        <f>B10*100/$B$18</f>
        <v>116</v>
      </c>
      <c r="D10" s="23">
        <v>51727</v>
      </c>
      <c r="E10" s="24">
        <f>D10*100/$D$18</f>
        <v>103.64885985653028</v>
      </c>
      <c r="F10" s="23">
        <v>161700236</v>
      </c>
      <c r="G10" s="25">
        <f>F10*100/$F$18</f>
        <v>87.92885940312814</v>
      </c>
      <c r="H10" s="26">
        <v>110.66755743540322</v>
      </c>
    </row>
    <row r="11" spans="1:8" ht="13.5" customHeight="1">
      <c r="A11" s="22" t="s">
        <v>11</v>
      </c>
      <c r="B11" s="23">
        <v>1728</v>
      </c>
      <c r="C11" s="24">
        <f>B11*100/$B$18</f>
        <v>113.31147540983606</v>
      </c>
      <c r="D11" s="23">
        <v>52550</v>
      </c>
      <c r="E11" s="24">
        <f>D11*100/$D$18</f>
        <v>105.29796016511041</v>
      </c>
      <c r="F11" s="23">
        <v>184394062</v>
      </c>
      <c r="G11" s="25">
        <f>F11*100/$F$18</f>
        <v>100.26923864458486</v>
      </c>
      <c r="H11" s="26">
        <v>114.0345039446943</v>
      </c>
    </row>
    <row r="12" spans="1:8" ht="13.5" customHeight="1">
      <c r="A12" s="22" t="s">
        <v>12</v>
      </c>
      <c r="B12" s="23">
        <v>1736</v>
      </c>
      <c r="C12" s="24">
        <f>B12*100/$B$18</f>
        <v>113.8360655737705</v>
      </c>
      <c r="D12" s="23">
        <v>52715</v>
      </c>
      <c r="E12" s="24">
        <f>D12*100/$D$18</f>
        <v>105.62858173365927</v>
      </c>
      <c r="F12" s="23">
        <v>194204268</v>
      </c>
      <c r="G12" s="25">
        <f>F12*100/$F$18</f>
        <v>105.60380243637626</v>
      </c>
      <c r="H12" s="26">
        <v>105.32023965066728</v>
      </c>
    </row>
    <row r="13" spans="1:8" ht="13.5" customHeight="1">
      <c r="A13" s="27"/>
      <c r="B13" s="28"/>
      <c r="C13" s="24"/>
      <c r="D13" s="28"/>
      <c r="E13" s="24"/>
      <c r="F13" s="28"/>
      <c r="G13" s="25"/>
      <c r="H13" s="29"/>
    </row>
    <row r="14" spans="1:8" ht="13.5" customHeight="1">
      <c r="A14" s="22" t="s">
        <v>13</v>
      </c>
      <c r="B14" s="23">
        <v>1742</v>
      </c>
      <c r="C14" s="24">
        <f>B14*100/$B$18</f>
        <v>114.22950819672131</v>
      </c>
      <c r="D14" s="23">
        <v>53208</v>
      </c>
      <c r="E14" s="24">
        <f>D14*100/$D$18</f>
        <v>106.61643890514166</v>
      </c>
      <c r="F14" s="23">
        <v>205691617</v>
      </c>
      <c r="G14" s="25">
        <f>F14*100/$F$18</f>
        <v>111.85035791534084</v>
      </c>
      <c r="H14" s="26">
        <v>105.91508575908333</v>
      </c>
    </row>
    <row r="15" spans="1:8" ht="13.5" customHeight="1">
      <c r="A15" s="22" t="s">
        <v>14</v>
      </c>
      <c r="B15" s="23">
        <v>1714</v>
      </c>
      <c r="C15" s="24">
        <f>B15*100/$B$18</f>
        <v>112.39344262295081</v>
      </c>
      <c r="D15" s="23">
        <v>52650</v>
      </c>
      <c r="E15" s="24">
        <f>D15*100/$D$18</f>
        <v>105.49833687332185</v>
      </c>
      <c r="F15" s="23">
        <v>193692454</v>
      </c>
      <c r="G15" s="25">
        <f>F15*100/$F$18</f>
        <v>105.32548978600664</v>
      </c>
      <c r="H15" s="26">
        <v>94.16643071068862</v>
      </c>
    </row>
    <row r="16" spans="1:8" ht="13.5" customHeight="1">
      <c r="A16" s="22" t="s">
        <v>15</v>
      </c>
      <c r="B16" s="23">
        <v>1636</v>
      </c>
      <c r="C16" s="24">
        <f>B16*100/$B$18</f>
        <v>107.27868852459017</v>
      </c>
      <c r="D16" s="23">
        <v>51984</v>
      </c>
      <c r="E16" s="24">
        <f>D16*100/$D$18</f>
        <v>104.16382799663367</v>
      </c>
      <c r="F16" s="23">
        <v>181707691</v>
      </c>
      <c r="G16" s="25">
        <f>F16*100/$F$18</f>
        <v>98.80845204459722</v>
      </c>
      <c r="H16" s="26">
        <v>93.81247810510986</v>
      </c>
    </row>
    <row r="17" spans="1:8" ht="13.5" customHeight="1">
      <c r="A17" s="22" t="s">
        <v>16</v>
      </c>
      <c r="B17" s="23">
        <v>1556</v>
      </c>
      <c r="C17" s="24">
        <f>B17*100/$B$18</f>
        <v>102.0327868852459</v>
      </c>
      <c r="D17" s="23">
        <v>51045</v>
      </c>
      <c r="E17" s="24">
        <f>D17*100/$D$18</f>
        <v>102.28229070652827</v>
      </c>
      <c r="F17" s="23">
        <v>182792595</v>
      </c>
      <c r="G17" s="25">
        <f>F17*100/$F$18</f>
        <v>99.39839782106405</v>
      </c>
      <c r="H17" s="26">
        <v>100.59706003308358</v>
      </c>
    </row>
    <row r="18" spans="1:8" ht="13.5" customHeight="1">
      <c r="A18" s="22" t="s">
        <v>17</v>
      </c>
      <c r="B18" s="23">
        <v>1525</v>
      </c>
      <c r="C18" s="24">
        <f>B18*100/$B$18</f>
        <v>100</v>
      </c>
      <c r="D18" s="23">
        <v>49906</v>
      </c>
      <c r="E18" s="24">
        <f>D18*100/$D$18</f>
        <v>100</v>
      </c>
      <c r="F18" s="23">
        <v>183898935</v>
      </c>
      <c r="G18" s="25">
        <f>F18*100/$F$18</f>
        <v>100</v>
      </c>
      <c r="H18" s="26">
        <v>100.60524333603338</v>
      </c>
    </row>
    <row r="19" spans="1:8" ht="13.5" customHeight="1">
      <c r="A19" s="27"/>
      <c r="B19" s="28"/>
      <c r="C19" s="24"/>
      <c r="D19" s="28"/>
      <c r="E19" s="24"/>
      <c r="F19" s="28"/>
      <c r="G19" s="25"/>
      <c r="H19" s="29"/>
    </row>
    <row r="20" spans="1:8" ht="13.5" customHeight="1">
      <c r="A20" s="22" t="s">
        <v>18</v>
      </c>
      <c r="B20" s="23">
        <v>1458</v>
      </c>
      <c r="C20" s="24">
        <f>B20*100/$B$18</f>
        <v>95.60655737704919</v>
      </c>
      <c r="D20" s="23">
        <v>48508</v>
      </c>
      <c r="E20" s="24">
        <f>D20*100/$D$18</f>
        <v>97.1987336192041</v>
      </c>
      <c r="F20" s="23">
        <v>190055686</v>
      </c>
      <c r="G20" s="25">
        <f>F20*100/$F$18</f>
        <v>103.34789921431573</v>
      </c>
      <c r="H20" s="26">
        <v>103.34789921431573</v>
      </c>
    </row>
    <row r="21" spans="1:8" ht="13.5" customHeight="1">
      <c r="A21" s="22" t="s">
        <v>19</v>
      </c>
      <c r="B21" s="23">
        <v>1539</v>
      </c>
      <c r="C21" s="24">
        <f>B21*100/$B$18</f>
        <v>100.91803278688525</v>
      </c>
      <c r="D21" s="23">
        <v>49584</v>
      </c>
      <c r="E21" s="24">
        <f>D21*100/$D$18</f>
        <v>99.35478699955917</v>
      </c>
      <c r="F21" s="23">
        <v>199193814</v>
      </c>
      <c r="G21" s="25">
        <f>F21*100/$F$18</f>
        <v>108.31700248835047</v>
      </c>
      <c r="H21" s="26">
        <v>104.80813186509978</v>
      </c>
    </row>
    <row r="22" spans="1:8" ht="13.5" customHeight="1">
      <c r="A22" s="22" t="s">
        <v>23</v>
      </c>
      <c r="B22" s="23">
        <v>1559</v>
      </c>
      <c r="C22" s="24">
        <f>B22*100/$B$18</f>
        <v>102.22950819672131</v>
      </c>
      <c r="D22" s="23">
        <v>48265</v>
      </c>
      <c r="E22" s="24">
        <f>D22*100/$D$18</f>
        <v>96.71181821825031</v>
      </c>
      <c r="F22" s="23">
        <v>183574265</v>
      </c>
      <c r="G22" s="25">
        <f>F22*100/$F$18</f>
        <v>99.82345194114365</v>
      </c>
      <c r="H22" s="26">
        <v>92.2</v>
      </c>
    </row>
    <row r="23" spans="1:8" ht="13.5" customHeight="1">
      <c r="A23" s="22" t="s">
        <v>24</v>
      </c>
      <c r="B23" s="23">
        <v>1444</v>
      </c>
      <c r="C23" s="24">
        <f>B23*100/$B$18</f>
        <v>94.68852459016394</v>
      </c>
      <c r="D23" s="23">
        <v>46473</v>
      </c>
      <c r="E23" s="24">
        <f>D23*100/$D$18</f>
        <v>93.12106760710135</v>
      </c>
      <c r="F23" s="23">
        <v>169908673</v>
      </c>
      <c r="G23" s="25">
        <f>F23*100/$F$18</f>
        <v>92.39241815076308</v>
      </c>
      <c r="H23" s="26">
        <f>F23*100/F22</f>
        <v>92.55582366079472</v>
      </c>
    </row>
    <row r="24" spans="1:8" ht="13.5" customHeight="1">
      <c r="A24" s="22" t="s">
        <v>25</v>
      </c>
      <c r="B24" s="23">
        <v>1403</v>
      </c>
      <c r="C24" s="24">
        <f>B24*100/$B$18</f>
        <v>92</v>
      </c>
      <c r="D24" s="23">
        <v>45107</v>
      </c>
      <c r="E24" s="24">
        <f>D24*100/$D$18</f>
        <v>90.38392177293312</v>
      </c>
      <c r="F24" s="23">
        <v>180067882</v>
      </c>
      <c r="G24" s="25">
        <f>F24*100/$F$18</f>
        <v>97.91676172567286</v>
      </c>
      <c r="H24" s="26">
        <f>F24*100/F23</f>
        <v>105.97921743523946</v>
      </c>
    </row>
    <row r="25" spans="1:8" ht="13.5" customHeight="1">
      <c r="A25" s="30"/>
      <c r="B25" s="31"/>
      <c r="C25" s="32"/>
      <c r="D25" s="31"/>
      <c r="E25" s="32"/>
      <c r="F25" s="31"/>
      <c r="G25" s="33"/>
      <c r="H25" s="34"/>
    </row>
    <row r="26" spans="1:8" ht="13.5" customHeight="1">
      <c r="A26" s="35"/>
      <c r="B26" s="36"/>
      <c r="C26" s="36"/>
      <c r="D26" s="36"/>
      <c r="E26" s="36"/>
      <c r="F26" s="36"/>
      <c r="G26" s="36"/>
      <c r="H26" s="36"/>
    </row>
  </sheetData>
  <printOptions/>
  <pageMargins left="0.7083333333333334" right="0.19791666666666666" top="0.7875" bottom="0.19652777777777777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IV16384"/>
    </sheetView>
  </sheetViews>
  <sheetFormatPr defaultColWidth="9.00390625" defaultRowHeight="14.25"/>
  <cols>
    <col min="1" max="1" width="16.75390625" style="107" customWidth="1"/>
    <col min="2" max="2" width="12.875" style="107" customWidth="1"/>
    <col min="3" max="3" width="10.625" style="107" customWidth="1"/>
    <col min="4" max="4" width="12.875" style="107" customWidth="1"/>
    <col min="5" max="16384" width="9.00390625" style="107" customWidth="1"/>
  </cols>
  <sheetData>
    <row r="1" spans="1:4" ht="12">
      <c r="A1" s="37" t="s">
        <v>176</v>
      </c>
      <c r="B1" s="196"/>
      <c r="C1" s="196"/>
      <c r="D1" s="196"/>
    </row>
    <row r="2" spans="1:4" ht="12">
      <c r="A2" s="79" t="s">
        <v>101</v>
      </c>
      <c r="B2" s="196"/>
      <c r="C2" s="196"/>
      <c r="D2" s="196"/>
    </row>
    <row r="3" spans="1:4" ht="12">
      <c r="A3" s="40"/>
      <c r="B3" s="83"/>
      <c r="C3" s="83"/>
      <c r="D3" s="197" t="s">
        <v>177</v>
      </c>
    </row>
    <row r="4" spans="1:4" ht="12">
      <c r="A4" s="198"/>
      <c r="B4" s="199"/>
      <c r="C4" s="199" t="s">
        <v>178</v>
      </c>
      <c r="D4" s="200"/>
    </row>
    <row r="5" spans="1:5" ht="12">
      <c r="A5" s="95" t="s">
        <v>118</v>
      </c>
      <c r="B5" s="201" t="s">
        <v>180</v>
      </c>
      <c r="C5" s="201" t="s">
        <v>181</v>
      </c>
      <c r="D5" s="202" t="s">
        <v>183</v>
      </c>
      <c r="E5" s="120"/>
    </row>
    <row r="6" spans="1:5" ht="12">
      <c r="A6" s="96"/>
      <c r="B6" s="203"/>
      <c r="C6" s="203"/>
      <c r="D6" s="86"/>
      <c r="E6" s="191"/>
    </row>
    <row r="7" spans="1:6" ht="12">
      <c r="A7" s="44" t="s">
        <v>184</v>
      </c>
      <c r="B7" s="188">
        <v>57842414</v>
      </c>
      <c r="C7" s="203">
        <v>1282</v>
      </c>
      <c r="D7" s="204">
        <v>55017979</v>
      </c>
      <c r="E7" s="192"/>
      <c r="F7" s="120"/>
    </row>
    <row r="8" spans="1:6" ht="12">
      <c r="A8" s="67"/>
      <c r="B8" s="203"/>
      <c r="C8" s="203"/>
      <c r="D8" s="86"/>
      <c r="E8" s="192"/>
      <c r="F8" s="120"/>
    </row>
    <row r="9" spans="1:6" ht="12">
      <c r="A9" s="67" t="s">
        <v>121</v>
      </c>
      <c r="B9" s="188">
        <v>2367458</v>
      </c>
      <c r="C9" s="203">
        <v>543</v>
      </c>
      <c r="D9" s="204">
        <v>2370434</v>
      </c>
      <c r="E9" s="192"/>
      <c r="F9" s="120"/>
    </row>
    <row r="10" spans="1:6" ht="12">
      <c r="A10" s="67" t="s">
        <v>122</v>
      </c>
      <c r="B10" s="188">
        <v>3062906</v>
      </c>
      <c r="C10" s="203">
        <v>710</v>
      </c>
      <c r="D10" s="204">
        <v>3163109</v>
      </c>
      <c r="E10" s="192"/>
      <c r="F10" s="120"/>
    </row>
    <row r="11" spans="1:6" ht="12">
      <c r="A11" s="67" t="s">
        <v>123</v>
      </c>
      <c r="B11" s="188">
        <v>3071182</v>
      </c>
      <c r="C11" s="203">
        <v>821</v>
      </c>
      <c r="D11" s="204">
        <v>2919907</v>
      </c>
      <c r="E11" s="192"/>
      <c r="F11" s="120"/>
    </row>
    <row r="12" spans="1:6" ht="12">
      <c r="A12" s="67" t="s">
        <v>124</v>
      </c>
      <c r="B12" s="188">
        <v>2146202</v>
      </c>
      <c r="C12" s="203">
        <v>794</v>
      </c>
      <c r="D12" s="204">
        <v>2387938</v>
      </c>
      <c r="E12" s="192"/>
      <c r="F12" s="120"/>
    </row>
    <row r="13" spans="1:6" ht="12">
      <c r="A13" s="67" t="s">
        <v>125</v>
      </c>
      <c r="B13" s="188">
        <v>5600206</v>
      </c>
      <c r="C13" s="203">
        <v>922</v>
      </c>
      <c r="D13" s="204">
        <v>6046573</v>
      </c>
      <c r="E13" s="192"/>
      <c r="F13" s="120"/>
    </row>
    <row r="14" spans="1:6" ht="12">
      <c r="A14" s="67"/>
      <c r="B14" s="203"/>
      <c r="C14" s="203"/>
      <c r="D14" s="86"/>
      <c r="E14" s="192"/>
      <c r="F14" s="120"/>
    </row>
    <row r="15" spans="1:6" ht="12">
      <c r="A15" s="67" t="s">
        <v>126</v>
      </c>
      <c r="B15" s="188">
        <v>9622211</v>
      </c>
      <c r="C15" s="203">
        <v>2258</v>
      </c>
      <c r="D15" s="204">
        <v>8507931</v>
      </c>
      <c r="E15" s="192"/>
      <c r="F15" s="120"/>
    </row>
    <row r="16" spans="1:6" ht="12">
      <c r="A16" s="67" t="s">
        <v>127</v>
      </c>
      <c r="B16" s="188">
        <v>1868088</v>
      </c>
      <c r="C16" s="203">
        <v>1203</v>
      </c>
      <c r="D16" s="204">
        <v>1506184</v>
      </c>
      <c r="E16" s="192"/>
      <c r="F16" s="120"/>
    </row>
    <row r="17" spans="1:6" ht="12">
      <c r="A17" s="67" t="s">
        <v>129</v>
      </c>
      <c r="B17" s="188">
        <v>3114877</v>
      </c>
      <c r="C17" s="203">
        <v>957</v>
      </c>
      <c r="D17" s="204">
        <v>2986100</v>
      </c>
      <c r="E17" s="192"/>
      <c r="F17" s="120"/>
    </row>
    <row r="18" spans="1:6" ht="12">
      <c r="A18" s="67" t="s">
        <v>130</v>
      </c>
      <c r="B18" s="188">
        <v>10327965</v>
      </c>
      <c r="C18" s="203">
        <v>1920</v>
      </c>
      <c r="D18" s="204">
        <v>11307093</v>
      </c>
      <c r="E18" s="192"/>
      <c r="F18" s="120"/>
    </row>
    <row r="19" spans="1:6" ht="12">
      <c r="A19" s="67" t="s">
        <v>185</v>
      </c>
      <c r="B19" s="188">
        <v>16661319</v>
      </c>
      <c r="C19" s="203">
        <v>1759</v>
      </c>
      <c r="D19" s="204">
        <v>13822710</v>
      </c>
      <c r="E19" s="192"/>
      <c r="F19" s="120"/>
    </row>
    <row r="20" spans="1:5" ht="12">
      <c r="A20" s="205"/>
      <c r="B20" s="206"/>
      <c r="C20" s="206"/>
      <c r="D20" s="207"/>
      <c r="E20" s="193"/>
    </row>
    <row r="21" spans="1:4" ht="12">
      <c r="A21" s="115"/>
      <c r="B21" s="208"/>
      <c r="C21" s="208"/>
      <c r="D21" s="208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IV1"/>
    </sheetView>
  </sheetViews>
  <sheetFormatPr defaultColWidth="9.00390625" defaultRowHeight="14.25"/>
  <cols>
    <col min="1" max="1" width="16.75390625" style="107" customWidth="1"/>
    <col min="2" max="2" width="12.875" style="107" customWidth="1"/>
    <col min="3" max="3" width="10.625" style="107" customWidth="1"/>
    <col min="4" max="4" width="12.875" style="107" customWidth="1"/>
    <col min="5" max="16384" width="9.00390625" style="107" customWidth="1"/>
  </cols>
  <sheetData>
    <row r="1" spans="1:4" ht="12">
      <c r="A1" s="37" t="s">
        <v>186</v>
      </c>
      <c r="B1" s="196"/>
      <c r="C1" s="196"/>
      <c r="D1" s="196"/>
    </row>
    <row r="2" spans="1:4" ht="12">
      <c r="A2" s="79" t="s">
        <v>101</v>
      </c>
      <c r="B2" s="196"/>
      <c r="C2" s="196"/>
      <c r="D2" s="196"/>
    </row>
    <row r="3" spans="1:4" ht="12">
      <c r="A3" s="209"/>
      <c r="B3" s="83"/>
      <c r="C3" s="83"/>
      <c r="D3" s="197" t="s">
        <v>177</v>
      </c>
    </row>
    <row r="4" spans="1:4" ht="12">
      <c r="A4" s="96"/>
      <c r="B4" s="203"/>
      <c r="C4" s="210" t="s">
        <v>178</v>
      </c>
      <c r="D4" s="86"/>
    </row>
    <row r="5" spans="1:5" ht="12">
      <c r="A5" s="93" t="s">
        <v>187</v>
      </c>
      <c r="B5" s="201" t="s">
        <v>179</v>
      </c>
      <c r="C5" s="201" t="s">
        <v>181</v>
      </c>
      <c r="D5" s="202" t="s">
        <v>182</v>
      </c>
      <c r="E5" s="120"/>
    </row>
    <row r="6" spans="1:5" ht="12">
      <c r="A6" s="98"/>
      <c r="B6" s="203"/>
      <c r="C6" s="203"/>
      <c r="D6" s="86"/>
      <c r="E6" s="191"/>
    </row>
    <row r="7" spans="1:6" ht="12">
      <c r="A7" s="98" t="s">
        <v>188</v>
      </c>
      <c r="B7" s="211">
        <v>57842414</v>
      </c>
      <c r="C7" s="211">
        <v>1282</v>
      </c>
      <c r="D7" s="212">
        <v>55017979</v>
      </c>
      <c r="E7" s="192"/>
      <c r="F7" s="120"/>
    </row>
    <row r="8" spans="1:6" ht="12">
      <c r="A8" s="96"/>
      <c r="B8" s="211" t="s">
        <v>189</v>
      </c>
      <c r="C8" s="211" t="s">
        <v>111</v>
      </c>
      <c r="D8" s="212" t="s">
        <v>189</v>
      </c>
      <c r="E8" s="192"/>
      <c r="F8" s="120"/>
    </row>
    <row r="9" spans="1:6" ht="12">
      <c r="A9" s="96" t="s">
        <v>190</v>
      </c>
      <c r="B9" s="211">
        <v>2757072</v>
      </c>
      <c r="C9" s="211">
        <v>551</v>
      </c>
      <c r="D9" s="212">
        <v>2780199</v>
      </c>
      <c r="E9" s="192"/>
      <c r="F9" s="120"/>
    </row>
    <row r="10" spans="1:6" ht="12">
      <c r="A10" s="96" t="s">
        <v>191</v>
      </c>
      <c r="B10" s="211">
        <v>319005</v>
      </c>
      <c r="C10" s="211">
        <v>833</v>
      </c>
      <c r="D10" s="212">
        <v>460772</v>
      </c>
      <c r="E10" s="192"/>
      <c r="F10" s="120"/>
    </row>
    <row r="11" spans="1:6" ht="12">
      <c r="A11" s="96" t="s">
        <v>192</v>
      </c>
      <c r="B11" s="213" t="s">
        <v>193</v>
      </c>
      <c r="C11" s="213" t="s">
        <v>193</v>
      </c>
      <c r="D11" s="212" t="s">
        <v>193</v>
      </c>
      <c r="E11" s="192"/>
      <c r="F11" s="120"/>
    </row>
    <row r="12" spans="1:6" ht="12">
      <c r="A12" s="96" t="s">
        <v>194</v>
      </c>
      <c r="B12" s="211">
        <v>417080</v>
      </c>
      <c r="C12" s="211">
        <v>446</v>
      </c>
      <c r="D12" s="212">
        <v>441021</v>
      </c>
      <c r="E12" s="192"/>
      <c r="F12" s="120"/>
    </row>
    <row r="13" spans="1:6" ht="12">
      <c r="A13" s="96" t="s">
        <v>195</v>
      </c>
      <c r="B13" s="211">
        <v>236210</v>
      </c>
      <c r="C13" s="211">
        <v>620</v>
      </c>
      <c r="D13" s="212">
        <v>259354</v>
      </c>
      <c r="E13" s="192"/>
      <c r="F13" s="120"/>
    </row>
    <row r="14" spans="1:6" ht="12">
      <c r="A14" s="96"/>
      <c r="B14" s="211" t="s">
        <v>189</v>
      </c>
      <c r="C14" s="211" t="s">
        <v>111</v>
      </c>
      <c r="D14" s="212" t="s">
        <v>189</v>
      </c>
      <c r="E14" s="192"/>
      <c r="F14" s="120"/>
    </row>
    <row r="15" spans="1:6" ht="12">
      <c r="A15" s="96" t="s">
        <v>196</v>
      </c>
      <c r="B15" s="214">
        <v>255675</v>
      </c>
      <c r="C15" s="211">
        <v>509</v>
      </c>
      <c r="D15" s="215">
        <v>306549</v>
      </c>
      <c r="E15" s="192"/>
      <c r="F15" s="120"/>
    </row>
    <row r="16" spans="1:6" ht="12">
      <c r="A16" s="96" t="s">
        <v>197</v>
      </c>
      <c r="B16" s="214">
        <v>1322494</v>
      </c>
      <c r="C16" s="211">
        <v>1235</v>
      </c>
      <c r="D16" s="215">
        <v>1369483</v>
      </c>
      <c r="E16" s="192"/>
      <c r="F16" s="120"/>
    </row>
    <row r="17" spans="1:6" ht="12">
      <c r="A17" s="96" t="s">
        <v>198</v>
      </c>
      <c r="B17" s="214">
        <v>1614587</v>
      </c>
      <c r="C17" s="211">
        <v>1034</v>
      </c>
      <c r="D17" s="215">
        <v>1582908</v>
      </c>
      <c r="E17" s="192"/>
      <c r="F17" s="120"/>
    </row>
    <row r="18" spans="1:6" ht="12">
      <c r="A18" s="96" t="s">
        <v>199</v>
      </c>
      <c r="B18" s="214">
        <v>7554972</v>
      </c>
      <c r="C18" s="211">
        <v>2303</v>
      </c>
      <c r="D18" s="215">
        <v>8926697</v>
      </c>
      <c r="E18" s="192"/>
      <c r="F18" s="120"/>
    </row>
    <row r="19" spans="1:6" ht="12">
      <c r="A19" s="96" t="s">
        <v>200</v>
      </c>
      <c r="B19" s="214">
        <v>4212949</v>
      </c>
      <c r="C19" s="211">
        <v>10377</v>
      </c>
      <c r="D19" s="215">
        <v>2945406</v>
      </c>
      <c r="E19" s="192"/>
      <c r="F19" s="120"/>
    </row>
    <row r="20" spans="1:6" ht="12">
      <c r="A20" s="96"/>
      <c r="B20" s="216" t="s">
        <v>189</v>
      </c>
      <c r="C20" s="211"/>
      <c r="D20" s="217" t="s">
        <v>189</v>
      </c>
      <c r="E20" s="192"/>
      <c r="F20" s="120"/>
    </row>
    <row r="21" spans="1:6" ht="12">
      <c r="A21" s="96" t="s">
        <v>201</v>
      </c>
      <c r="B21" s="214">
        <v>1103538</v>
      </c>
      <c r="C21" s="211">
        <v>900</v>
      </c>
      <c r="D21" s="215">
        <v>988762</v>
      </c>
      <c r="E21" s="192"/>
      <c r="F21" s="120"/>
    </row>
    <row r="22" spans="1:6" ht="12">
      <c r="A22" s="96" t="s">
        <v>202</v>
      </c>
      <c r="B22" s="214">
        <v>887493</v>
      </c>
      <c r="C22" s="211">
        <v>1150</v>
      </c>
      <c r="D22" s="215">
        <v>819361</v>
      </c>
      <c r="E22" s="192"/>
      <c r="F22" s="120"/>
    </row>
    <row r="23" spans="1:6" ht="12">
      <c r="A23" s="96" t="s">
        <v>203</v>
      </c>
      <c r="B23" s="214">
        <v>631987</v>
      </c>
      <c r="C23" s="211">
        <v>485</v>
      </c>
      <c r="D23" s="215">
        <v>667361</v>
      </c>
      <c r="E23" s="192"/>
      <c r="F23" s="120"/>
    </row>
    <row r="24" spans="1:6" ht="12">
      <c r="A24" s="96" t="s">
        <v>204</v>
      </c>
      <c r="B24" s="214">
        <v>1491316</v>
      </c>
      <c r="C24" s="211">
        <v>1742</v>
      </c>
      <c r="D24" s="215">
        <v>1484861</v>
      </c>
      <c r="E24" s="192"/>
      <c r="F24" s="120"/>
    </row>
    <row r="25" spans="1:6" ht="12">
      <c r="A25" s="96" t="s">
        <v>205</v>
      </c>
      <c r="B25" s="214">
        <v>11750279</v>
      </c>
      <c r="C25" s="211">
        <v>1774</v>
      </c>
      <c r="D25" s="215">
        <v>10558143</v>
      </c>
      <c r="E25" s="192"/>
      <c r="F25" s="120"/>
    </row>
    <row r="26" spans="1:6" ht="12">
      <c r="A26" s="96"/>
      <c r="B26" s="216" t="s">
        <v>189</v>
      </c>
      <c r="C26" s="211" t="s">
        <v>111</v>
      </c>
      <c r="D26" s="217" t="s">
        <v>189</v>
      </c>
      <c r="E26" s="192"/>
      <c r="F26" s="120"/>
    </row>
    <row r="27" spans="1:6" ht="12">
      <c r="A27" s="96" t="s">
        <v>206</v>
      </c>
      <c r="B27" s="214">
        <v>531319</v>
      </c>
      <c r="C27" s="211">
        <v>1194</v>
      </c>
      <c r="D27" s="215">
        <v>510156</v>
      </c>
      <c r="E27" s="192"/>
      <c r="F27" s="120"/>
    </row>
    <row r="28" spans="1:6" ht="12">
      <c r="A28" s="96" t="s">
        <v>207</v>
      </c>
      <c r="B28" s="214">
        <v>2420743</v>
      </c>
      <c r="C28" s="211">
        <v>767</v>
      </c>
      <c r="D28" s="215">
        <v>2680168</v>
      </c>
      <c r="E28" s="192"/>
      <c r="F28" s="120"/>
    </row>
    <row r="29" spans="1:6" ht="12">
      <c r="A29" s="96" t="s">
        <v>208</v>
      </c>
      <c r="B29" s="214">
        <v>3413960</v>
      </c>
      <c r="C29" s="211">
        <v>795</v>
      </c>
      <c r="D29" s="215">
        <v>3427576</v>
      </c>
      <c r="E29" s="192"/>
      <c r="F29" s="120"/>
    </row>
    <row r="30" spans="1:6" ht="12">
      <c r="A30" s="96" t="s">
        <v>209</v>
      </c>
      <c r="B30" s="214">
        <v>15303475</v>
      </c>
      <c r="C30" s="211">
        <v>1451</v>
      </c>
      <c r="D30" s="215">
        <v>13143124</v>
      </c>
      <c r="E30" s="192"/>
      <c r="F30" s="120"/>
    </row>
    <row r="31" spans="1:6" ht="12">
      <c r="A31" s="96" t="s">
        <v>210</v>
      </c>
      <c r="B31" s="214">
        <v>647993</v>
      </c>
      <c r="C31" s="211">
        <v>563</v>
      </c>
      <c r="D31" s="215">
        <v>704016</v>
      </c>
      <c r="E31" s="192"/>
      <c r="F31" s="120"/>
    </row>
    <row r="32" spans="1:6" ht="12">
      <c r="A32" s="96"/>
      <c r="B32" s="216" t="s">
        <v>189</v>
      </c>
      <c r="C32" s="211" t="s">
        <v>111</v>
      </c>
      <c r="D32" s="217" t="s">
        <v>189</v>
      </c>
      <c r="E32" s="192"/>
      <c r="F32" s="120"/>
    </row>
    <row r="33" spans="1:6" ht="12">
      <c r="A33" s="96" t="s">
        <v>211</v>
      </c>
      <c r="B33" s="213" t="s">
        <v>193</v>
      </c>
      <c r="C33" s="213" t="s">
        <v>193</v>
      </c>
      <c r="D33" s="218" t="s">
        <v>193</v>
      </c>
      <c r="E33" s="192"/>
      <c r="F33" s="120"/>
    </row>
    <row r="34" spans="1:6" ht="12">
      <c r="A34" s="96" t="s">
        <v>212</v>
      </c>
      <c r="B34" s="219" t="s">
        <v>213</v>
      </c>
      <c r="C34" s="219" t="s">
        <v>213</v>
      </c>
      <c r="D34" s="219" t="s">
        <v>213</v>
      </c>
      <c r="E34" s="192"/>
      <c r="F34" s="120"/>
    </row>
    <row r="35" spans="1:6" ht="12">
      <c r="A35" s="96" t="s">
        <v>214</v>
      </c>
      <c r="B35" s="214">
        <v>511111</v>
      </c>
      <c r="C35" s="211">
        <v>666</v>
      </c>
      <c r="D35" s="215">
        <v>540784</v>
      </c>
      <c r="E35" s="192"/>
      <c r="F35" s="120"/>
    </row>
    <row r="36" spans="1:5" ht="12">
      <c r="A36" s="131"/>
      <c r="B36" s="206"/>
      <c r="C36" s="206"/>
      <c r="D36" s="207" t="s">
        <v>160</v>
      </c>
      <c r="E36" s="193"/>
    </row>
    <row r="37" spans="1:4" ht="12">
      <c r="A37" s="193"/>
      <c r="B37" s="193"/>
      <c r="C37" s="193"/>
      <c r="D37" s="193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00390625" defaultRowHeight="14.25"/>
  <cols>
    <col min="1" max="1" width="16.75390625" style="107" customWidth="1"/>
    <col min="2" max="4" width="12.75390625" style="107" customWidth="1"/>
    <col min="5" max="16384" width="9.00390625" style="107" customWidth="1"/>
  </cols>
  <sheetData>
    <row r="1" spans="1:4" ht="12" customHeight="1">
      <c r="A1" s="37" t="s">
        <v>215</v>
      </c>
      <c r="B1" s="2"/>
      <c r="C1" s="2"/>
      <c r="D1" s="2"/>
    </row>
    <row r="2" spans="1:4" ht="12" customHeight="1">
      <c r="A2" s="79" t="s">
        <v>216</v>
      </c>
      <c r="B2" s="2"/>
      <c r="C2" s="2"/>
      <c r="D2" s="2"/>
    </row>
    <row r="3" spans="1:4" ht="12" customHeight="1">
      <c r="A3" s="209"/>
      <c r="B3" s="108"/>
      <c r="C3" s="108"/>
      <c r="D3" s="109"/>
    </row>
    <row r="4" spans="1:4" ht="12" customHeight="1">
      <c r="A4" s="44"/>
      <c r="B4" s="44" t="s">
        <v>217</v>
      </c>
      <c r="C4" s="44" t="s">
        <v>218</v>
      </c>
      <c r="D4" s="78" t="s">
        <v>219</v>
      </c>
    </row>
    <row r="5" spans="1:5" ht="12" customHeight="1">
      <c r="A5" s="95" t="s">
        <v>118</v>
      </c>
      <c r="B5" s="95"/>
      <c r="C5" s="95" t="s">
        <v>7</v>
      </c>
      <c r="D5" s="92" t="s">
        <v>8</v>
      </c>
      <c r="E5" s="120"/>
    </row>
    <row r="6" spans="1:4" ht="12" customHeight="1">
      <c r="A6" s="67"/>
      <c r="B6" s="211"/>
      <c r="C6" s="211"/>
      <c r="D6" s="212"/>
    </row>
    <row r="7" spans="1:4" ht="12" customHeight="1">
      <c r="A7" s="67" t="s">
        <v>119</v>
      </c>
      <c r="B7" s="211">
        <v>219</v>
      </c>
      <c r="C7" s="188">
        <v>32695</v>
      </c>
      <c r="D7" s="194">
        <v>160626724</v>
      </c>
    </row>
    <row r="8" spans="1:4" ht="12" customHeight="1">
      <c r="A8" s="67"/>
      <c r="B8" s="211">
        <f>IF(B7-SUM(B9:B16)=0,"","ERR")</f>
      </c>
      <c r="C8" s="211"/>
      <c r="D8" s="220"/>
    </row>
    <row r="9" spans="1:4" ht="12" customHeight="1">
      <c r="A9" s="67" t="s">
        <v>220</v>
      </c>
      <c r="B9" s="124">
        <v>70</v>
      </c>
      <c r="C9" s="188">
        <v>2702</v>
      </c>
      <c r="D9" s="194">
        <v>5549477</v>
      </c>
    </row>
    <row r="10" spans="1:4" ht="12" customHeight="1">
      <c r="A10" s="67" t="s">
        <v>125</v>
      </c>
      <c r="B10" s="124">
        <v>88</v>
      </c>
      <c r="C10" s="188">
        <v>6071</v>
      </c>
      <c r="D10" s="194">
        <v>16378017</v>
      </c>
    </row>
    <row r="11" spans="1:4" ht="12" customHeight="1">
      <c r="A11" s="67" t="s">
        <v>126</v>
      </c>
      <c r="B11" s="124">
        <v>32</v>
      </c>
      <c r="C11" s="188">
        <v>4262</v>
      </c>
      <c r="D11" s="194">
        <v>33338523</v>
      </c>
    </row>
    <row r="12" spans="1:4" ht="12" customHeight="1">
      <c r="A12" s="67" t="s">
        <v>127</v>
      </c>
      <c r="B12" s="124">
        <v>6</v>
      </c>
      <c r="C12" s="188">
        <v>1553</v>
      </c>
      <c r="D12" s="194">
        <v>4786324</v>
      </c>
    </row>
    <row r="13" spans="1:4" ht="12" customHeight="1">
      <c r="A13" s="67" t="s">
        <v>129</v>
      </c>
      <c r="B13" s="124">
        <v>9</v>
      </c>
      <c r="C13" s="188">
        <v>3255</v>
      </c>
      <c r="D13" s="194">
        <v>8572405</v>
      </c>
    </row>
    <row r="14" spans="1:4" ht="12" customHeight="1">
      <c r="A14" s="67"/>
      <c r="B14" s="211"/>
      <c r="C14" s="211"/>
      <c r="D14" s="220"/>
    </row>
    <row r="15" spans="1:4" ht="12" customHeight="1">
      <c r="A15" s="67" t="s">
        <v>130</v>
      </c>
      <c r="B15" s="124">
        <v>8</v>
      </c>
      <c r="C15" s="188">
        <v>5378</v>
      </c>
      <c r="D15" s="194">
        <v>29402528</v>
      </c>
    </row>
    <row r="16" spans="1:4" ht="12" customHeight="1">
      <c r="A16" s="67" t="s">
        <v>185</v>
      </c>
      <c r="B16" s="124">
        <v>6</v>
      </c>
      <c r="C16" s="188">
        <v>9474</v>
      </c>
      <c r="D16" s="194">
        <v>62599450</v>
      </c>
    </row>
    <row r="17" spans="1:5" ht="12" customHeight="1">
      <c r="A17" s="221"/>
      <c r="B17" s="222"/>
      <c r="C17" s="222"/>
      <c r="D17" s="223"/>
      <c r="E17" s="120"/>
    </row>
    <row r="18" spans="1:4" ht="12" customHeight="1">
      <c r="A18" s="67"/>
      <c r="B18" s="211"/>
      <c r="C18" s="211"/>
      <c r="D18" s="212"/>
    </row>
    <row r="19" spans="1:4" ht="12" customHeight="1">
      <c r="A19" s="44" t="s">
        <v>221</v>
      </c>
      <c r="B19" s="211">
        <v>223</v>
      </c>
      <c r="C19" s="188">
        <v>33538</v>
      </c>
      <c r="D19" s="194">
        <v>149737464</v>
      </c>
    </row>
    <row r="20" spans="1:4" ht="12" customHeight="1">
      <c r="A20" s="71"/>
      <c r="B20" s="224"/>
      <c r="C20" s="224"/>
      <c r="D20" s="197"/>
    </row>
    <row r="21" spans="1:4" ht="12" customHeight="1">
      <c r="A21" s="115"/>
      <c r="B21" s="115"/>
      <c r="C21" s="115"/>
      <c r="D21" s="115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IV16384"/>
    </sheetView>
  </sheetViews>
  <sheetFormatPr defaultColWidth="9.00390625" defaultRowHeight="14.25"/>
  <cols>
    <col min="1" max="1" width="16.75390625" style="107" customWidth="1"/>
    <col min="2" max="4" width="12.75390625" style="107" customWidth="1"/>
    <col min="5" max="16384" width="9.00390625" style="107" customWidth="1"/>
  </cols>
  <sheetData>
    <row r="1" spans="1:4" ht="12" customHeight="1">
      <c r="A1" s="225" t="s">
        <v>222</v>
      </c>
      <c r="B1" s="226"/>
      <c r="C1" s="226"/>
      <c r="D1" s="226"/>
    </row>
    <row r="2" spans="1:4" ht="12" customHeight="1">
      <c r="A2" s="227" t="s">
        <v>216</v>
      </c>
      <c r="B2" s="226"/>
      <c r="C2" s="226"/>
      <c r="D2" s="226"/>
    </row>
    <row r="3" spans="1:4" ht="12" customHeight="1">
      <c r="A3" s="108"/>
      <c r="B3" s="108"/>
      <c r="C3" s="108"/>
      <c r="D3" s="109"/>
    </row>
    <row r="4" spans="1:4" ht="12" customHeight="1">
      <c r="A4" s="96"/>
      <c r="B4" s="44" t="s">
        <v>217</v>
      </c>
      <c r="C4" s="44" t="s">
        <v>218</v>
      </c>
      <c r="D4" s="78" t="s">
        <v>219</v>
      </c>
    </row>
    <row r="5" spans="1:5" ht="12" customHeight="1">
      <c r="A5" s="95" t="s">
        <v>104</v>
      </c>
      <c r="B5" s="95"/>
      <c r="C5" s="95" t="s">
        <v>7</v>
      </c>
      <c r="D5" s="92" t="s">
        <v>8</v>
      </c>
      <c r="E5" s="120"/>
    </row>
    <row r="6" spans="1:4" ht="12" customHeight="1">
      <c r="A6" s="96"/>
      <c r="B6" s="67"/>
      <c r="C6" s="67"/>
      <c r="D6" s="35"/>
    </row>
    <row r="7" spans="1:4" ht="12" customHeight="1">
      <c r="A7" s="98" t="s">
        <v>188</v>
      </c>
      <c r="B7" s="124">
        <v>219</v>
      </c>
      <c r="C7" s="188">
        <v>32695</v>
      </c>
      <c r="D7" s="194">
        <v>160626724</v>
      </c>
    </row>
    <row r="8" spans="1:4" ht="12" customHeight="1">
      <c r="A8" s="96"/>
      <c r="B8" s="67"/>
      <c r="C8" s="67"/>
      <c r="D8" s="228"/>
    </row>
    <row r="9" spans="1:4" ht="12" customHeight="1">
      <c r="A9" s="96" t="s">
        <v>190</v>
      </c>
      <c r="B9" s="124">
        <v>33</v>
      </c>
      <c r="C9" s="188">
        <v>3552</v>
      </c>
      <c r="D9" s="194">
        <v>5221618</v>
      </c>
    </row>
    <row r="10" spans="1:4" ht="12" customHeight="1">
      <c r="A10" s="96" t="s">
        <v>191</v>
      </c>
      <c r="B10" s="124">
        <v>4</v>
      </c>
      <c r="C10" s="124">
        <v>217</v>
      </c>
      <c r="D10" s="194">
        <v>685849</v>
      </c>
    </row>
    <row r="11" spans="1:4" ht="12" customHeight="1">
      <c r="A11" s="96" t="s">
        <v>192</v>
      </c>
      <c r="B11" s="124">
        <v>3</v>
      </c>
      <c r="C11" s="67">
        <v>409</v>
      </c>
      <c r="D11" s="212">
        <v>938108</v>
      </c>
    </row>
    <row r="12" spans="1:4" ht="12" customHeight="1">
      <c r="A12" s="96" t="s">
        <v>194</v>
      </c>
      <c r="B12" s="124">
        <v>5</v>
      </c>
      <c r="C12" s="124">
        <v>394</v>
      </c>
      <c r="D12" s="194">
        <v>584227</v>
      </c>
    </row>
    <row r="13" spans="1:4" ht="12" customHeight="1">
      <c r="A13" s="96" t="s">
        <v>195</v>
      </c>
      <c r="B13" s="124">
        <v>2</v>
      </c>
      <c r="C13" s="213" t="s">
        <v>223</v>
      </c>
      <c r="D13" s="212" t="s">
        <v>223</v>
      </c>
    </row>
    <row r="14" spans="1:4" ht="12" customHeight="1">
      <c r="A14" s="96"/>
      <c r="B14" s="67"/>
      <c r="C14" s="67"/>
      <c r="D14" s="228"/>
    </row>
    <row r="15" spans="1:4" ht="12" customHeight="1">
      <c r="A15" s="96" t="s">
        <v>196</v>
      </c>
      <c r="B15" s="124">
        <v>2</v>
      </c>
      <c r="C15" s="213" t="s">
        <v>223</v>
      </c>
      <c r="D15" s="212" t="s">
        <v>223</v>
      </c>
    </row>
    <row r="16" spans="1:4" ht="12" customHeight="1">
      <c r="A16" s="96" t="s">
        <v>197</v>
      </c>
      <c r="B16" s="124">
        <v>8</v>
      </c>
      <c r="C16" s="124">
        <v>644</v>
      </c>
      <c r="D16" s="194">
        <v>2641964</v>
      </c>
    </row>
    <row r="17" spans="1:4" ht="12" customHeight="1">
      <c r="A17" s="96" t="s">
        <v>198</v>
      </c>
      <c r="B17" s="124">
        <v>8</v>
      </c>
      <c r="C17" s="124">
        <v>667</v>
      </c>
      <c r="D17" s="194">
        <v>2014523</v>
      </c>
    </row>
    <row r="18" spans="1:4" ht="12" customHeight="1">
      <c r="A18" s="96" t="s">
        <v>199</v>
      </c>
      <c r="B18" s="124">
        <v>16</v>
      </c>
      <c r="C18" s="188">
        <v>3026</v>
      </c>
      <c r="D18" s="194">
        <v>18144577</v>
      </c>
    </row>
    <row r="19" spans="1:4" ht="12" customHeight="1">
      <c r="A19" s="96" t="s">
        <v>200</v>
      </c>
      <c r="B19" s="67">
        <v>2</v>
      </c>
      <c r="C19" s="213" t="s">
        <v>223</v>
      </c>
      <c r="D19" s="212" t="s">
        <v>223</v>
      </c>
    </row>
    <row r="20" spans="1:4" ht="12" customHeight="1">
      <c r="A20" s="96"/>
      <c r="B20" s="67"/>
      <c r="C20" s="67"/>
      <c r="D20" s="228"/>
    </row>
    <row r="21" spans="1:4" ht="12" customHeight="1">
      <c r="A21" s="96" t="s">
        <v>201</v>
      </c>
      <c r="B21" s="124">
        <v>11</v>
      </c>
      <c r="C21" s="124">
        <v>877</v>
      </c>
      <c r="D21" s="194">
        <v>2747632</v>
      </c>
    </row>
    <row r="22" spans="1:4" ht="12" customHeight="1">
      <c r="A22" s="96" t="s">
        <v>202</v>
      </c>
      <c r="B22" s="124">
        <v>3</v>
      </c>
      <c r="C22" s="124">
        <v>721</v>
      </c>
      <c r="D22" s="194">
        <v>2822473</v>
      </c>
    </row>
    <row r="23" spans="1:4" ht="12" customHeight="1">
      <c r="A23" s="96" t="s">
        <v>203</v>
      </c>
      <c r="B23" s="124">
        <v>3</v>
      </c>
      <c r="C23" s="124">
        <v>202</v>
      </c>
      <c r="D23" s="194">
        <v>623740</v>
      </c>
    </row>
    <row r="24" spans="1:4" ht="12" customHeight="1">
      <c r="A24" s="96" t="s">
        <v>204</v>
      </c>
      <c r="B24" s="124">
        <v>7</v>
      </c>
      <c r="C24" s="124">
        <v>543</v>
      </c>
      <c r="D24" s="194">
        <v>1938032</v>
      </c>
    </row>
    <row r="25" spans="1:4" ht="12" customHeight="1">
      <c r="A25" s="96" t="s">
        <v>205</v>
      </c>
      <c r="B25" s="124">
        <v>16</v>
      </c>
      <c r="C25" s="188">
        <v>6137</v>
      </c>
      <c r="D25" s="194">
        <v>32763198</v>
      </c>
    </row>
    <row r="26" spans="1:4" ht="12" customHeight="1">
      <c r="A26" s="96"/>
      <c r="B26" s="67"/>
      <c r="C26" s="67"/>
      <c r="D26" s="228"/>
    </row>
    <row r="27" spans="1:4" ht="12" customHeight="1">
      <c r="A27" s="96" t="s">
        <v>206</v>
      </c>
      <c r="B27" s="67">
        <v>2</v>
      </c>
      <c r="C27" s="213" t="s">
        <v>223</v>
      </c>
      <c r="D27" s="212" t="s">
        <v>223</v>
      </c>
    </row>
    <row r="28" spans="1:4" ht="12" customHeight="1">
      <c r="A28" s="96" t="s">
        <v>207</v>
      </c>
      <c r="B28" s="124">
        <v>20</v>
      </c>
      <c r="C28" s="188">
        <v>1143</v>
      </c>
      <c r="D28" s="194">
        <v>2829046</v>
      </c>
    </row>
    <row r="29" spans="1:4" ht="12" customHeight="1">
      <c r="A29" s="96" t="s">
        <v>208</v>
      </c>
      <c r="B29" s="124">
        <v>21</v>
      </c>
      <c r="C29" s="188">
        <v>2827</v>
      </c>
      <c r="D29" s="194">
        <v>7599213</v>
      </c>
    </row>
    <row r="30" spans="1:4" ht="12" customHeight="1">
      <c r="A30" s="96" t="s">
        <v>209</v>
      </c>
      <c r="B30" s="124">
        <v>40</v>
      </c>
      <c r="C30" s="188">
        <v>9367</v>
      </c>
      <c r="D30" s="194">
        <v>55239138</v>
      </c>
    </row>
    <row r="31" spans="1:4" ht="12" customHeight="1">
      <c r="A31" s="96" t="s">
        <v>210</v>
      </c>
      <c r="B31" s="124">
        <v>9</v>
      </c>
      <c r="C31" s="124">
        <v>819</v>
      </c>
      <c r="D31" s="194">
        <v>1266312</v>
      </c>
    </row>
    <row r="32" spans="1:4" ht="12" customHeight="1">
      <c r="A32" s="96"/>
      <c r="B32" s="67"/>
      <c r="C32" s="67"/>
      <c r="D32" s="228"/>
    </row>
    <row r="33" spans="1:5" ht="12" customHeight="1">
      <c r="A33" s="96" t="s">
        <v>211</v>
      </c>
      <c r="B33" s="67" t="s">
        <v>224</v>
      </c>
      <c r="C33" s="67" t="s">
        <v>224</v>
      </c>
      <c r="D33" s="229" t="s">
        <v>224</v>
      </c>
      <c r="E33" s="120"/>
    </row>
    <row r="34" spans="1:5" ht="12" customHeight="1">
      <c r="A34" s="96" t="s">
        <v>212</v>
      </c>
      <c r="B34" s="230" t="s">
        <v>224</v>
      </c>
      <c r="C34" s="230" t="s">
        <v>224</v>
      </c>
      <c r="D34" s="229" t="s">
        <v>224</v>
      </c>
      <c r="E34" s="120"/>
    </row>
    <row r="35" spans="1:4" ht="12" customHeight="1">
      <c r="A35" s="96" t="s">
        <v>214</v>
      </c>
      <c r="B35" s="124">
        <v>4</v>
      </c>
      <c r="C35" s="124">
        <v>212</v>
      </c>
      <c r="D35" s="231">
        <v>327237</v>
      </c>
    </row>
    <row r="36" spans="1:4" ht="12" customHeight="1">
      <c r="A36" s="131"/>
      <c r="B36" s="71"/>
      <c r="C36" s="71"/>
      <c r="D36" s="232"/>
    </row>
    <row r="37" spans="1:4" ht="12" customHeight="1">
      <c r="A37" s="193"/>
      <c r="B37" s="193"/>
      <c r="C37" s="193"/>
      <c r="D37" s="193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IV16384"/>
    </sheetView>
  </sheetViews>
  <sheetFormatPr defaultColWidth="9.00390625" defaultRowHeight="14.25"/>
  <cols>
    <col min="1" max="1" width="16.625" style="107" customWidth="1"/>
    <col min="2" max="5" width="12.75390625" style="107" customWidth="1"/>
    <col min="6" max="16384" width="9.00390625" style="107" customWidth="1"/>
  </cols>
  <sheetData>
    <row r="1" spans="1:5" ht="12">
      <c r="A1" s="233" t="s">
        <v>225</v>
      </c>
      <c r="B1" s="196"/>
      <c r="C1" s="81"/>
      <c r="D1" s="196"/>
      <c r="E1" s="196"/>
    </row>
    <row r="2" spans="1:5" ht="12">
      <c r="A2" s="81" t="s">
        <v>216</v>
      </c>
      <c r="B2" s="196"/>
      <c r="C2" s="196"/>
      <c r="D2" s="196"/>
      <c r="E2" s="196"/>
    </row>
    <row r="3" spans="1:5" ht="12">
      <c r="A3" s="234"/>
      <c r="B3" s="235"/>
      <c r="C3" s="235"/>
      <c r="D3" s="236"/>
      <c r="E3" s="197" t="s">
        <v>177</v>
      </c>
    </row>
    <row r="4" spans="1:5" ht="12">
      <c r="A4" s="210"/>
      <c r="B4" s="210" t="s">
        <v>226</v>
      </c>
      <c r="C4" s="210" t="s">
        <v>227</v>
      </c>
      <c r="D4" s="210" t="s">
        <v>228</v>
      </c>
      <c r="E4" s="200" t="s">
        <v>229</v>
      </c>
    </row>
    <row r="5" spans="1:6" ht="12">
      <c r="A5" s="201" t="s">
        <v>118</v>
      </c>
      <c r="B5" s="201" t="s">
        <v>230</v>
      </c>
      <c r="C5" s="201"/>
      <c r="D5" s="201" t="s">
        <v>231</v>
      </c>
      <c r="E5" s="202" t="s">
        <v>232</v>
      </c>
      <c r="F5" s="120"/>
    </row>
    <row r="6" spans="1:5" ht="12">
      <c r="A6" s="211"/>
      <c r="B6" s="211"/>
      <c r="C6" s="211"/>
      <c r="D6" s="211"/>
      <c r="E6" s="212"/>
    </row>
    <row r="7" spans="1:5" ht="12">
      <c r="A7" s="211" t="s">
        <v>119</v>
      </c>
      <c r="B7" s="188">
        <v>17832125</v>
      </c>
      <c r="C7" s="188">
        <v>5805169</v>
      </c>
      <c r="D7" s="188">
        <v>5642994</v>
      </c>
      <c r="E7" s="194">
        <v>6383962</v>
      </c>
    </row>
    <row r="8" spans="1:5" ht="12">
      <c r="A8" s="211"/>
      <c r="B8" s="211"/>
      <c r="C8" s="211"/>
      <c r="D8" s="211"/>
      <c r="E8" s="220"/>
    </row>
    <row r="9" spans="1:5" ht="12">
      <c r="A9" s="211" t="s">
        <v>220</v>
      </c>
      <c r="B9" s="188">
        <v>700540</v>
      </c>
      <c r="C9" s="188">
        <v>303748</v>
      </c>
      <c r="D9" s="188">
        <v>186225</v>
      </c>
      <c r="E9" s="194">
        <v>210567</v>
      </c>
    </row>
    <row r="10" spans="1:5" ht="12">
      <c r="A10" s="211" t="s">
        <v>125</v>
      </c>
      <c r="B10" s="188">
        <v>1742306</v>
      </c>
      <c r="C10" s="188">
        <v>690677</v>
      </c>
      <c r="D10" s="188">
        <v>587104</v>
      </c>
      <c r="E10" s="194">
        <v>464525</v>
      </c>
    </row>
    <row r="11" spans="1:5" ht="12">
      <c r="A11" s="211" t="s">
        <v>126</v>
      </c>
      <c r="B11" s="188">
        <v>2813869</v>
      </c>
      <c r="C11" s="188">
        <v>865728</v>
      </c>
      <c r="D11" s="188">
        <v>1057475</v>
      </c>
      <c r="E11" s="194">
        <v>890666</v>
      </c>
    </row>
    <row r="12" spans="1:5" ht="12">
      <c r="A12" s="211" t="s">
        <v>127</v>
      </c>
      <c r="B12" s="188">
        <v>373866</v>
      </c>
      <c r="C12" s="188">
        <v>194092</v>
      </c>
      <c r="D12" s="188">
        <v>94714</v>
      </c>
      <c r="E12" s="194">
        <v>85060</v>
      </c>
    </row>
    <row r="13" spans="1:5" ht="12">
      <c r="A13" s="211" t="s">
        <v>129</v>
      </c>
      <c r="B13" s="188">
        <v>713056</v>
      </c>
      <c r="C13" s="188">
        <v>356810</v>
      </c>
      <c r="D13" s="188">
        <v>159868</v>
      </c>
      <c r="E13" s="194">
        <v>196378</v>
      </c>
    </row>
    <row r="14" spans="1:5" ht="12">
      <c r="A14" s="211"/>
      <c r="B14" s="211"/>
      <c r="C14" s="211"/>
      <c r="D14" s="211"/>
      <c r="E14" s="220"/>
    </row>
    <row r="15" spans="1:5" ht="12">
      <c r="A15" s="211" t="s">
        <v>130</v>
      </c>
      <c r="B15" s="188">
        <v>3559786</v>
      </c>
      <c r="C15" s="188">
        <v>1189376</v>
      </c>
      <c r="D15" s="188">
        <v>1209323</v>
      </c>
      <c r="E15" s="194">
        <v>1161087</v>
      </c>
    </row>
    <row r="16" spans="1:5" ht="12">
      <c r="A16" s="211" t="s">
        <v>185</v>
      </c>
      <c r="B16" s="188">
        <v>7928702</v>
      </c>
      <c r="C16" s="188">
        <v>2204738</v>
      </c>
      <c r="D16" s="188">
        <v>2348285</v>
      </c>
      <c r="E16" s="194">
        <v>3375679</v>
      </c>
    </row>
    <row r="17" spans="1:6" ht="12">
      <c r="A17" s="222"/>
      <c r="B17" s="222"/>
      <c r="C17" s="222"/>
      <c r="D17" s="222"/>
      <c r="E17" s="223"/>
      <c r="F17" s="120"/>
    </row>
    <row r="18" spans="1:5" ht="12">
      <c r="A18" s="211"/>
      <c r="B18" s="211"/>
      <c r="C18" s="211"/>
      <c r="D18" s="211"/>
      <c r="E18" s="212"/>
    </row>
    <row r="19" spans="1:5" ht="12">
      <c r="A19" s="210" t="s">
        <v>221</v>
      </c>
      <c r="B19" s="188">
        <v>17480033</v>
      </c>
      <c r="C19" s="188">
        <v>6132576</v>
      </c>
      <c r="D19" s="188">
        <v>5079390</v>
      </c>
      <c r="E19" s="194">
        <v>6268067</v>
      </c>
    </row>
    <row r="20" spans="1:5" ht="12">
      <c r="A20" s="224"/>
      <c r="B20" s="224"/>
      <c r="C20" s="224"/>
      <c r="D20" s="224"/>
      <c r="E20" s="197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00390625" defaultRowHeight="14.25"/>
  <cols>
    <col min="1" max="1" width="16.625" style="107" customWidth="1"/>
    <col min="2" max="5" width="12.75390625" style="107" customWidth="1"/>
    <col min="6" max="16384" width="9.00390625" style="107" customWidth="1"/>
  </cols>
  <sheetData>
    <row r="1" spans="1:5" ht="12">
      <c r="A1" s="233" t="s">
        <v>233</v>
      </c>
      <c r="B1" s="196"/>
      <c r="C1" s="196"/>
      <c r="D1" s="196"/>
      <c r="E1" s="196"/>
    </row>
    <row r="2" spans="1:5" ht="12">
      <c r="A2" s="81" t="s">
        <v>234</v>
      </c>
      <c r="B2" s="196"/>
      <c r="C2" s="196"/>
      <c r="D2" s="196"/>
      <c r="E2" s="196"/>
    </row>
    <row r="3" spans="1:5" ht="12">
      <c r="A3" s="83"/>
      <c r="B3" s="235"/>
      <c r="C3" s="235"/>
      <c r="D3" s="236"/>
      <c r="E3" s="197" t="s">
        <v>177</v>
      </c>
    </row>
    <row r="4" spans="1:5" ht="12">
      <c r="A4" s="203"/>
      <c r="B4" s="210" t="s">
        <v>226</v>
      </c>
      <c r="C4" s="210" t="s">
        <v>227</v>
      </c>
      <c r="D4" s="210" t="s">
        <v>228</v>
      </c>
      <c r="E4" s="237" t="s">
        <v>229</v>
      </c>
    </row>
    <row r="5" spans="1:6" ht="12">
      <c r="A5" s="201" t="s">
        <v>104</v>
      </c>
      <c r="B5" s="201" t="s">
        <v>230</v>
      </c>
      <c r="C5" s="201"/>
      <c r="D5" s="201" t="s">
        <v>231</v>
      </c>
      <c r="E5" s="202" t="s">
        <v>232</v>
      </c>
      <c r="F5" s="120"/>
    </row>
    <row r="6" spans="1:5" ht="12">
      <c r="A6" s="203"/>
      <c r="B6" s="211"/>
      <c r="C6" s="211"/>
      <c r="D6" s="211"/>
      <c r="E6" s="220"/>
    </row>
    <row r="7" spans="1:5" ht="12">
      <c r="A7" s="238" t="s">
        <v>188</v>
      </c>
      <c r="B7" s="188">
        <v>17832125</v>
      </c>
      <c r="C7" s="188">
        <v>5805169</v>
      </c>
      <c r="D7" s="188">
        <v>5642994</v>
      </c>
      <c r="E7" s="194">
        <v>6383962</v>
      </c>
    </row>
    <row r="8" spans="1:5" ht="12">
      <c r="A8" s="203"/>
      <c r="B8" s="211"/>
      <c r="C8" s="211"/>
      <c r="D8" s="211"/>
      <c r="E8" s="220"/>
    </row>
    <row r="9" spans="1:5" ht="12">
      <c r="A9" s="96" t="s">
        <v>190</v>
      </c>
      <c r="B9" s="188">
        <v>328853</v>
      </c>
      <c r="C9" s="188">
        <v>101900</v>
      </c>
      <c r="D9" s="188">
        <v>197851</v>
      </c>
      <c r="E9" s="194">
        <v>29102</v>
      </c>
    </row>
    <row r="10" spans="1:5" ht="12">
      <c r="A10" s="96" t="s">
        <v>191</v>
      </c>
      <c r="B10" s="188">
        <v>79814</v>
      </c>
      <c r="C10" s="188">
        <v>38440</v>
      </c>
      <c r="D10" s="188">
        <v>27582</v>
      </c>
      <c r="E10" s="194">
        <v>13792</v>
      </c>
    </row>
    <row r="11" spans="1:5" ht="12">
      <c r="A11" s="96" t="s">
        <v>192</v>
      </c>
      <c r="B11" s="211">
        <v>183303</v>
      </c>
      <c r="C11" s="211">
        <v>85119</v>
      </c>
      <c r="D11" s="211">
        <v>71372</v>
      </c>
      <c r="E11" s="220">
        <v>26812</v>
      </c>
    </row>
    <row r="12" spans="1:5" ht="12">
      <c r="A12" s="96" t="s">
        <v>194</v>
      </c>
      <c r="B12" s="188">
        <v>24773</v>
      </c>
      <c r="C12" s="188">
        <v>10439</v>
      </c>
      <c r="D12" s="188">
        <v>8172</v>
      </c>
      <c r="E12" s="194">
        <v>6162</v>
      </c>
    </row>
    <row r="13" spans="1:5" ht="12">
      <c r="A13" s="96" t="s">
        <v>195</v>
      </c>
      <c r="B13" s="213" t="s">
        <v>235</v>
      </c>
      <c r="C13" s="213" t="s">
        <v>235</v>
      </c>
      <c r="D13" s="213" t="s">
        <v>235</v>
      </c>
      <c r="E13" s="212" t="s">
        <v>235</v>
      </c>
    </row>
    <row r="14" spans="1:5" ht="12">
      <c r="A14" s="96"/>
      <c r="B14" s="211"/>
      <c r="C14" s="211"/>
      <c r="D14" s="211"/>
      <c r="E14" s="220"/>
    </row>
    <row r="15" spans="1:5" ht="12">
      <c r="A15" s="96" t="s">
        <v>196</v>
      </c>
      <c r="B15" s="213" t="s">
        <v>235</v>
      </c>
      <c r="C15" s="213" t="s">
        <v>235</v>
      </c>
      <c r="D15" s="213" t="s">
        <v>235</v>
      </c>
      <c r="E15" s="212" t="s">
        <v>235</v>
      </c>
    </row>
    <row r="16" spans="1:5" ht="12">
      <c r="A16" s="96" t="s">
        <v>197</v>
      </c>
      <c r="B16" s="188">
        <v>185124</v>
      </c>
      <c r="C16" s="188">
        <v>102848</v>
      </c>
      <c r="D16" s="188">
        <v>61511</v>
      </c>
      <c r="E16" s="194">
        <v>20765</v>
      </c>
    </row>
    <row r="17" spans="1:5" ht="12">
      <c r="A17" s="96" t="s">
        <v>198</v>
      </c>
      <c r="B17" s="188">
        <v>90987</v>
      </c>
      <c r="C17" s="188">
        <v>34280</v>
      </c>
      <c r="D17" s="188">
        <v>30368</v>
      </c>
      <c r="E17" s="194">
        <v>26339</v>
      </c>
    </row>
    <row r="18" spans="1:5" ht="12">
      <c r="A18" s="96" t="s">
        <v>199</v>
      </c>
      <c r="B18" s="188">
        <v>2744318</v>
      </c>
      <c r="C18" s="188">
        <v>1014998</v>
      </c>
      <c r="D18" s="188">
        <v>934451</v>
      </c>
      <c r="E18" s="194">
        <v>794869</v>
      </c>
    </row>
    <row r="19" spans="1:5" ht="12">
      <c r="A19" s="96" t="s">
        <v>200</v>
      </c>
      <c r="B19" s="213" t="s">
        <v>235</v>
      </c>
      <c r="C19" s="213" t="s">
        <v>235</v>
      </c>
      <c r="D19" s="213" t="s">
        <v>235</v>
      </c>
      <c r="E19" s="212" t="s">
        <v>235</v>
      </c>
    </row>
    <row r="20" spans="1:5" ht="12">
      <c r="A20" s="96"/>
      <c r="B20" s="211"/>
      <c r="C20" s="211"/>
      <c r="D20" s="211"/>
      <c r="E20" s="220"/>
    </row>
    <row r="21" spans="1:5" ht="12">
      <c r="A21" s="96" t="s">
        <v>201</v>
      </c>
      <c r="B21" s="188">
        <v>287042</v>
      </c>
      <c r="C21" s="188">
        <v>184699</v>
      </c>
      <c r="D21" s="188">
        <v>58860</v>
      </c>
      <c r="E21" s="194">
        <v>43483</v>
      </c>
    </row>
    <row r="22" spans="1:5" ht="12">
      <c r="A22" s="96" t="s">
        <v>202</v>
      </c>
      <c r="B22" s="188">
        <v>208065</v>
      </c>
      <c r="C22" s="188">
        <v>58591</v>
      </c>
      <c r="D22" s="188">
        <v>54750</v>
      </c>
      <c r="E22" s="194">
        <v>94724</v>
      </c>
    </row>
    <row r="23" spans="1:5" ht="12">
      <c r="A23" s="96" t="s">
        <v>203</v>
      </c>
      <c r="B23" s="188">
        <v>286009</v>
      </c>
      <c r="C23" s="188">
        <v>85607</v>
      </c>
      <c r="D23" s="188">
        <v>70400</v>
      </c>
      <c r="E23" s="194">
        <v>130002</v>
      </c>
    </row>
    <row r="24" spans="1:5" ht="12">
      <c r="A24" s="96" t="s">
        <v>204</v>
      </c>
      <c r="B24" s="188">
        <v>270283</v>
      </c>
      <c r="C24" s="188">
        <v>175806</v>
      </c>
      <c r="D24" s="188">
        <v>50093</v>
      </c>
      <c r="E24" s="194">
        <v>44384</v>
      </c>
    </row>
    <row r="25" spans="1:5" ht="12">
      <c r="A25" s="96" t="s">
        <v>205</v>
      </c>
      <c r="B25" s="188">
        <v>5565166</v>
      </c>
      <c r="C25" s="188">
        <v>1427502</v>
      </c>
      <c r="D25" s="188">
        <v>2250899</v>
      </c>
      <c r="E25" s="194">
        <v>1886765</v>
      </c>
    </row>
    <row r="26" spans="1:5" ht="12">
      <c r="A26" s="96"/>
      <c r="B26" s="211"/>
      <c r="C26" s="211"/>
      <c r="D26" s="211"/>
      <c r="E26" s="220"/>
    </row>
    <row r="27" spans="1:5" ht="12">
      <c r="A27" s="96" t="s">
        <v>206</v>
      </c>
      <c r="B27" s="213" t="s">
        <v>235</v>
      </c>
      <c r="C27" s="213" t="s">
        <v>235</v>
      </c>
      <c r="D27" s="213" t="s">
        <v>235</v>
      </c>
      <c r="E27" s="212" t="s">
        <v>235</v>
      </c>
    </row>
    <row r="28" spans="1:5" ht="12">
      <c r="A28" s="96" t="s">
        <v>207</v>
      </c>
      <c r="B28" s="188">
        <v>459628</v>
      </c>
      <c r="C28" s="188">
        <v>213687</v>
      </c>
      <c r="D28" s="188">
        <v>111084</v>
      </c>
      <c r="E28" s="194">
        <v>134857</v>
      </c>
    </row>
    <row r="29" spans="1:5" ht="12">
      <c r="A29" s="96" t="s">
        <v>208</v>
      </c>
      <c r="B29" s="188">
        <v>1386454</v>
      </c>
      <c r="C29" s="188">
        <v>511855</v>
      </c>
      <c r="D29" s="188">
        <v>247262</v>
      </c>
      <c r="E29" s="194">
        <v>627337</v>
      </c>
    </row>
    <row r="30" spans="1:5" ht="12">
      <c r="A30" s="96" t="s">
        <v>209</v>
      </c>
      <c r="B30" s="188">
        <v>3859666</v>
      </c>
      <c r="C30" s="188">
        <v>1316751</v>
      </c>
      <c r="D30" s="188">
        <v>761001</v>
      </c>
      <c r="E30" s="194">
        <v>1781914</v>
      </c>
    </row>
    <row r="31" spans="1:5" ht="12">
      <c r="A31" s="96" t="s">
        <v>210</v>
      </c>
      <c r="B31" s="188">
        <v>126288</v>
      </c>
      <c r="C31" s="188">
        <v>27797</v>
      </c>
      <c r="D31" s="188">
        <v>68454</v>
      </c>
      <c r="E31" s="194">
        <v>30037</v>
      </c>
    </row>
    <row r="32" spans="1:5" ht="12">
      <c r="A32" s="96"/>
      <c r="B32" s="211"/>
      <c r="C32" s="211"/>
      <c r="D32" s="211"/>
      <c r="E32" s="220"/>
    </row>
    <row r="33" spans="1:5" ht="12">
      <c r="A33" s="96" t="s">
        <v>211</v>
      </c>
      <c r="B33" s="211" t="s">
        <v>236</v>
      </c>
      <c r="C33" s="211" t="s">
        <v>236</v>
      </c>
      <c r="D33" s="211" t="s">
        <v>236</v>
      </c>
      <c r="E33" s="220" t="s">
        <v>236</v>
      </c>
    </row>
    <row r="34" spans="1:5" ht="12">
      <c r="A34" s="96" t="s">
        <v>212</v>
      </c>
      <c r="B34" s="211" t="s">
        <v>236</v>
      </c>
      <c r="C34" s="211" t="s">
        <v>236</v>
      </c>
      <c r="D34" s="239" t="s">
        <v>236</v>
      </c>
      <c r="E34" s="220" t="s">
        <v>236</v>
      </c>
    </row>
    <row r="35" spans="1:5" ht="12">
      <c r="A35" s="96" t="s">
        <v>214</v>
      </c>
      <c r="B35" s="188">
        <v>68311</v>
      </c>
      <c r="C35" s="188">
        <v>24705</v>
      </c>
      <c r="D35" s="188">
        <v>15368</v>
      </c>
      <c r="E35" s="194">
        <v>28238</v>
      </c>
    </row>
    <row r="36" spans="1:5" ht="12">
      <c r="A36" s="206"/>
      <c r="B36" s="206"/>
      <c r="C36" s="206"/>
      <c r="D36" s="206"/>
      <c r="E36" s="207"/>
    </row>
    <row r="37" spans="1:5" ht="12">
      <c r="A37" s="193"/>
      <c r="B37" s="193"/>
      <c r="C37" s="193"/>
      <c r="D37" s="193"/>
      <c r="E37" s="193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IV16384"/>
    </sheetView>
  </sheetViews>
  <sheetFormatPr defaultColWidth="9.00390625" defaultRowHeight="14.25"/>
  <cols>
    <col min="1" max="1" width="17.875" style="107" customWidth="1"/>
    <col min="2" max="2" width="12.125" style="107" customWidth="1"/>
    <col min="3" max="5" width="12.875" style="107" customWidth="1"/>
    <col min="6" max="16384" width="9.00390625" style="107" customWidth="1"/>
  </cols>
  <sheetData>
    <row r="1" spans="1:5" ht="12">
      <c r="A1" s="233" t="s">
        <v>237</v>
      </c>
      <c r="B1" s="196"/>
      <c r="C1" s="196"/>
      <c r="D1" s="196"/>
      <c r="E1" s="196"/>
    </row>
    <row r="2" spans="1:5" ht="12">
      <c r="A2" s="81" t="s">
        <v>216</v>
      </c>
      <c r="B2" s="81"/>
      <c r="C2" s="81"/>
      <c r="D2" s="81"/>
      <c r="E2" s="81"/>
    </row>
    <row r="3" spans="1:5" ht="12">
      <c r="A3" s="83"/>
      <c r="B3" s="83"/>
      <c r="C3" s="83"/>
      <c r="D3" s="240" t="s">
        <v>238</v>
      </c>
      <c r="E3" s="241"/>
    </row>
    <row r="4" spans="1:5" ht="12">
      <c r="A4" s="199"/>
      <c r="B4" s="242"/>
      <c r="C4" s="242"/>
      <c r="D4" s="242"/>
      <c r="E4" s="86"/>
    </row>
    <row r="5" spans="1:6" ht="12">
      <c r="A5" s="201" t="s">
        <v>118</v>
      </c>
      <c r="B5" s="201" t="s">
        <v>217</v>
      </c>
      <c r="C5" s="201" t="s">
        <v>239</v>
      </c>
      <c r="D5" s="201" t="s">
        <v>240</v>
      </c>
      <c r="E5" s="202" t="s">
        <v>241</v>
      </c>
      <c r="F5" s="120"/>
    </row>
    <row r="6" spans="1:5" ht="12">
      <c r="A6" s="211"/>
      <c r="B6" s="203"/>
      <c r="C6" s="203"/>
      <c r="D6" s="203"/>
      <c r="E6" s="86"/>
    </row>
    <row r="7" spans="1:5" ht="12">
      <c r="A7" s="211" t="s">
        <v>119</v>
      </c>
      <c r="B7" s="124">
        <v>219</v>
      </c>
      <c r="C7" s="188">
        <v>14765506</v>
      </c>
      <c r="D7" s="188">
        <v>3090343</v>
      </c>
      <c r="E7" s="194">
        <v>3925964</v>
      </c>
    </row>
    <row r="8" spans="1:5" ht="12">
      <c r="A8" s="211"/>
      <c r="B8" s="211"/>
      <c r="C8" s="211"/>
      <c r="D8" s="211"/>
      <c r="E8" s="220"/>
    </row>
    <row r="9" spans="1:5" ht="12">
      <c r="A9" s="211" t="s">
        <v>220</v>
      </c>
      <c r="B9" s="124">
        <v>70</v>
      </c>
      <c r="C9" s="188">
        <v>675111</v>
      </c>
      <c r="D9" s="188">
        <v>224331</v>
      </c>
      <c r="E9" s="194">
        <v>266256</v>
      </c>
    </row>
    <row r="10" spans="1:5" ht="12">
      <c r="A10" s="211" t="s">
        <v>125</v>
      </c>
      <c r="B10" s="124">
        <v>88</v>
      </c>
      <c r="C10" s="188">
        <v>1655875</v>
      </c>
      <c r="D10" s="188">
        <v>426816</v>
      </c>
      <c r="E10" s="194">
        <v>524912</v>
      </c>
    </row>
    <row r="11" spans="1:5" ht="12">
      <c r="A11" s="211" t="s">
        <v>126</v>
      </c>
      <c r="B11" s="124">
        <v>32</v>
      </c>
      <c r="C11" s="188">
        <v>2084127</v>
      </c>
      <c r="D11" s="188">
        <v>313542</v>
      </c>
      <c r="E11" s="194">
        <v>376492</v>
      </c>
    </row>
    <row r="12" spans="1:5" ht="12">
      <c r="A12" s="211" t="s">
        <v>127</v>
      </c>
      <c r="B12" s="124">
        <v>6</v>
      </c>
      <c r="C12" s="188">
        <v>412041</v>
      </c>
      <c r="D12" s="188">
        <v>49926</v>
      </c>
      <c r="E12" s="194">
        <v>63979</v>
      </c>
    </row>
    <row r="13" spans="1:5" ht="12">
      <c r="A13" s="211" t="s">
        <v>129</v>
      </c>
      <c r="B13" s="124">
        <v>9</v>
      </c>
      <c r="C13" s="188">
        <v>902799</v>
      </c>
      <c r="D13" s="188">
        <v>351836</v>
      </c>
      <c r="E13" s="194">
        <v>402541</v>
      </c>
    </row>
    <row r="14" spans="1:5" ht="12">
      <c r="A14" s="211"/>
      <c r="B14" s="211"/>
      <c r="C14" s="211"/>
      <c r="D14" s="211"/>
      <c r="E14" s="220"/>
    </row>
    <row r="15" spans="1:5" ht="12">
      <c r="A15" s="211" t="s">
        <v>130</v>
      </c>
      <c r="B15" s="124">
        <v>8</v>
      </c>
      <c r="C15" s="188">
        <v>2346807</v>
      </c>
      <c r="D15" s="188">
        <v>442381</v>
      </c>
      <c r="E15" s="194">
        <v>650959</v>
      </c>
    </row>
    <row r="16" spans="1:5" ht="12">
      <c r="A16" s="211" t="s">
        <v>185</v>
      </c>
      <c r="B16" s="124">
        <v>6</v>
      </c>
      <c r="C16" s="188">
        <v>6688746</v>
      </c>
      <c r="D16" s="188">
        <v>1281511</v>
      </c>
      <c r="E16" s="194">
        <v>1640825</v>
      </c>
    </row>
    <row r="17" spans="1:6" ht="12">
      <c r="A17" s="222"/>
      <c r="B17" s="243"/>
      <c r="C17" s="243"/>
      <c r="D17" s="243"/>
      <c r="E17" s="244"/>
      <c r="F17" s="120"/>
    </row>
    <row r="18" spans="1:5" ht="12">
      <c r="A18" s="211"/>
      <c r="B18" s="203"/>
      <c r="C18" s="203"/>
      <c r="D18" s="203"/>
      <c r="E18" s="86"/>
    </row>
    <row r="19" spans="1:5" ht="12">
      <c r="A19" s="210" t="s">
        <v>221</v>
      </c>
      <c r="B19" s="124">
        <v>223</v>
      </c>
      <c r="C19" s="188">
        <v>14793611</v>
      </c>
      <c r="D19" s="188">
        <v>3094731</v>
      </c>
      <c r="E19" s="194">
        <v>3912039</v>
      </c>
    </row>
    <row r="20" spans="1:5" ht="12">
      <c r="A20" s="224"/>
      <c r="B20" s="245"/>
      <c r="C20" s="245"/>
      <c r="D20" s="245"/>
      <c r="E20" s="246"/>
    </row>
    <row r="21" spans="1:5" ht="12">
      <c r="A21" s="208"/>
      <c r="B21" s="208"/>
      <c r="C21" s="208"/>
      <c r="D21" s="208"/>
      <c r="E21" s="208"/>
    </row>
    <row r="23" ht="12" customHeight="1"/>
  </sheetData>
  <mergeCells count="1">
    <mergeCell ref="D3:E3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IV16384"/>
    </sheetView>
  </sheetViews>
  <sheetFormatPr defaultColWidth="9.00390625" defaultRowHeight="14.25"/>
  <cols>
    <col min="1" max="1" width="17.875" style="107" customWidth="1"/>
    <col min="2" max="2" width="12.125" style="107" customWidth="1"/>
    <col min="3" max="5" width="12.875" style="107" customWidth="1"/>
    <col min="6" max="16384" width="9.00390625" style="107" customWidth="1"/>
  </cols>
  <sheetData>
    <row r="1" spans="1:5" ht="12" customHeight="1">
      <c r="A1" s="233" t="s">
        <v>242</v>
      </c>
      <c r="B1" s="196"/>
      <c r="C1" s="196"/>
      <c r="D1" s="196"/>
      <c r="E1" s="196"/>
    </row>
    <row r="2" spans="1:5" ht="12">
      <c r="A2" s="81" t="s">
        <v>234</v>
      </c>
      <c r="B2" s="196"/>
      <c r="C2" s="196"/>
      <c r="D2" s="196"/>
      <c r="E2" s="196"/>
    </row>
    <row r="3" spans="1:5" ht="12">
      <c r="A3" s="235"/>
      <c r="B3" s="235"/>
      <c r="C3" s="235"/>
      <c r="D3" s="240" t="s">
        <v>238</v>
      </c>
      <c r="E3" s="241"/>
    </row>
    <row r="4" spans="1:5" ht="12">
      <c r="A4" s="242"/>
      <c r="B4" s="242"/>
      <c r="C4" s="242"/>
      <c r="D4" s="242"/>
      <c r="E4" s="86"/>
    </row>
    <row r="5" spans="1:6" ht="12">
      <c r="A5" s="201" t="s">
        <v>104</v>
      </c>
      <c r="B5" s="201" t="s">
        <v>217</v>
      </c>
      <c r="C5" s="201" t="s">
        <v>239</v>
      </c>
      <c r="D5" s="201" t="s">
        <v>240</v>
      </c>
      <c r="E5" s="202" t="s">
        <v>241</v>
      </c>
      <c r="F5" s="120"/>
    </row>
    <row r="6" spans="1:5" ht="12">
      <c r="A6" s="203"/>
      <c r="B6" s="211"/>
      <c r="C6" s="211"/>
      <c r="D6" s="211"/>
      <c r="E6" s="212"/>
    </row>
    <row r="7" spans="1:5" ht="12">
      <c r="A7" s="238" t="s">
        <v>243</v>
      </c>
      <c r="B7" s="124">
        <v>219</v>
      </c>
      <c r="C7" s="188">
        <v>14765506</v>
      </c>
      <c r="D7" s="188">
        <v>3090343</v>
      </c>
      <c r="E7" s="194">
        <v>3925964</v>
      </c>
    </row>
    <row r="8" spans="1:5" ht="12">
      <c r="A8" s="203"/>
      <c r="B8" s="211"/>
      <c r="C8" s="211"/>
      <c r="D8" s="211"/>
      <c r="E8" s="220"/>
    </row>
    <row r="9" spans="1:5" ht="12">
      <c r="A9" s="203" t="s">
        <v>190</v>
      </c>
      <c r="B9" s="124">
        <v>33</v>
      </c>
      <c r="C9" s="188">
        <v>213096</v>
      </c>
      <c r="D9" s="188">
        <v>89578</v>
      </c>
      <c r="E9" s="194">
        <v>140529</v>
      </c>
    </row>
    <row r="10" spans="1:5" ht="12">
      <c r="A10" s="203" t="s">
        <v>191</v>
      </c>
      <c r="B10" s="124">
        <v>4</v>
      </c>
      <c r="C10" s="188">
        <v>42575</v>
      </c>
      <c r="D10" s="188">
        <v>15962</v>
      </c>
      <c r="E10" s="194">
        <v>22544</v>
      </c>
    </row>
    <row r="11" spans="1:5" ht="12">
      <c r="A11" s="203" t="s">
        <v>192</v>
      </c>
      <c r="B11" s="124">
        <v>3</v>
      </c>
      <c r="C11" s="211">
        <v>182628</v>
      </c>
      <c r="D11" s="211">
        <v>64652</v>
      </c>
      <c r="E11" s="220">
        <v>64652</v>
      </c>
    </row>
    <row r="12" spans="1:5" ht="12">
      <c r="A12" s="203" t="s">
        <v>194</v>
      </c>
      <c r="B12" s="124">
        <v>5</v>
      </c>
      <c r="C12" s="188">
        <v>41554</v>
      </c>
      <c r="D12" s="188">
        <v>14927</v>
      </c>
      <c r="E12" s="194">
        <v>21890</v>
      </c>
    </row>
    <row r="13" spans="1:5" ht="12">
      <c r="A13" s="203" t="s">
        <v>195</v>
      </c>
      <c r="B13" s="211">
        <v>2</v>
      </c>
      <c r="C13" s="213" t="s">
        <v>235</v>
      </c>
      <c r="D13" s="213" t="s">
        <v>235</v>
      </c>
      <c r="E13" s="212" t="s">
        <v>235</v>
      </c>
    </row>
    <row r="14" spans="1:5" ht="12">
      <c r="A14" s="203"/>
      <c r="B14" s="211"/>
      <c r="C14" s="211"/>
      <c r="D14" s="211"/>
      <c r="E14" s="220"/>
    </row>
    <row r="15" spans="1:5" ht="12">
      <c r="A15" s="203" t="s">
        <v>196</v>
      </c>
      <c r="B15" s="124">
        <v>2</v>
      </c>
      <c r="C15" s="213" t="s">
        <v>235</v>
      </c>
      <c r="D15" s="213" t="s">
        <v>235</v>
      </c>
      <c r="E15" s="212" t="s">
        <v>235</v>
      </c>
    </row>
    <row r="16" spans="1:5" ht="12">
      <c r="A16" s="203" t="s">
        <v>197</v>
      </c>
      <c r="B16" s="124">
        <v>8</v>
      </c>
      <c r="C16" s="188">
        <v>113383</v>
      </c>
      <c r="D16" s="188">
        <v>42849</v>
      </c>
      <c r="E16" s="194">
        <v>68534</v>
      </c>
    </row>
    <row r="17" spans="1:5" ht="12">
      <c r="A17" s="203" t="s">
        <v>198</v>
      </c>
      <c r="B17" s="124">
        <v>8</v>
      </c>
      <c r="C17" s="188">
        <v>27565</v>
      </c>
      <c r="D17" s="188">
        <v>11677</v>
      </c>
      <c r="E17" s="194">
        <v>27788</v>
      </c>
    </row>
    <row r="18" spans="1:5" ht="12">
      <c r="A18" s="203" t="s">
        <v>199</v>
      </c>
      <c r="B18" s="124">
        <v>16</v>
      </c>
      <c r="C18" s="188">
        <v>2213072</v>
      </c>
      <c r="D18" s="188">
        <v>318033</v>
      </c>
      <c r="E18" s="194">
        <v>497776</v>
      </c>
    </row>
    <row r="19" spans="1:5" ht="12">
      <c r="A19" s="203" t="s">
        <v>200</v>
      </c>
      <c r="B19" s="211">
        <v>2</v>
      </c>
      <c r="C19" s="213" t="s">
        <v>235</v>
      </c>
      <c r="D19" s="213" t="s">
        <v>235</v>
      </c>
      <c r="E19" s="212" t="s">
        <v>235</v>
      </c>
    </row>
    <row r="20" spans="1:5" ht="12">
      <c r="A20" s="203"/>
      <c r="B20" s="211"/>
      <c r="C20" s="211"/>
      <c r="D20" s="211"/>
      <c r="E20" s="220"/>
    </row>
    <row r="21" spans="1:5" ht="12">
      <c r="A21" s="203" t="s">
        <v>201</v>
      </c>
      <c r="B21" s="124">
        <v>11</v>
      </c>
      <c r="C21" s="188">
        <v>171994</v>
      </c>
      <c r="D21" s="188">
        <v>82809</v>
      </c>
      <c r="E21" s="194">
        <v>98966</v>
      </c>
    </row>
    <row r="22" spans="1:5" ht="12">
      <c r="A22" s="203" t="s">
        <v>202</v>
      </c>
      <c r="B22" s="124">
        <v>3</v>
      </c>
      <c r="C22" s="188">
        <v>61413</v>
      </c>
      <c r="D22" s="188">
        <v>32880</v>
      </c>
      <c r="E22" s="194">
        <v>46620</v>
      </c>
    </row>
    <row r="23" spans="1:5" ht="12">
      <c r="A23" s="203" t="s">
        <v>203</v>
      </c>
      <c r="B23" s="124">
        <v>3</v>
      </c>
      <c r="C23" s="188">
        <v>90822</v>
      </c>
      <c r="D23" s="188">
        <v>46324</v>
      </c>
      <c r="E23" s="194">
        <v>47405</v>
      </c>
    </row>
    <row r="24" spans="1:5" ht="12">
      <c r="A24" s="203" t="s">
        <v>204</v>
      </c>
      <c r="B24" s="124">
        <v>7</v>
      </c>
      <c r="C24" s="188">
        <v>323613</v>
      </c>
      <c r="D24" s="188">
        <v>89809</v>
      </c>
      <c r="E24" s="194">
        <v>90919</v>
      </c>
    </row>
    <row r="25" spans="1:5" ht="12">
      <c r="A25" s="203" t="s">
        <v>205</v>
      </c>
      <c r="B25" s="124">
        <v>16</v>
      </c>
      <c r="C25" s="188">
        <v>7914562</v>
      </c>
      <c r="D25" s="188">
        <v>1634361</v>
      </c>
      <c r="E25" s="194">
        <v>1845419</v>
      </c>
    </row>
    <row r="26" spans="1:5" ht="12">
      <c r="A26" s="203"/>
      <c r="B26" s="211"/>
      <c r="C26" s="211"/>
      <c r="D26" s="211"/>
      <c r="E26" s="220"/>
    </row>
    <row r="27" spans="1:5" ht="12">
      <c r="A27" s="203" t="s">
        <v>206</v>
      </c>
      <c r="B27" s="211">
        <v>2</v>
      </c>
      <c r="C27" s="213" t="s">
        <v>235</v>
      </c>
      <c r="D27" s="213" t="s">
        <v>235</v>
      </c>
      <c r="E27" s="212" t="s">
        <v>235</v>
      </c>
    </row>
    <row r="28" spans="1:5" ht="12">
      <c r="A28" s="203" t="s">
        <v>207</v>
      </c>
      <c r="B28" s="124">
        <v>20</v>
      </c>
      <c r="C28" s="188">
        <v>201754</v>
      </c>
      <c r="D28" s="188">
        <v>90523</v>
      </c>
      <c r="E28" s="194">
        <v>105104</v>
      </c>
    </row>
    <row r="29" spans="1:5" ht="12">
      <c r="A29" s="203" t="s">
        <v>208</v>
      </c>
      <c r="B29" s="124">
        <v>21</v>
      </c>
      <c r="C29" s="188">
        <v>284370</v>
      </c>
      <c r="D29" s="188">
        <v>115797</v>
      </c>
      <c r="E29" s="194">
        <v>163781</v>
      </c>
    </row>
    <row r="30" spans="1:5" ht="12">
      <c r="A30" s="203" t="s">
        <v>209</v>
      </c>
      <c r="B30" s="124">
        <v>40</v>
      </c>
      <c r="C30" s="188">
        <v>883469</v>
      </c>
      <c r="D30" s="188">
        <v>331105</v>
      </c>
      <c r="E30" s="194">
        <v>553512</v>
      </c>
    </row>
    <row r="31" spans="1:5" ht="12">
      <c r="A31" s="203" t="s">
        <v>210</v>
      </c>
      <c r="B31" s="124">
        <v>9</v>
      </c>
      <c r="C31" s="188">
        <v>631845</v>
      </c>
      <c r="D31" s="188">
        <v>30773</v>
      </c>
      <c r="E31" s="194">
        <v>35229</v>
      </c>
    </row>
    <row r="32" spans="1:5" ht="12">
      <c r="A32" s="203"/>
      <c r="B32" s="211"/>
      <c r="C32" s="211"/>
      <c r="D32" s="211"/>
      <c r="E32" s="220"/>
    </row>
    <row r="33" spans="1:6" ht="12">
      <c r="A33" s="203" t="s">
        <v>211</v>
      </c>
      <c r="B33" s="211" t="s">
        <v>244</v>
      </c>
      <c r="C33" s="211" t="s">
        <v>244</v>
      </c>
      <c r="D33" s="211" t="s">
        <v>244</v>
      </c>
      <c r="E33" s="247" t="s">
        <v>244</v>
      </c>
      <c r="F33" s="120"/>
    </row>
    <row r="34" spans="1:6" ht="12">
      <c r="A34" s="203" t="s">
        <v>212</v>
      </c>
      <c r="B34" s="211" t="s">
        <v>244</v>
      </c>
      <c r="C34" s="211" t="s">
        <v>244</v>
      </c>
      <c r="D34" s="211" t="s">
        <v>244</v>
      </c>
      <c r="E34" s="247" t="s">
        <v>244</v>
      </c>
      <c r="F34" s="120"/>
    </row>
    <row r="35" spans="1:5" ht="12">
      <c r="A35" s="203" t="s">
        <v>214</v>
      </c>
      <c r="B35" s="124">
        <v>4</v>
      </c>
      <c r="C35" s="188">
        <v>29304</v>
      </c>
      <c r="D35" s="188">
        <v>13336</v>
      </c>
      <c r="E35" s="231">
        <v>17482</v>
      </c>
    </row>
    <row r="36" spans="1:5" ht="12">
      <c r="A36" s="206"/>
      <c r="B36" s="224"/>
      <c r="C36" s="224"/>
      <c r="D36" s="224"/>
      <c r="E36" s="197" t="s">
        <v>245</v>
      </c>
    </row>
    <row r="37" spans="1:5" ht="12">
      <c r="A37" s="208"/>
      <c r="B37" s="208"/>
      <c r="C37" s="208"/>
      <c r="D37" s="208"/>
      <c r="E37" s="208"/>
    </row>
  </sheetData>
  <mergeCells count="1">
    <mergeCell ref="D3:E3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00390625" defaultRowHeight="14.25"/>
  <cols>
    <col min="1" max="1" width="9.50390625" style="107" customWidth="1"/>
    <col min="2" max="4" width="11.375" style="107" customWidth="1"/>
    <col min="5" max="16384" width="9.00390625" style="107" customWidth="1"/>
  </cols>
  <sheetData>
    <row r="1" spans="1:4" ht="12" customHeight="1">
      <c r="A1" s="233" t="s">
        <v>246</v>
      </c>
      <c r="B1" s="233"/>
      <c r="C1" s="233"/>
      <c r="D1" s="233"/>
    </row>
    <row r="2" spans="1:4" ht="12" customHeight="1">
      <c r="A2" s="81" t="s">
        <v>247</v>
      </c>
      <c r="B2" s="81"/>
      <c r="C2" s="81"/>
      <c r="D2" s="81"/>
    </row>
    <row r="3" spans="1:4" ht="12" customHeight="1">
      <c r="A3" s="83"/>
      <c r="B3" s="83"/>
      <c r="C3" s="240" t="s">
        <v>248</v>
      </c>
      <c r="D3" s="241"/>
    </row>
    <row r="4" spans="1:5" ht="30.75" customHeight="1">
      <c r="A4" s="248" t="s">
        <v>2</v>
      </c>
      <c r="B4" s="249" t="s">
        <v>249</v>
      </c>
      <c r="C4" s="248" t="s">
        <v>250</v>
      </c>
      <c r="D4" s="202" t="s">
        <v>251</v>
      </c>
      <c r="E4" s="120"/>
    </row>
    <row r="5" spans="1:4" ht="22.5" customHeight="1">
      <c r="A5" s="250" t="s">
        <v>252</v>
      </c>
      <c r="B5" s="251">
        <v>3603951</v>
      </c>
      <c r="C5" s="251">
        <v>3067807</v>
      </c>
      <c r="D5" s="252">
        <v>536144</v>
      </c>
    </row>
    <row r="6" spans="1:4" ht="22.5" customHeight="1">
      <c r="A6" s="250" t="s">
        <v>253</v>
      </c>
      <c r="B6" s="251">
        <v>3579828</v>
      </c>
      <c r="C6" s="251">
        <v>3030572</v>
      </c>
      <c r="D6" s="252">
        <v>549256</v>
      </c>
    </row>
    <row r="7" spans="1:4" ht="22.5" customHeight="1">
      <c r="A7" s="250" t="s">
        <v>254</v>
      </c>
      <c r="B7" s="251">
        <v>3568610</v>
      </c>
      <c r="C7" s="251">
        <v>3083949</v>
      </c>
      <c r="D7" s="252">
        <v>484661</v>
      </c>
    </row>
    <row r="8" spans="1:4" ht="22.5" customHeight="1">
      <c r="A8" s="250" t="s">
        <v>255</v>
      </c>
      <c r="B8" s="251">
        <v>3488644</v>
      </c>
      <c r="C8" s="251">
        <v>3092965</v>
      </c>
      <c r="D8" s="252">
        <v>395679</v>
      </c>
    </row>
    <row r="9" spans="1:4" ht="22.5" customHeight="1">
      <c r="A9" s="250" t="s">
        <v>256</v>
      </c>
      <c r="B9" s="251">
        <v>3494903</v>
      </c>
      <c r="C9" s="251">
        <v>3092095</v>
      </c>
      <c r="D9" s="252">
        <v>402808</v>
      </c>
    </row>
    <row r="10" spans="1:4" ht="12.75" customHeight="1">
      <c r="A10" s="250"/>
      <c r="B10" s="251"/>
      <c r="C10" s="251"/>
      <c r="D10" s="252"/>
    </row>
    <row r="11" spans="1:4" ht="22.5" customHeight="1">
      <c r="A11" s="250" t="s">
        <v>257</v>
      </c>
      <c r="B11" s="251">
        <v>3471065</v>
      </c>
      <c r="C11" s="251">
        <v>3078046</v>
      </c>
      <c r="D11" s="252">
        <v>393019</v>
      </c>
    </row>
    <row r="12" spans="1:4" ht="22.5" customHeight="1">
      <c r="A12" s="250" t="s">
        <v>258</v>
      </c>
      <c r="B12" s="251">
        <v>3856915</v>
      </c>
      <c r="C12" s="251">
        <v>3478586</v>
      </c>
      <c r="D12" s="252">
        <v>378329</v>
      </c>
    </row>
    <row r="13" spans="1:4" ht="22.5" customHeight="1">
      <c r="A13" s="250" t="s">
        <v>259</v>
      </c>
      <c r="B13" s="251">
        <v>3527038</v>
      </c>
      <c r="C13" s="251">
        <v>3162123</v>
      </c>
      <c r="D13" s="252">
        <v>364915</v>
      </c>
    </row>
    <row r="14" spans="1:4" ht="22.5" customHeight="1">
      <c r="A14" s="250" t="s">
        <v>260</v>
      </c>
      <c r="B14" s="251">
        <v>3685518</v>
      </c>
      <c r="C14" s="251">
        <v>3336645</v>
      </c>
      <c r="D14" s="252">
        <v>348873</v>
      </c>
    </row>
    <row r="15" spans="1:4" ht="22.5" customHeight="1">
      <c r="A15" s="250" t="s">
        <v>261</v>
      </c>
      <c r="B15" s="251">
        <v>3572534</v>
      </c>
      <c r="C15" s="251">
        <v>3244118</v>
      </c>
      <c r="D15" s="252">
        <v>328416</v>
      </c>
    </row>
    <row r="16" spans="1:5" ht="12">
      <c r="A16" s="253"/>
      <c r="B16" s="253"/>
      <c r="C16" s="253"/>
      <c r="D16" s="253"/>
      <c r="E16" s="120"/>
    </row>
    <row r="17" spans="1:4" ht="12">
      <c r="A17" s="193"/>
      <c r="B17" s="193"/>
      <c r="C17" s="193"/>
      <c r="D17" s="193"/>
    </row>
  </sheetData>
  <mergeCells count="1">
    <mergeCell ref="C3:D3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IV16384"/>
    </sheetView>
  </sheetViews>
  <sheetFormatPr defaultColWidth="9.00390625" defaultRowHeight="14.25"/>
  <cols>
    <col min="1" max="1" width="2.625" style="107" customWidth="1"/>
    <col min="2" max="2" width="16.125" style="107" customWidth="1"/>
    <col min="3" max="4" width="10.75390625" style="107" customWidth="1"/>
    <col min="5" max="16384" width="9.00390625" style="107" customWidth="1"/>
  </cols>
  <sheetData>
    <row r="1" spans="1:4" ht="12" customHeight="1">
      <c r="A1" s="233" t="s">
        <v>262</v>
      </c>
      <c r="B1" s="233"/>
      <c r="C1" s="233"/>
      <c r="D1" s="233"/>
    </row>
    <row r="2" spans="1:4" ht="12" customHeight="1">
      <c r="A2" s="81" t="s">
        <v>263</v>
      </c>
      <c r="B2" s="81"/>
      <c r="C2" s="81"/>
      <c r="D2" s="81"/>
    </row>
    <row r="3" spans="1:4" ht="12" customHeight="1">
      <c r="A3" s="83"/>
      <c r="B3" s="83"/>
      <c r="C3" s="240" t="s">
        <v>248</v>
      </c>
      <c r="D3" s="241"/>
    </row>
    <row r="4" spans="1:4" ht="15" customHeight="1">
      <c r="A4" s="253"/>
      <c r="B4" s="254"/>
      <c r="C4" s="254"/>
      <c r="D4" s="86"/>
    </row>
    <row r="5" spans="1:5" ht="15" customHeight="1">
      <c r="A5" s="244"/>
      <c r="B5" s="255" t="s">
        <v>264</v>
      </c>
      <c r="C5" s="248" t="s">
        <v>265</v>
      </c>
      <c r="D5" s="256" t="s">
        <v>266</v>
      </c>
      <c r="E5" s="120"/>
    </row>
    <row r="6" spans="1:5" ht="15" customHeight="1">
      <c r="A6" s="86"/>
      <c r="B6" s="254"/>
      <c r="C6" s="257"/>
      <c r="D6" s="258"/>
      <c r="E6" s="120"/>
    </row>
    <row r="7" spans="1:5" ht="15" customHeight="1">
      <c r="A7" s="86" t="s">
        <v>267</v>
      </c>
      <c r="B7" s="254"/>
      <c r="C7" s="257">
        <v>3572534</v>
      </c>
      <c r="D7" s="258">
        <f>D10+D20</f>
        <v>3685518</v>
      </c>
      <c r="E7" s="120"/>
    </row>
    <row r="8" spans="1:5" ht="15" customHeight="1">
      <c r="A8" s="244"/>
      <c r="B8" s="255"/>
      <c r="C8" s="259" t="s">
        <v>160</v>
      </c>
      <c r="D8" s="260" t="s">
        <v>160</v>
      </c>
      <c r="E8" s="120"/>
    </row>
    <row r="9" spans="1:5" ht="15" customHeight="1">
      <c r="A9" s="86"/>
      <c r="B9" s="254"/>
      <c r="C9" s="257"/>
      <c r="D9" s="258"/>
      <c r="E9" s="120"/>
    </row>
    <row r="10" spans="1:5" ht="15" customHeight="1">
      <c r="A10" s="86" t="s">
        <v>268</v>
      </c>
      <c r="B10" s="254"/>
      <c r="C10" s="257">
        <v>3244118</v>
      </c>
      <c r="D10" s="258">
        <v>3336645</v>
      </c>
      <c r="E10" s="120"/>
    </row>
    <row r="11" spans="1:5" ht="15" customHeight="1">
      <c r="A11" s="86"/>
      <c r="B11" s="254"/>
      <c r="C11" s="257"/>
      <c r="D11" s="258"/>
      <c r="E11" s="120"/>
    </row>
    <row r="12" spans="1:5" ht="15" customHeight="1">
      <c r="A12" s="86"/>
      <c r="B12" s="254" t="s">
        <v>269</v>
      </c>
      <c r="C12" s="257">
        <v>29536</v>
      </c>
      <c r="D12" s="258">
        <v>29495</v>
      </c>
      <c r="E12" s="120"/>
    </row>
    <row r="13" spans="1:5" ht="15" customHeight="1">
      <c r="A13" s="86"/>
      <c r="B13" s="254" t="s">
        <v>270</v>
      </c>
      <c r="C13" s="257">
        <v>1051</v>
      </c>
      <c r="D13" s="258">
        <v>1010</v>
      </c>
      <c r="E13" s="120"/>
    </row>
    <row r="14" spans="1:5" ht="15" customHeight="1">
      <c r="A14" s="86"/>
      <c r="B14" s="254" t="s">
        <v>271</v>
      </c>
      <c r="C14" s="257">
        <v>114423</v>
      </c>
      <c r="D14" s="258">
        <v>110918</v>
      </c>
      <c r="E14" s="120"/>
    </row>
    <row r="15" spans="1:5" ht="15" customHeight="1">
      <c r="A15" s="86"/>
      <c r="B15" s="254" t="s">
        <v>272</v>
      </c>
      <c r="C15" s="257">
        <v>3054527</v>
      </c>
      <c r="D15" s="258">
        <v>3146678</v>
      </c>
      <c r="E15" s="120"/>
    </row>
    <row r="16" spans="1:5" ht="15" customHeight="1">
      <c r="A16" s="86"/>
      <c r="B16" s="254" t="s">
        <v>273</v>
      </c>
      <c r="C16" s="257">
        <v>23110</v>
      </c>
      <c r="D16" s="258">
        <v>23799</v>
      </c>
      <c r="E16" s="120"/>
    </row>
    <row r="17" spans="1:5" ht="15" customHeight="1">
      <c r="A17" s="86"/>
      <c r="B17" s="254" t="s">
        <v>274</v>
      </c>
      <c r="C17" s="257">
        <v>21471</v>
      </c>
      <c r="D17" s="258">
        <v>24745</v>
      </c>
      <c r="E17" s="120"/>
    </row>
    <row r="18" spans="1:5" ht="15" customHeight="1">
      <c r="A18" s="244"/>
      <c r="B18" s="255"/>
      <c r="C18" s="259"/>
      <c r="D18" s="260"/>
      <c r="E18" s="120"/>
    </row>
    <row r="19" spans="1:5" ht="15" customHeight="1">
      <c r="A19" s="261"/>
      <c r="B19" s="262"/>
      <c r="C19" s="263" t="s">
        <v>160</v>
      </c>
      <c r="D19" s="264" t="s">
        <v>160</v>
      </c>
      <c r="E19" s="120"/>
    </row>
    <row r="20" spans="1:5" ht="15" customHeight="1">
      <c r="A20" s="86" t="s">
        <v>275</v>
      </c>
      <c r="B20" s="254"/>
      <c r="C20" s="257">
        <v>328416</v>
      </c>
      <c r="D20" s="258">
        <v>348873</v>
      </c>
      <c r="E20" s="120"/>
    </row>
    <row r="21" spans="1:5" ht="15" customHeight="1">
      <c r="A21" s="83"/>
      <c r="B21" s="265"/>
      <c r="C21" s="266"/>
      <c r="D21" s="267"/>
      <c r="E21" s="120"/>
    </row>
    <row r="22" spans="1:4" ht="12">
      <c r="A22" s="86"/>
      <c r="B22" s="86"/>
      <c r="C22" s="86"/>
      <c r="D22" s="86"/>
    </row>
  </sheetData>
  <mergeCells count="1">
    <mergeCell ref="C3:D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IV16384"/>
    </sheetView>
  </sheetViews>
  <sheetFormatPr defaultColWidth="9.00390625" defaultRowHeight="13.5" customHeight="1"/>
  <cols>
    <col min="1" max="1" width="13.375" style="2" customWidth="1"/>
    <col min="2" max="2" width="10.75390625" style="2" customWidth="1"/>
    <col min="3" max="3" width="8.75390625" style="2" customWidth="1"/>
    <col min="4" max="4" width="10.75390625" style="2" customWidth="1"/>
    <col min="5" max="5" width="8.75390625" style="2" customWidth="1"/>
    <col min="6" max="6" width="2.75390625" style="2" customWidth="1"/>
    <col min="7" max="7" width="12.875" style="2" customWidth="1"/>
    <col min="8" max="8" width="8.75390625" style="2" customWidth="1"/>
    <col min="9" max="9" width="3.75390625" style="2" customWidth="1"/>
    <col min="10" max="10" width="6.75390625" style="2" customWidth="1"/>
    <col min="11" max="16384" width="10.75390625" style="2" customWidth="1"/>
  </cols>
  <sheetData>
    <row r="1" spans="1:10" ht="13.5" customHeight="1">
      <c r="A1" s="37" t="s">
        <v>26</v>
      </c>
      <c r="B1" s="37"/>
      <c r="C1" s="37"/>
      <c r="D1" s="37"/>
      <c r="E1" s="37"/>
      <c r="F1" s="38"/>
      <c r="G1" s="37"/>
      <c r="H1" s="37"/>
      <c r="I1" s="37"/>
      <c r="J1" s="37"/>
    </row>
    <row r="2" spans="1:10" ht="13.5" customHeight="1">
      <c r="A2" s="39" t="s">
        <v>27</v>
      </c>
      <c r="B2" s="37"/>
      <c r="C2" s="37"/>
      <c r="D2" s="37"/>
      <c r="E2" s="37"/>
      <c r="F2" s="38"/>
      <c r="G2" s="37"/>
      <c r="H2" s="37"/>
      <c r="I2" s="37"/>
      <c r="J2" s="37"/>
    </row>
    <row r="3" spans="1:10" ht="13.5" customHeight="1">
      <c r="A3" s="5"/>
      <c r="B3" s="40"/>
      <c r="C3" s="40"/>
      <c r="D3" s="40"/>
      <c r="E3" s="40"/>
      <c r="F3" s="41"/>
      <c r="G3" s="40"/>
      <c r="H3" s="6" t="s">
        <v>1</v>
      </c>
      <c r="I3" s="6"/>
      <c r="J3" s="6"/>
    </row>
    <row r="4" spans="1:10" ht="13.5" customHeight="1">
      <c r="A4" s="42"/>
      <c r="B4" s="9"/>
      <c r="C4" s="43"/>
      <c r="D4" s="9"/>
      <c r="E4" s="43"/>
      <c r="F4" s="9"/>
      <c r="G4" s="9"/>
      <c r="H4" s="9"/>
      <c r="I4" s="9"/>
      <c r="J4" s="9"/>
    </row>
    <row r="5" spans="1:10" ht="13.5" customHeight="1">
      <c r="A5" s="44" t="s">
        <v>2</v>
      </c>
      <c r="B5" s="9" t="s">
        <v>3</v>
      </c>
      <c r="C5" s="45"/>
      <c r="D5" s="9" t="s">
        <v>4</v>
      </c>
      <c r="E5" s="45"/>
      <c r="F5" s="9" t="s">
        <v>28</v>
      </c>
      <c r="G5" s="12"/>
      <c r="H5" s="46"/>
      <c r="I5" s="46"/>
      <c r="J5" s="46"/>
    </row>
    <row r="6" spans="1:10" ht="13.5" customHeight="1">
      <c r="A6" s="47"/>
      <c r="B6" s="48"/>
      <c r="C6" s="47" t="s">
        <v>6</v>
      </c>
      <c r="D6" s="48" t="s">
        <v>7</v>
      </c>
      <c r="E6" s="47" t="s">
        <v>6</v>
      </c>
      <c r="F6" s="49"/>
      <c r="G6" s="47" t="s">
        <v>8</v>
      </c>
      <c r="H6" s="48" t="s">
        <v>6</v>
      </c>
      <c r="I6" s="50" t="s">
        <v>29</v>
      </c>
      <c r="J6" s="49"/>
    </row>
    <row r="7" spans="1:10" ht="13.5" customHeight="1">
      <c r="A7" s="44"/>
      <c r="B7" s="51"/>
      <c r="C7" s="52"/>
      <c r="D7" s="53"/>
      <c r="E7" s="52"/>
      <c r="F7" s="35"/>
      <c r="G7" s="54"/>
      <c r="H7" s="55"/>
      <c r="I7" s="56"/>
      <c r="J7" s="57"/>
    </row>
    <row r="8" spans="1:10" ht="13.5" customHeight="1">
      <c r="A8" s="58" t="s">
        <v>30</v>
      </c>
      <c r="B8" s="59">
        <v>2803</v>
      </c>
      <c r="C8" s="60">
        <f>B8*100/$B$18</f>
        <v>120.50730868443681</v>
      </c>
      <c r="D8" s="59">
        <v>56290</v>
      </c>
      <c r="E8" s="60">
        <f>D8*100/$D$18</f>
        <v>108.97088431159982</v>
      </c>
      <c r="F8" s="61" t="s">
        <v>31</v>
      </c>
      <c r="G8" s="62">
        <v>152628348</v>
      </c>
      <c r="H8" s="63">
        <f>G8*100/$G$18</f>
        <v>82.42238885241082</v>
      </c>
      <c r="I8" s="64"/>
      <c r="J8" s="65" t="s">
        <v>32</v>
      </c>
    </row>
    <row r="9" spans="1:10" ht="13.5" customHeight="1">
      <c r="A9" s="58" t="s">
        <v>10</v>
      </c>
      <c r="B9" s="59">
        <v>2731</v>
      </c>
      <c r="C9" s="60">
        <f>B9*100/$B$18</f>
        <v>117.41186586414446</v>
      </c>
      <c r="D9" s="59">
        <v>54354</v>
      </c>
      <c r="E9" s="60">
        <f>D9*100/$D$18</f>
        <v>105.22301378349079</v>
      </c>
      <c r="F9" s="61" t="s">
        <v>31</v>
      </c>
      <c r="G9" s="62">
        <v>146482357</v>
      </c>
      <c r="H9" s="63">
        <f>G9*100/$G$18</f>
        <v>79.10342965037964</v>
      </c>
      <c r="I9" s="64"/>
      <c r="J9" s="65" t="s">
        <v>32</v>
      </c>
    </row>
    <row r="10" spans="1:10" ht="13.5" customHeight="1">
      <c r="A10" s="58" t="s">
        <v>33</v>
      </c>
      <c r="B10" s="59">
        <v>2679</v>
      </c>
      <c r="C10" s="60">
        <f>B10*100/$B$18</f>
        <v>115.1762682717111</v>
      </c>
      <c r="D10" s="59">
        <v>53707</v>
      </c>
      <c r="E10" s="60">
        <f>D10*100/$D$18</f>
        <v>103.97049713489237</v>
      </c>
      <c r="F10" s="61"/>
      <c r="G10" s="62">
        <v>162764656</v>
      </c>
      <c r="H10" s="63">
        <f>G10*100/$G$18</f>
        <v>87.89619978236863</v>
      </c>
      <c r="I10" s="64" t="s">
        <v>34</v>
      </c>
      <c r="J10" s="66">
        <v>93.9</v>
      </c>
    </row>
    <row r="11" spans="1:10" ht="13.5" customHeight="1">
      <c r="A11" s="58" t="s">
        <v>11</v>
      </c>
      <c r="B11" s="59">
        <v>2689</v>
      </c>
      <c r="C11" s="60">
        <f>B11*100/$B$18</f>
        <v>115.60619088564059</v>
      </c>
      <c r="D11" s="59">
        <v>54634</v>
      </c>
      <c r="E11" s="60">
        <f>D11*100/$D$18</f>
        <v>105.76506117391978</v>
      </c>
      <c r="F11" s="61" t="s">
        <v>31</v>
      </c>
      <c r="G11" s="62">
        <v>184797998</v>
      </c>
      <c r="H11" s="63">
        <f>G11*100/$G$18</f>
        <v>99.79464922402906</v>
      </c>
      <c r="I11" s="64"/>
      <c r="J11" s="65" t="s">
        <v>32</v>
      </c>
    </row>
    <row r="12" spans="1:10" ht="13.5" customHeight="1">
      <c r="A12" s="58" t="s">
        <v>12</v>
      </c>
      <c r="B12" s="59">
        <v>2598</v>
      </c>
      <c r="C12" s="60">
        <f>B12*100/$B$18</f>
        <v>111.6938950988822</v>
      </c>
      <c r="D12" s="59">
        <v>54590</v>
      </c>
      <c r="E12" s="60">
        <f>D12*100/$D$18</f>
        <v>105.67988229828093</v>
      </c>
      <c r="F12" s="61"/>
      <c r="G12" s="62">
        <v>195434747</v>
      </c>
      <c r="H12" s="63">
        <f>G12*100/$G$18</f>
        <v>105.5387083958121</v>
      </c>
      <c r="I12" s="64" t="s">
        <v>35</v>
      </c>
      <c r="J12" s="66">
        <v>120.1</v>
      </c>
    </row>
    <row r="13" spans="1:10" ht="13.5" customHeight="1">
      <c r="A13" s="67"/>
      <c r="B13" s="68"/>
      <c r="C13" s="60"/>
      <c r="D13" s="68"/>
      <c r="E13" s="60"/>
      <c r="F13" s="35"/>
      <c r="G13" s="69"/>
      <c r="H13" s="63"/>
      <c r="I13" s="56"/>
      <c r="J13" s="70"/>
    </row>
    <row r="14" spans="1:10" ht="13.5" customHeight="1">
      <c r="A14" s="58" t="s">
        <v>13</v>
      </c>
      <c r="B14" s="59">
        <v>2650</v>
      </c>
      <c r="C14" s="60">
        <f>B14*100/$B$18</f>
        <v>113.92949269131556</v>
      </c>
      <c r="D14" s="59">
        <v>55136</v>
      </c>
      <c r="E14" s="60">
        <f>D14*100/$D$18</f>
        <v>106.73687470961747</v>
      </c>
      <c r="F14" s="61" t="s">
        <v>31</v>
      </c>
      <c r="G14" s="62">
        <v>206083484</v>
      </c>
      <c r="H14" s="63">
        <f>G14*100/$G$18</f>
        <v>111.28924132958305</v>
      </c>
      <c r="I14" s="64"/>
      <c r="J14" s="65" t="s">
        <v>32</v>
      </c>
    </row>
    <row r="15" spans="1:10" ht="13.5" customHeight="1">
      <c r="A15" s="58" t="s">
        <v>14</v>
      </c>
      <c r="B15" s="59">
        <v>2605</v>
      </c>
      <c r="C15" s="60">
        <f>B15*100/$B$18</f>
        <v>111.99484092863284</v>
      </c>
      <c r="D15" s="59">
        <v>54459</v>
      </c>
      <c r="E15" s="60">
        <f>D15*100/$D$18</f>
        <v>105.42628155490166</v>
      </c>
      <c r="F15" s="61" t="s">
        <v>31</v>
      </c>
      <c r="G15" s="62">
        <v>194042431</v>
      </c>
      <c r="H15" s="63">
        <f>G15*100/$G$18</f>
        <v>104.78682965073497</v>
      </c>
      <c r="I15" s="64"/>
      <c r="J15" s="65" t="s">
        <v>32</v>
      </c>
    </row>
    <row r="16" spans="1:10" ht="13.5" customHeight="1">
      <c r="A16" s="58" t="s">
        <v>15</v>
      </c>
      <c r="B16" s="59">
        <v>2465</v>
      </c>
      <c r="C16" s="60">
        <f>B16*100/$B$18</f>
        <v>105.97592433361994</v>
      </c>
      <c r="D16" s="59">
        <v>53781</v>
      </c>
      <c r="E16" s="60">
        <f>D16*100/$D$18</f>
        <v>104.1137525166486</v>
      </c>
      <c r="F16" s="61"/>
      <c r="G16" s="62">
        <v>182837592</v>
      </c>
      <c r="H16" s="63">
        <f>G16*100/$G$18</f>
        <v>98.73599041157439</v>
      </c>
      <c r="I16" s="64" t="s">
        <v>36</v>
      </c>
      <c r="J16" s="66">
        <v>93.6</v>
      </c>
    </row>
    <row r="17" spans="1:10" ht="13.5" customHeight="1">
      <c r="A17" s="58" t="s">
        <v>16</v>
      </c>
      <c r="B17" s="59">
        <v>2441</v>
      </c>
      <c r="C17" s="60">
        <f>B17*100/$B$18</f>
        <v>104.94411006018916</v>
      </c>
      <c r="D17" s="59">
        <v>52861</v>
      </c>
      <c r="E17" s="60">
        <f>D17*100/$D$18</f>
        <v>102.33273966238191</v>
      </c>
      <c r="F17" s="61" t="s">
        <v>31</v>
      </c>
      <c r="G17" s="62">
        <v>183115470</v>
      </c>
      <c r="H17" s="63">
        <f>G17*100/$G$18</f>
        <v>98.88605014077706</v>
      </c>
      <c r="I17" s="64"/>
      <c r="J17" s="65" t="s">
        <v>32</v>
      </c>
    </row>
    <row r="18" spans="1:10" ht="13.5" customHeight="1">
      <c r="A18" s="58" t="s">
        <v>17</v>
      </c>
      <c r="B18" s="59">
        <v>2326</v>
      </c>
      <c r="C18" s="60">
        <f>B18*100/$B$18</f>
        <v>100</v>
      </c>
      <c r="D18" s="59">
        <v>51656</v>
      </c>
      <c r="E18" s="60">
        <f>D18*100/$D$18</f>
        <v>100</v>
      </c>
      <c r="F18" s="61"/>
      <c r="G18" s="62">
        <v>185178263</v>
      </c>
      <c r="H18" s="63">
        <f>G18*100/$G$18</f>
        <v>100</v>
      </c>
      <c r="I18" s="64" t="s">
        <v>37</v>
      </c>
      <c r="J18" s="66">
        <v>101.3</v>
      </c>
    </row>
    <row r="19" spans="1:10" ht="13.5" customHeight="1">
      <c r="A19" s="67"/>
      <c r="B19" s="68"/>
      <c r="C19" s="60"/>
      <c r="D19" s="68"/>
      <c r="E19" s="60"/>
      <c r="F19" s="35"/>
      <c r="G19" s="69"/>
      <c r="H19" s="63"/>
      <c r="I19" s="56"/>
      <c r="J19" s="70"/>
    </row>
    <row r="20" spans="1:10" ht="13.5" customHeight="1">
      <c r="A20" s="58" t="s">
        <v>18</v>
      </c>
      <c r="B20" s="59">
        <v>2295</v>
      </c>
      <c r="C20" s="60">
        <f>B20*100/$B$18</f>
        <v>98.66723989681857</v>
      </c>
      <c r="D20" s="59">
        <v>50246</v>
      </c>
      <c r="E20" s="60">
        <f>D20*100/$D$18</f>
        <v>97.27040421248257</v>
      </c>
      <c r="F20" s="61" t="s">
        <v>31</v>
      </c>
      <c r="G20" s="62">
        <v>190332637</v>
      </c>
      <c r="H20" s="63">
        <f>G20*100/$G$18</f>
        <v>102.78346600540259</v>
      </c>
      <c r="I20" s="64"/>
      <c r="J20" s="65" t="s">
        <v>32</v>
      </c>
    </row>
    <row r="21" spans="1:10" ht="13.5" customHeight="1">
      <c r="A21" s="58" t="s">
        <v>19</v>
      </c>
      <c r="B21" s="59">
        <v>2475</v>
      </c>
      <c r="C21" s="60">
        <f>B21*100/$B$18</f>
        <v>106.40584694754943</v>
      </c>
      <c r="D21" s="59">
        <v>51524</v>
      </c>
      <c r="E21" s="60">
        <f>D21*100/$D$18</f>
        <v>99.74446337308348</v>
      </c>
      <c r="F21" s="61" t="s">
        <v>31</v>
      </c>
      <c r="G21" s="62">
        <v>199427024</v>
      </c>
      <c r="H21" s="63">
        <f>G21*100/$G$18</f>
        <v>107.69461856330297</v>
      </c>
      <c r="I21" s="64"/>
      <c r="J21" s="65" t="s">
        <v>32</v>
      </c>
    </row>
    <row r="22" spans="1:10" ht="13.5" customHeight="1">
      <c r="A22" s="58" t="s">
        <v>23</v>
      </c>
      <c r="B22" s="59">
        <v>2394</v>
      </c>
      <c r="C22" s="60">
        <f>B22*100/$B$18</f>
        <v>102.92347377472055</v>
      </c>
      <c r="D22" s="59">
        <v>50077</v>
      </c>
      <c r="E22" s="60">
        <f>D22*100/$D$18</f>
        <v>96.94323989468793</v>
      </c>
      <c r="F22" s="61"/>
      <c r="G22" s="62">
        <v>184955868</v>
      </c>
      <c r="H22" s="63">
        <f>G22*100/$G$18</f>
        <v>99.87990221076866</v>
      </c>
      <c r="I22" s="64" t="s">
        <v>38</v>
      </c>
      <c r="J22" s="66">
        <v>99.9</v>
      </c>
    </row>
    <row r="23" spans="1:10" ht="13.5" customHeight="1">
      <c r="A23" s="58" t="s">
        <v>24</v>
      </c>
      <c r="B23" s="59">
        <v>2362</v>
      </c>
      <c r="C23" s="60">
        <f>B23*100/$B$18</f>
        <v>101.54772141014617</v>
      </c>
      <c r="D23" s="59">
        <v>48327</v>
      </c>
      <c r="E23" s="60">
        <f>D23*100/$D$18</f>
        <v>93.55544370450674</v>
      </c>
      <c r="F23" s="61" t="s">
        <v>31</v>
      </c>
      <c r="G23" s="62">
        <v>170171991</v>
      </c>
      <c r="H23" s="63">
        <f>G23*100/$G$18</f>
        <v>91.89631020569622</v>
      </c>
      <c r="I23" s="64"/>
      <c r="J23" s="65" t="s">
        <v>32</v>
      </c>
    </row>
    <row r="24" spans="1:10" ht="13.5" customHeight="1">
      <c r="A24" s="58" t="s">
        <v>25</v>
      </c>
      <c r="B24" s="59">
        <v>2142</v>
      </c>
      <c r="C24" s="60">
        <f>B24*100/$B$18</f>
        <v>92.08942390369734</v>
      </c>
      <c r="D24" s="59">
        <v>46689</v>
      </c>
      <c r="E24" s="60">
        <f>D24*100/$D$18</f>
        <v>90.38446647049713</v>
      </c>
      <c r="F24" s="61"/>
      <c r="G24" s="62">
        <v>181133756</v>
      </c>
      <c r="H24" s="63">
        <f>G24*100/$G$18</f>
        <v>97.81588457820236</v>
      </c>
      <c r="I24" s="64" t="s">
        <v>39</v>
      </c>
      <c r="J24" s="66">
        <v>97.9</v>
      </c>
    </row>
    <row r="25" spans="1:10" ht="13.5" customHeight="1">
      <c r="A25" s="71"/>
      <c r="B25" s="72"/>
      <c r="C25" s="73"/>
      <c r="D25" s="72"/>
      <c r="E25" s="73"/>
      <c r="F25" s="74"/>
      <c r="G25" s="75"/>
      <c r="H25" s="76"/>
      <c r="I25" s="77"/>
      <c r="J25" s="77"/>
    </row>
    <row r="26" spans="1:10" ht="13.5" customHeight="1">
      <c r="A26" s="36" t="s">
        <v>40</v>
      </c>
      <c r="B26" s="36"/>
      <c r="C26" s="36"/>
      <c r="D26" s="36"/>
      <c r="E26" s="36"/>
      <c r="F26" s="78"/>
      <c r="G26" s="36"/>
      <c r="H26" s="36"/>
      <c r="I26" s="36"/>
      <c r="J26" s="36"/>
    </row>
    <row r="27" spans="1:10" ht="13.5" customHeight="1">
      <c r="A27" s="79" t="s">
        <v>41</v>
      </c>
      <c r="B27" s="79"/>
      <c r="C27" s="79"/>
      <c r="D27" s="79"/>
      <c r="E27" s="79"/>
      <c r="F27" s="80"/>
      <c r="G27" s="79"/>
      <c r="H27" s="79"/>
      <c r="I27" s="79"/>
      <c r="J27" s="79"/>
    </row>
    <row r="28" spans="1:10" ht="13.5" customHeight="1">
      <c r="A28" s="79" t="s">
        <v>42</v>
      </c>
      <c r="B28" s="79"/>
      <c r="C28" s="79"/>
      <c r="D28" s="79"/>
      <c r="E28" s="79"/>
      <c r="F28" s="80"/>
      <c r="G28" s="79"/>
      <c r="H28" s="79"/>
      <c r="I28" s="79"/>
      <c r="J28" s="65"/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IV16384"/>
    </sheetView>
  </sheetViews>
  <sheetFormatPr defaultColWidth="9.00390625" defaultRowHeight="14.25"/>
  <cols>
    <col min="1" max="1" width="16.625" style="107" customWidth="1"/>
    <col min="2" max="4" width="11.75390625" style="107" customWidth="1"/>
    <col min="5" max="16384" width="9.00390625" style="107" customWidth="1"/>
  </cols>
  <sheetData>
    <row r="1" spans="1:4" ht="12">
      <c r="A1" s="233" t="s">
        <v>276</v>
      </c>
      <c r="B1" s="233"/>
      <c r="C1" s="233"/>
      <c r="D1" s="233"/>
    </row>
    <row r="2" spans="1:4" ht="12">
      <c r="A2" s="81" t="s">
        <v>44</v>
      </c>
      <c r="B2" s="81"/>
      <c r="C2" s="81"/>
      <c r="D2" s="81"/>
    </row>
    <row r="3" spans="1:4" ht="12">
      <c r="A3" s="83"/>
      <c r="B3" s="83"/>
      <c r="C3" s="240" t="s">
        <v>248</v>
      </c>
      <c r="D3" s="241"/>
    </row>
    <row r="4" spans="1:4" ht="12">
      <c r="A4" s="254"/>
      <c r="B4" s="254"/>
      <c r="C4" s="254"/>
      <c r="D4" s="86"/>
    </row>
    <row r="5" spans="1:5" ht="12">
      <c r="A5" s="248" t="s">
        <v>104</v>
      </c>
      <c r="B5" s="248" t="s">
        <v>249</v>
      </c>
      <c r="C5" s="248" t="s">
        <v>277</v>
      </c>
      <c r="D5" s="202" t="s">
        <v>278</v>
      </c>
      <c r="E5" s="120"/>
    </row>
    <row r="6" spans="1:4" ht="12">
      <c r="A6" s="254"/>
      <c r="B6" s="250"/>
      <c r="C6" s="250"/>
      <c r="D6" s="212"/>
    </row>
    <row r="7" spans="1:4" ht="12">
      <c r="A7" s="268" t="s">
        <v>188</v>
      </c>
      <c r="B7" s="182">
        <v>3572534</v>
      </c>
      <c r="C7" s="182">
        <v>3244118</v>
      </c>
      <c r="D7" s="194">
        <v>328416</v>
      </c>
    </row>
    <row r="8" spans="1:4" ht="12">
      <c r="A8" s="8"/>
      <c r="B8" s="250" t="s">
        <v>189</v>
      </c>
      <c r="C8" s="250" t="s">
        <v>189</v>
      </c>
      <c r="D8" s="220" t="s">
        <v>189</v>
      </c>
    </row>
    <row r="9" spans="1:4" ht="12">
      <c r="A9" s="8" t="s">
        <v>190</v>
      </c>
      <c r="B9" s="182">
        <v>7137</v>
      </c>
      <c r="C9" s="182">
        <v>7137</v>
      </c>
      <c r="D9" s="220" t="s">
        <v>279</v>
      </c>
    </row>
    <row r="10" spans="1:4" ht="12">
      <c r="A10" s="8" t="s">
        <v>191</v>
      </c>
      <c r="B10" s="182">
        <v>1161</v>
      </c>
      <c r="C10" s="182">
        <v>1161</v>
      </c>
      <c r="D10" s="220" t="s">
        <v>279</v>
      </c>
    </row>
    <row r="11" spans="1:4" ht="12">
      <c r="A11" s="8" t="s">
        <v>192</v>
      </c>
      <c r="B11" s="250">
        <v>15194</v>
      </c>
      <c r="C11" s="250">
        <v>15194</v>
      </c>
      <c r="D11" s="220" t="s">
        <v>279</v>
      </c>
    </row>
    <row r="12" spans="1:4" ht="12">
      <c r="A12" s="8" t="s">
        <v>194</v>
      </c>
      <c r="B12" s="184">
        <v>949</v>
      </c>
      <c r="C12" s="184">
        <v>949</v>
      </c>
      <c r="D12" s="220" t="s">
        <v>279</v>
      </c>
    </row>
    <row r="13" spans="1:4" ht="12">
      <c r="A13" s="8" t="s">
        <v>195</v>
      </c>
      <c r="B13" s="213" t="s">
        <v>280</v>
      </c>
      <c r="C13" s="213" t="s">
        <v>280</v>
      </c>
      <c r="D13" s="212" t="s">
        <v>280</v>
      </c>
    </row>
    <row r="14" spans="1:4" ht="12">
      <c r="A14" s="8"/>
      <c r="B14" s="250" t="s">
        <v>189</v>
      </c>
      <c r="C14" s="250" t="s">
        <v>189</v>
      </c>
      <c r="D14" s="220" t="s">
        <v>189</v>
      </c>
    </row>
    <row r="15" spans="1:4" ht="12">
      <c r="A15" s="8" t="s">
        <v>196</v>
      </c>
      <c r="B15" s="213" t="s">
        <v>280</v>
      </c>
      <c r="C15" s="213" t="s">
        <v>280</v>
      </c>
      <c r="D15" s="212" t="s">
        <v>280</v>
      </c>
    </row>
    <row r="16" spans="1:4" ht="12">
      <c r="A16" s="8" t="s">
        <v>197</v>
      </c>
      <c r="B16" s="182">
        <v>24176</v>
      </c>
      <c r="C16" s="182">
        <v>24176</v>
      </c>
      <c r="D16" s="220" t="s">
        <v>279</v>
      </c>
    </row>
    <row r="17" spans="1:4" ht="12">
      <c r="A17" s="8" t="s">
        <v>198</v>
      </c>
      <c r="B17" s="184">
        <v>106</v>
      </c>
      <c r="C17" s="184">
        <v>106</v>
      </c>
      <c r="D17" s="220" t="s">
        <v>279</v>
      </c>
    </row>
    <row r="18" spans="1:4" ht="12">
      <c r="A18" s="8" t="s">
        <v>199</v>
      </c>
      <c r="B18" s="182">
        <v>1118372</v>
      </c>
      <c r="C18" s="182">
        <v>1099468</v>
      </c>
      <c r="D18" s="194">
        <v>18904</v>
      </c>
    </row>
    <row r="19" spans="1:4" ht="12">
      <c r="A19" s="8" t="s">
        <v>200</v>
      </c>
      <c r="B19" s="213" t="s">
        <v>280</v>
      </c>
      <c r="C19" s="213" t="s">
        <v>280</v>
      </c>
      <c r="D19" s="212" t="s">
        <v>280</v>
      </c>
    </row>
    <row r="20" spans="1:4" ht="12">
      <c r="A20" s="8"/>
      <c r="B20" s="250" t="s">
        <v>189</v>
      </c>
      <c r="C20" s="250" t="s">
        <v>189</v>
      </c>
      <c r="D20" s="220" t="s">
        <v>189</v>
      </c>
    </row>
    <row r="21" spans="1:4" ht="12">
      <c r="A21" s="8" t="s">
        <v>201</v>
      </c>
      <c r="B21" s="182">
        <v>4243</v>
      </c>
      <c r="C21" s="182">
        <v>4243</v>
      </c>
      <c r="D21" s="220" t="s">
        <v>279</v>
      </c>
    </row>
    <row r="22" spans="1:4" ht="12">
      <c r="A22" s="8" t="s">
        <v>281</v>
      </c>
      <c r="B22" s="182">
        <v>2470</v>
      </c>
      <c r="C22" s="182">
        <v>2470</v>
      </c>
      <c r="D22" s="220" t="s">
        <v>279</v>
      </c>
    </row>
    <row r="23" spans="1:4" ht="12">
      <c r="A23" s="8" t="s">
        <v>203</v>
      </c>
      <c r="B23" s="182">
        <v>1776</v>
      </c>
      <c r="C23" s="182">
        <v>1776</v>
      </c>
      <c r="D23" s="220" t="s">
        <v>279</v>
      </c>
    </row>
    <row r="24" spans="1:4" ht="12">
      <c r="A24" s="8" t="s">
        <v>204</v>
      </c>
      <c r="B24" s="182">
        <v>2014</v>
      </c>
      <c r="C24" s="182">
        <v>2014</v>
      </c>
      <c r="D24" s="220" t="s">
        <v>279</v>
      </c>
    </row>
    <row r="25" spans="1:4" ht="12">
      <c r="A25" s="8" t="s">
        <v>205</v>
      </c>
      <c r="B25" s="182">
        <v>2036684</v>
      </c>
      <c r="C25" s="182">
        <v>1997009</v>
      </c>
      <c r="D25" s="194">
        <v>39675</v>
      </c>
    </row>
    <row r="26" spans="1:4" ht="12">
      <c r="A26" s="8"/>
      <c r="B26" s="250" t="s">
        <v>189</v>
      </c>
      <c r="C26" s="250" t="s">
        <v>189</v>
      </c>
      <c r="D26" s="212"/>
    </row>
    <row r="27" spans="1:4" ht="12">
      <c r="A27" s="8" t="s">
        <v>206</v>
      </c>
      <c r="B27" s="213" t="s">
        <v>280</v>
      </c>
      <c r="C27" s="213" t="s">
        <v>280</v>
      </c>
      <c r="D27" s="212" t="s">
        <v>280</v>
      </c>
    </row>
    <row r="28" spans="1:4" ht="12">
      <c r="A28" s="8" t="s">
        <v>207</v>
      </c>
      <c r="B28" s="182">
        <v>2792</v>
      </c>
      <c r="C28" s="182">
        <v>2792</v>
      </c>
      <c r="D28" s="212" t="s">
        <v>279</v>
      </c>
    </row>
    <row r="29" spans="1:4" ht="12">
      <c r="A29" s="8" t="s">
        <v>208</v>
      </c>
      <c r="B29" s="182">
        <v>2163</v>
      </c>
      <c r="C29" s="182">
        <v>2163</v>
      </c>
      <c r="D29" s="212" t="s">
        <v>279</v>
      </c>
    </row>
    <row r="30" spans="1:4" ht="12">
      <c r="A30" s="8" t="s">
        <v>209</v>
      </c>
      <c r="B30" s="182">
        <v>25676</v>
      </c>
      <c r="C30" s="182">
        <v>25676</v>
      </c>
      <c r="D30" s="212" t="s">
        <v>279</v>
      </c>
    </row>
    <row r="31" spans="1:4" ht="12">
      <c r="A31" s="8" t="s">
        <v>210</v>
      </c>
      <c r="B31" s="184">
        <v>148</v>
      </c>
      <c r="C31" s="184">
        <v>148</v>
      </c>
      <c r="D31" s="212" t="s">
        <v>279</v>
      </c>
    </row>
    <row r="32" spans="1:4" ht="12">
      <c r="A32" s="8"/>
      <c r="B32" s="250"/>
      <c r="C32" s="250"/>
      <c r="D32" s="212"/>
    </row>
    <row r="33" spans="1:4" ht="12">
      <c r="A33" s="8" t="s">
        <v>211</v>
      </c>
      <c r="B33" s="250" t="s">
        <v>279</v>
      </c>
      <c r="C33" s="250" t="s">
        <v>279</v>
      </c>
      <c r="D33" s="212" t="s">
        <v>279</v>
      </c>
    </row>
    <row r="34" spans="1:4" ht="12">
      <c r="A34" s="8" t="s">
        <v>212</v>
      </c>
      <c r="B34" s="250" t="s">
        <v>279</v>
      </c>
      <c r="C34" s="250" t="s">
        <v>279</v>
      </c>
      <c r="D34" s="212" t="s">
        <v>279</v>
      </c>
    </row>
    <row r="35" spans="1:4" ht="12">
      <c r="A35" s="8" t="s">
        <v>214</v>
      </c>
      <c r="B35" s="184">
        <v>30</v>
      </c>
      <c r="C35" s="184">
        <v>30</v>
      </c>
      <c r="D35" s="212" t="s">
        <v>279</v>
      </c>
    </row>
    <row r="36" spans="1:4" ht="12">
      <c r="A36" s="265"/>
      <c r="B36" s="269"/>
      <c r="C36" s="269"/>
      <c r="D36" s="197" t="s">
        <v>245</v>
      </c>
    </row>
    <row r="37" spans="1:4" ht="12">
      <c r="A37" s="86"/>
      <c r="B37" s="86"/>
      <c r="C37" s="86"/>
      <c r="D37" s="86"/>
    </row>
  </sheetData>
  <mergeCells count="1">
    <mergeCell ref="C3:D3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J10" sqref="J10"/>
    </sheetView>
  </sheetViews>
  <sheetFormatPr defaultColWidth="9.00390625" defaultRowHeight="14.25"/>
  <cols>
    <col min="1" max="1" width="9.25390625" style="107" customWidth="1"/>
    <col min="2" max="2" width="5.375" style="107" customWidth="1"/>
    <col min="3" max="4" width="4.875" style="107" customWidth="1"/>
    <col min="5" max="5" width="6.25390625" style="107" customWidth="1"/>
    <col min="6" max="7" width="4.875" style="107" customWidth="1"/>
    <col min="8" max="8" width="10.50390625" style="107" customWidth="1"/>
    <col min="9" max="10" width="4.875" style="107" customWidth="1"/>
    <col min="11" max="11" width="8.875" style="107" customWidth="1"/>
    <col min="12" max="13" width="4.875" style="107" customWidth="1"/>
    <col min="14" max="14" width="9.25390625" style="107" customWidth="1"/>
    <col min="15" max="16" width="4.875" style="107" customWidth="1"/>
    <col min="17" max="17" width="9.25390625" style="107" customWidth="1"/>
    <col min="18" max="19" width="4.875" style="107" customWidth="1"/>
    <col min="20" max="20" width="5.375" style="107" customWidth="1"/>
    <col min="21" max="21" width="9.00390625" style="107" customWidth="1"/>
    <col min="22" max="22" width="7.125" style="107" customWidth="1"/>
    <col min="23" max="23" width="4.75390625" style="107" customWidth="1"/>
    <col min="24" max="24" width="8.125" style="107" customWidth="1"/>
    <col min="25" max="25" width="7.75390625" style="107" customWidth="1"/>
    <col min="26" max="16384" width="9.00390625" style="107" customWidth="1"/>
  </cols>
  <sheetData>
    <row r="1" spans="1:25" ht="12" customHeight="1">
      <c r="A1" s="37" t="s">
        <v>282</v>
      </c>
      <c r="B1" s="2"/>
      <c r="C1" s="2"/>
      <c r="D1" s="2"/>
      <c r="E1" s="2"/>
      <c r="F1" s="2"/>
      <c r="G1" s="2"/>
      <c r="H1" s="2"/>
      <c r="I1" s="2"/>
      <c r="J1" s="7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79" t="s">
        <v>283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7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84"/>
    </row>
    <row r="4" spans="1:25" s="278" customFormat="1" ht="12" customHeight="1">
      <c r="A4" s="270"/>
      <c r="B4" s="271"/>
      <c r="C4" s="271"/>
      <c r="D4" s="270"/>
      <c r="E4" s="271"/>
      <c r="F4" s="271"/>
      <c r="G4" s="270"/>
      <c r="H4" s="271"/>
      <c r="I4" s="271"/>
      <c r="J4" s="270"/>
      <c r="K4" s="271"/>
      <c r="L4" s="271"/>
      <c r="M4" s="270"/>
      <c r="N4" s="272"/>
      <c r="O4" s="272"/>
      <c r="P4" s="270"/>
      <c r="Q4" s="271"/>
      <c r="R4" s="271"/>
      <c r="S4" s="270"/>
      <c r="T4" s="273"/>
      <c r="U4" s="274"/>
      <c r="V4" s="275" t="s">
        <v>284</v>
      </c>
      <c r="W4" s="273"/>
      <c r="X4" s="276"/>
      <c r="Y4" s="277"/>
    </row>
    <row r="5" spans="1:25" s="278" customFormat="1" ht="12" customHeight="1">
      <c r="A5" s="279"/>
      <c r="B5" s="271" t="s">
        <v>285</v>
      </c>
      <c r="C5" s="280"/>
      <c r="D5" s="281"/>
      <c r="E5" s="271" t="s">
        <v>286</v>
      </c>
      <c r="F5" s="280"/>
      <c r="G5" s="281"/>
      <c r="H5" s="271" t="s">
        <v>287</v>
      </c>
      <c r="I5" s="280"/>
      <c r="J5" s="281"/>
      <c r="K5" s="271" t="s">
        <v>288</v>
      </c>
      <c r="L5" s="280"/>
      <c r="M5" s="281"/>
      <c r="N5" s="282" t="s">
        <v>289</v>
      </c>
      <c r="O5" s="283"/>
      <c r="P5" s="284"/>
      <c r="Q5" s="271" t="s">
        <v>290</v>
      </c>
      <c r="R5" s="285"/>
      <c r="S5" s="286"/>
      <c r="T5" s="287" t="s">
        <v>291</v>
      </c>
      <c r="U5" s="288" t="s">
        <v>292</v>
      </c>
      <c r="V5" s="288" t="s">
        <v>293</v>
      </c>
      <c r="W5" s="287" t="s">
        <v>294</v>
      </c>
      <c r="X5" s="288" t="s">
        <v>295</v>
      </c>
      <c r="Y5" s="289" t="s">
        <v>296</v>
      </c>
    </row>
    <row r="6" spans="1:25" s="278" customFormat="1" ht="12" customHeight="1">
      <c r="A6" s="290" t="s">
        <v>297</v>
      </c>
      <c r="B6" s="291"/>
      <c r="C6" s="288"/>
      <c r="D6" s="290"/>
      <c r="E6" s="288"/>
      <c r="F6" s="288"/>
      <c r="G6" s="290"/>
      <c r="H6" s="288"/>
      <c r="I6" s="288"/>
      <c r="J6" s="290"/>
      <c r="K6" s="288"/>
      <c r="L6" s="288"/>
      <c r="M6" s="292"/>
      <c r="N6" s="290"/>
      <c r="O6" s="290"/>
      <c r="P6" s="290"/>
      <c r="Q6" s="288"/>
      <c r="R6" s="288"/>
      <c r="S6" s="290"/>
      <c r="T6" s="287" t="s">
        <v>298</v>
      </c>
      <c r="U6" s="288" t="s">
        <v>299</v>
      </c>
      <c r="V6" s="288" t="s">
        <v>227</v>
      </c>
      <c r="W6" s="287" t="s">
        <v>298</v>
      </c>
      <c r="X6" s="288"/>
      <c r="Y6" s="289"/>
    </row>
    <row r="7" spans="1:25" s="278" customFormat="1" ht="12" customHeight="1">
      <c r="A7" s="290"/>
      <c r="B7" s="291"/>
      <c r="C7" s="288" t="s">
        <v>48</v>
      </c>
      <c r="D7" s="290" t="s">
        <v>300</v>
      </c>
      <c r="E7" s="288"/>
      <c r="F7" s="288" t="s">
        <v>48</v>
      </c>
      <c r="G7" s="290" t="s">
        <v>300</v>
      </c>
      <c r="H7" s="288"/>
      <c r="I7" s="288" t="s">
        <v>48</v>
      </c>
      <c r="J7" s="290" t="s">
        <v>300</v>
      </c>
      <c r="K7" s="288"/>
      <c r="L7" s="288" t="s">
        <v>48</v>
      </c>
      <c r="M7" s="290" t="s">
        <v>300</v>
      </c>
      <c r="N7" s="290"/>
      <c r="O7" s="288" t="s">
        <v>48</v>
      </c>
      <c r="P7" s="290" t="s">
        <v>300</v>
      </c>
      <c r="Q7" s="288"/>
      <c r="R7" s="288" t="s">
        <v>48</v>
      </c>
      <c r="S7" s="290" t="s">
        <v>300</v>
      </c>
      <c r="T7" s="287" t="s">
        <v>218</v>
      </c>
      <c r="U7" s="288" t="s">
        <v>168</v>
      </c>
      <c r="V7" s="288" t="s">
        <v>301</v>
      </c>
      <c r="W7" s="287" t="s">
        <v>217</v>
      </c>
      <c r="X7" s="288" t="s">
        <v>302</v>
      </c>
      <c r="Y7" s="289" t="s">
        <v>302</v>
      </c>
    </row>
    <row r="8" spans="1:25" s="278" customFormat="1" ht="12" customHeight="1">
      <c r="A8" s="293"/>
      <c r="B8" s="294"/>
      <c r="C8" s="294" t="s">
        <v>51</v>
      </c>
      <c r="D8" s="293" t="s">
        <v>51</v>
      </c>
      <c r="E8" s="294" t="s">
        <v>7</v>
      </c>
      <c r="F8" s="294" t="s">
        <v>51</v>
      </c>
      <c r="G8" s="293" t="s">
        <v>51</v>
      </c>
      <c r="H8" s="294" t="s">
        <v>8</v>
      </c>
      <c r="I8" s="294" t="s">
        <v>51</v>
      </c>
      <c r="J8" s="293" t="s">
        <v>51</v>
      </c>
      <c r="K8" s="294" t="s">
        <v>8</v>
      </c>
      <c r="L8" s="294" t="s">
        <v>51</v>
      </c>
      <c r="M8" s="293" t="s">
        <v>51</v>
      </c>
      <c r="N8" s="293" t="s">
        <v>8</v>
      </c>
      <c r="O8" s="294" t="s">
        <v>51</v>
      </c>
      <c r="P8" s="293" t="s">
        <v>51</v>
      </c>
      <c r="Q8" s="294" t="s">
        <v>8</v>
      </c>
      <c r="R8" s="295" t="s">
        <v>51</v>
      </c>
      <c r="S8" s="296" t="s">
        <v>51</v>
      </c>
      <c r="T8" s="297" t="s">
        <v>7</v>
      </c>
      <c r="U8" s="295" t="s">
        <v>8</v>
      </c>
      <c r="V8" s="295" t="s">
        <v>8</v>
      </c>
      <c r="W8" s="297"/>
      <c r="X8" s="295" t="s">
        <v>303</v>
      </c>
      <c r="Y8" s="298" t="s">
        <v>303</v>
      </c>
    </row>
    <row r="9" spans="1:26" s="278" customFormat="1" ht="42.75" customHeight="1">
      <c r="A9" s="293" t="s">
        <v>304</v>
      </c>
      <c r="B9" s="299">
        <v>13946</v>
      </c>
      <c r="C9" s="300">
        <f>B9/B9*100</f>
        <v>100</v>
      </c>
      <c r="D9" s="301">
        <f>B9*100/'[2]表21前'!B9</f>
        <v>97.42228431714985</v>
      </c>
      <c r="E9" s="299">
        <v>401219</v>
      </c>
      <c r="F9" s="300">
        <f>E9/E9*100</f>
        <v>100</v>
      </c>
      <c r="G9" s="301">
        <f>E9*100/'[2]表21前'!E9</f>
        <v>97.38868917439565</v>
      </c>
      <c r="H9" s="299">
        <v>1406992534</v>
      </c>
      <c r="I9" s="300">
        <f>H9/H9*100</f>
        <v>100</v>
      </c>
      <c r="J9" s="301">
        <f>H9*100/'[2]表21前'!H9</f>
        <v>103.61779206142751</v>
      </c>
      <c r="K9" s="299">
        <v>193607757</v>
      </c>
      <c r="L9" s="300">
        <f>K9/K9*100</f>
        <v>100</v>
      </c>
      <c r="M9" s="301">
        <f>K9*100/'[2]表21前'!K9</f>
        <v>97.78765210541437</v>
      </c>
      <c r="N9" s="302">
        <v>752036000</v>
      </c>
      <c r="O9" s="300">
        <f>N9/N9*100</f>
        <v>100</v>
      </c>
      <c r="P9" s="301">
        <f>N9*100/'[2]表21前'!N9</f>
        <v>103.01000707051772</v>
      </c>
      <c r="Q9" s="299">
        <v>540069689</v>
      </c>
      <c r="R9" s="300">
        <f>Q9/Q9*100</f>
        <v>100</v>
      </c>
      <c r="S9" s="301">
        <f>Q9*100/'[2]表21前'!Q9</f>
        <v>102.57177269113474</v>
      </c>
      <c r="T9" s="300">
        <f>E9/B9</f>
        <v>28.769467947798653</v>
      </c>
      <c r="U9" s="303">
        <f>H9/B9</f>
        <v>100888.60848988958</v>
      </c>
      <c r="V9" s="304">
        <f>H9/E9</f>
        <v>3506.7943791296025</v>
      </c>
      <c r="W9" s="300">
        <f>B9/X9*1000</f>
        <v>2.5101654862505174</v>
      </c>
      <c r="X9" s="299">
        <v>5555809</v>
      </c>
      <c r="Y9" s="305">
        <v>2046015</v>
      </c>
      <c r="Z9" s="306"/>
    </row>
    <row r="10" spans="1:26" s="278" customFormat="1" ht="42.75" customHeight="1">
      <c r="A10" s="293" t="s">
        <v>305</v>
      </c>
      <c r="B10" s="299">
        <v>1403</v>
      </c>
      <c r="C10" s="300">
        <f>B10/$B$9*100</f>
        <v>10.060232324680912</v>
      </c>
      <c r="D10" s="301">
        <f>B10*100/'[2]表21前'!B10</f>
        <v>97.1606648199446</v>
      </c>
      <c r="E10" s="299">
        <v>45107</v>
      </c>
      <c r="F10" s="300">
        <f>E10/$E$9*100</f>
        <v>11.242488516246738</v>
      </c>
      <c r="G10" s="301">
        <f>E10*100/'[2]表21前'!E10</f>
        <v>97.06065887719751</v>
      </c>
      <c r="H10" s="299">
        <v>180067882</v>
      </c>
      <c r="I10" s="300">
        <f>H10/$H$9*100</f>
        <v>12.798069474333118</v>
      </c>
      <c r="J10" s="301">
        <f>H10*100/'[2]表21前'!H10</f>
        <v>105.97921743523946</v>
      </c>
      <c r="K10" s="299">
        <v>21954228</v>
      </c>
      <c r="L10" s="300">
        <f>K10/$K$9*100</f>
        <v>11.33953945863853</v>
      </c>
      <c r="M10" s="301">
        <f>K10*100/'[2]表21前'!K10</f>
        <v>100.55345044661179</v>
      </c>
      <c r="N10" s="302">
        <v>104841141</v>
      </c>
      <c r="O10" s="300">
        <f>N10/$N$9*100</f>
        <v>13.94097370338654</v>
      </c>
      <c r="P10" s="301">
        <f>N10*100/'[2]表21前'!N10</f>
        <v>110.00694964803563</v>
      </c>
      <c r="Q10" s="299">
        <v>57842414</v>
      </c>
      <c r="R10" s="300">
        <f>Q10/$Q$9*100</f>
        <v>10.710175960273157</v>
      </c>
      <c r="S10" s="301">
        <f>Q10*100/'[2]表21前'!Q10</f>
        <v>105.1336582174347</v>
      </c>
      <c r="T10" s="300">
        <f aca="true" t="shared" si="0" ref="T10:T20">E10/B10</f>
        <v>32.1503920171062</v>
      </c>
      <c r="U10" s="303">
        <f aca="true" t="shared" si="1" ref="U10:U20">H10/B10</f>
        <v>128344.89094796864</v>
      </c>
      <c r="V10" s="304">
        <f aca="true" t="shared" si="2" ref="V10:V20">H10/E10</f>
        <v>3992.016361096947</v>
      </c>
      <c r="W10" s="300">
        <f aca="true" t="shared" si="3" ref="W10:W20">B10/X10*1000</f>
        <v>2.930083161733072</v>
      </c>
      <c r="X10" s="299">
        <v>478826</v>
      </c>
      <c r="Y10" s="305">
        <v>170204</v>
      </c>
      <c r="Z10" s="306"/>
    </row>
    <row r="11" spans="1:26" s="278" customFormat="1" ht="42.75" customHeight="1">
      <c r="A11" s="293" t="s">
        <v>306</v>
      </c>
      <c r="B11" s="299">
        <v>2764</v>
      </c>
      <c r="C11" s="300">
        <f aca="true" t="shared" si="4" ref="C11:C20">B11/$B$9*100</f>
        <v>19.819303025957264</v>
      </c>
      <c r="D11" s="301">
        <f>B11*100/'[2]表21前'!B11</f>
        <v>95.77269577269577</v>
      </c>
      <c r="E11" s="299">
        <v>73018</v>
      </c>
      <c r="F11" s="300">
        <f aca="true" t="shared" si="5" ref="F11:F20">E11/$E$9*100</f>
        <v>18.199038430383407</v>
      </c>
      <c r="G11" s="301">
        <f>E11*100/'[2]表21前'!E11</f>
        <v>95.39723808155107</v>
      </c>
      <c r="H11" s="299">
        <v>264727949</v>
      </c>
      <c r="I11" s="300">
        <f aca="true" t="shared" si="6" ref="I11:I20">H11/$H$9*100</f>
        <v>18.815163734195053</v>
      </c>
      <c r="J11" s="301">
        <f>H11*100/'[2]表21前'!H11</f>
        <v>99.58113906651617</v>
      </c>
      <c r="K11" s="299">
        <v>38830737</v>
      </c>
      <c r="L11" s="300">
        <f aca="true" t="shared" si="7" ref="L11:L20">K11/$K$9*100</f>
        <v>20.05639526106384</v>
      </c>
      <c r="M11" s="301">
        <f>K11*100/'[2]表21前'!K11</f>
        <v>96.56997086542013</v>
      </c>
      <c r="N11" s="302">
        <v>127312106</v>
      </c>
      <c r="O11" s="300">
        <f aca="true" t="shared" si="8" ref="O11:O20">N11/$N$9*100</f>
        <v>16.928990899371836</v>
      </c>
      <c r="P11" s="301">
        <f>N11*100/'[2]表21前'!N11</f>
        <v>95.36179754381855</v>
      </c>
      <c r="Q11" s="299">
        <v>111167553</v>
      </c>
      <c r="R11" s="300">
        <f aca="true" t="shared" si="9" ref="R11:R20">Q11/$Q$9*100</f>
        <v>20.583927456813818</v>
      </c>
      <c r="S11" s="301">
        <f>Q11*100/'[2]表21前'!Q11</f>
        <v>98.90727256440663</v>
      </c>
      <c r="T11" s="300">
        <f t="shared" si="0"/>
        <v>26.417510853835022</v>
      </c>
      <c r="U11" s="303">
        <f t="shared" si="1"/>
        <v>95777.11613603473</v>
      </c>
      <c r="V11" s="304">
        <f t="shared" si="2"/>
        <v>3625.516297351338</v>
      </c>
      <c r="W11" s="300">
        <f t="shared" si="3"/>
        <v>1.8472688290761718</v>
      </c>
      <c r="X11" s="299">
        <v>1496263</v>
      </c>
      <c r="Y11" s="305">
        <v>608593</v>
      </c>
      <c r="Z11" s="306"/>
    </row>
    <row r="12" spans="1:26" s="278" customFormat="1" ht="42.75" customHeight="1">
      <c r="A12" s="293" t="s">
        <v>307</v>
      </c>
      <c r="B12" s="299">
        <v>1609</v>
      </c>
      <c r="C12" s="300">
        <f t="shared" si="4"/>
        <v>11.53735838233185</v>
      </c>
      <c r="D12" s="301">
        <f>B12*100/'[2]表21前'!B12</f>
        <v>98.28955406230911</v>
      </c>
      <c r="E12" s="299">
        <v>55090</v>
      </c>
      <c r="F12" s="300">
        <f t="shared" si="5"/>
        <v>13.730655826369139</v>
      </c>
      <c r="G12" s="301">
        <f>E12*100/'[2]表21前'!E12</f>
        <v>94.74100570956868</v>
      </c>
      <c r="H12" s="299">
        <v>211276939</v>
      </c>
      <c r="I12" s="300">
        <f t="shared" si="6"/>
        <v>15.01620896305339</v>
      </c>
      <c r="J12" s="301">
        <f>H12*100/'[2]表21前'!H12</f>
        <v>103.66820295048358</v>
      </c>
      <c r="K12" s="299">
        <v>30578727</v>
      </c>
      <c r="L12" s="300">
        <f t="shared" si="7"/>
        <v>15.794164177006605</v>
      </c>
      <c r="M12" s="301">
        <f>K12*100/'[2]表21前'!K12</f>
        <v>98.29783684322868</v>
      </c>
      <c r="N12" s="302">
        <v>113602331</v>
      </c>
      <c r="O12" s="300">
        <f t="shared" si="8"/>
        <v>15.105969793999224</v>
      </c>
      <c r="P12" s="301">
        <f>N12*100/'[2]表21前'!N12</f>
        <v>101.33253021814983</v>
      </c>
      <c r="Q12" s="299">
        <v>78671890</v>
      </c>
      <c r="R12" s="300">
        <f t="shared" si="9"/>
        <v>14.566988594688565</v>
      </c>
      <c r="S12" s="301">
        <f>Q12*100/'[2]表21前'!Q12</f>
        <v>113.7447949668841</v>
      </c>
      <c r="T12" s="300">
        <f>E12/B12</f>
        <v>34.23865755127408</v>
      </c>
      <c r="U12" s="303">
        <f>H12/B12</f>
        <v>131309.47110006216</v>
      </c>
      <c r="V12" s="304">
        <f>H12/E12</f>
        <v>3835.1232347068435</v>
      </c>
      <c r="W12" s="300">
        <f>B12/X12*1000</f>
        <v>1.6266261206432906</v>
      </c>
      <c r="X12" s="299">
        <v>989164</v>
      </c>
      <c r="Y12" s="305">
        <v>403768</v>
      </c>
      <c r="Z12" s="306"/>
    </row>
    <row r="13" spans="1:26" s="278" customFormat="1" ht="42.75" customHeight="1">
      <c r="A13" s="293" t="s">
        <v>308</v>
      </c>
      <c r="B13" s="299">
        <v>853</v>
      </c>
      <c r="C13" s="300">
        <f t="shared" si="4"/>
        <v>6.116449161049763</v>
      </c>
      <c r="D13" s="301">
        <f>B13*100/'[2]表21前'!B13</f>
        <v>98.84125144843568</v>
      </c>
      <c r="E13" s="299">
        <v>37998</v>
      </c>
      <c r="F13" s="300">
        <f t="shared" si="5"/>
        <v>9.470638229994092</v>
      </c>
      <c r="G13" s="301">
        <f>E13*100/'[2]表21前'!E13</f>
        <v>103.78847887247002</v>
      </c>
      <c r="H13" s="299">
        <v>120167140</v>
      </c>
      <c r="I13" s="300">
        <f t="shared" si="6"/>
        <v>8.540709143521298</v>
      </c>
      <c r="J13" s="301">
        <f>H13*100/'[2]表21前'!H13</f>
        <v>106.60702776604735</v>
      </c>
      <c r="K13" s="299">
        <v>18823574</v>
      </c>
      <c r="L13" s="300">
        <f t="shared" si="7"/>
        <v>9.72253090045354</v>
      </c>
      <c r="M13" s="301">
        <f>K13*100/'[2]表21前'!K13</f>
        <v>104.59291299188509</v>
      </c>
      <c r="N13" s="302">
        <v>70825036</v>
      </c>
      <c r="O13" s="300">
        <f t="shared" si="8"/>
        <v>9.417772021552159</v>
      </c>
      <c r="P13" s="301">
        <f>N13*100/'[2]表21前'!N13</f>
        <v>111.62495320856131</v>
      </c>
      <c r="Q13" s="299">
        <v>43762530</v>
      </c>
      <c r="R13" s="300">
        <f t="shared" si="9"/>
        <v>8.103126483737915</v>
      </c>
      <c r="S13" s="301">
        <f>Q13*100/'[2]表21前'!Q13</f>
        <v>103.00375574796458</v>
      </c>
      <c r="T13" s="300">
        <f t="shared" si="0"/>
        <v>44.54630715123095</v>
      </c>
      <c r="U13" s="303">
        <f t="shared" si="1"/>
        <v>140875.89683470107</v>
      </c>
      <c r="V13" s="304">
        <f t="shared" si="2"/>
        <v>3162.4596031370074</v>
      </c>
      <c r="W13" s="300">
        <f t="shared" si="3"/>
        <v>1.2172984821586568</v>
      </c>
      <c r="X13" s="299">
        <v>700732</v>
      </c>
      <c r="Y13" s="305">
        <v>248617</v>
      </c>
      <c r="Z13" s="306"/>
    </row>
    <row r="14" spans="1:26" s="278" customFormat="1" ht="42.75" customHeight="1">
      <c r="A14" s="293" t="s">
        <v>309</v>
      </c>
      <c r="B14" s="299">
        <v>1449</v>
      </c>
      <c r="C14" s="300">
        <f t="shared" si="4"/>
        <v>10.390076007457335</v>
      </c>
      <c r="D14" s="301">
        <f>B14*100/'[2]表21前'!B14</f>
        <v>99.65612104539203</v>
      </c>
      <c r="E14" s="299">
        <v>65438</v>
      </c>
      <c r="F14" s="300">
        <f t="shared" si="5"/>
        <v>16.30979589700388</v>
      </c>
      <c r="G14" s="301">
        <f>E14*100/'[2]表21前'!E14</f>
        <v>98.08588773139473</v>
      </c>
      <c r="H14" s="299">
        <v>275541227</v>
      </c>
      <c r="I14" s="300">
        <f t="shared" si="6"/>
        <v>19.58370214066822</v>
      </c>
      <c r="J14" s="301">
        <f>H14*100/'[2]表21前'!H14</f>
        <v>106.09815918934807</v>
      </c>
      <c r="K14" s="299">
        <v>33702092</v>
      </c>
      <c r="L14" s="300">
        <f t="shared" si="7"/>
        <v>17.407407906698698</v>
      </c>
      <c r="M14" s="301">
        <f>K14*100/'[2]表21前'!K14</f>
        <v>94.18161425202977</v>
      </c>
      <c r="N14" s="302">
        <v>143623563</v>
      </c>
      <c r="O14" s="300">
        <f t="shared" si="8"/>
        <v>19.097963794286443</v>
      </c>
      <c r="P14" s="301">
        <f>N14*100/'[2]表21前'!N14</f>
        <v>102.45161006001345</v>
      </c>
      <c r="Q14" s="299">
        <v>102682864</v>
      </c>
      <c r="R14" s="300">
        <f t="shared" si="9"/>
        <v>19.01289150111885</v>
      </c>
      <c r="S14" s="301">
        <f>Q14*100/'[2]表21前'!Q14</f>
        <v>97.29668953646782</v>
      </c>
      <c r="T14" s="300">
        <f>E14/B14</f>
        <v>45.1608005521049</v>
      </c>
      <c r="U14" s="303">
        <f>H14/B14</f>
        <v>190159.57694962042</v>
      </c>
      <c r="V14" s="304">
        <f>H14/E14</f>
        <v>4210.722011675173</v>
      </c>
      <c r="W14" s="300">
        <f>B14/X14*1000</f>
        <v>2.008583262637856</v>
      </c>
      <c r="X14" s="299">
        <v>721404</v>
      </c>
      <c r="Y14" s="305">
        <v>251270</v>
      </c>
      <c r="Z14" s="306"/>
    </row>
    <row r="15" spans="1:26" s="278" customFormat="1" ht="42.75" customHeight="1">
      <c r="A15" s="293" t="s">
        <v>310</v>
      </c>
      <c r="B15" s="299">
        <v>1682</v>
      </c>
      <c r="C15" s="300">
        <f t="shared" si="4"/>
        <v>12.06080596586835</v>
      </c>
      <c r="D15" s="301">
        <f>B15*100/'[2]表21前'!B15</f>
        <v>97.00115340253748</v>
      </c>
      <c r="E15" s="299">
        <v>36489</v>
      </c>
      <c r="F15" s="300">
        <f t="shared" si="5"/>
        <v>9.094534406396507</v>
      </c>
      <c r="G15" s="301">
        <f>E15*100/'[2]表21前'!E15</f>
        <v>98.87278146592602</v>
      </c>
      <c r="H15" s="299">
        <v>104249792</v>
      </c>
      <c r="I15" s="300">
        <f t="shared" si="6"/>
        <v>7.409406196607438</v>
      </c>
      <c r="J15" s="301">
        <f>H15*100/'[2]表21前'!H15</f>
        <v>105.22665204936858</v>
      </c>
      <c r="K15" s="299">
        <v>15399285</v>
      </c>
      <c r="L15" s="300">
        <f t="shared" si="7"/>
        <v>7.95385744797405</v>
      </c>
      <c r="M15" s="301">
        <f>K15*100/'[2]表21前'!K15</f>
        <v>97.6544097293674</v>
      </c>
      <c r="N15" s="302">
        <v>51632186</v>
      </c>
      <c r="O15" s="300">
        <f t="shared" si="8"/>
        <v>6.865653505949183</v>
      </c>
      <c r="P15" s="301">
        <f>N15*100/'[2]表21前'!N15</f>
        <v>103.42915947404042</v>
      </c>
      <c r="Q15" s="299">
        <v>46956857</v>
      </c>
      <c r="R15" s="300">
        <f t="shared" si="9"/>
        <v>8.694592189934955</v>
      </c>
      <c r="S15" s="301">
        <f>Q15*100/'[2]表21前'!Q15</f>
        <v>110.96892541592678</v>
      </c>
      <c r="T15" s="300">
        <f>E15/B15</f>
        <v>21.693816884661118</v>
      </c>
      <c r="U15" s="303">
        <f>H15/B15</f>
        <v>61979.662306777645</v>
      </c>
      <c r="V15" s="304">
        <f>H15/E15</f>
        <v>2857.0197045685</v>
      </c>
      <c r="W15" s="300">
        <f>B15/X15*1000</f>
        <v>5.638297515729912</v>
      </c>
      <c r="X15" s="299">
        <v>298317</v>
      </c>
      <c r="Y15" s="305">
        <v>90130</v>
      </c>
      <c r="Z15" s="306"/>
    </row>
    <row r="16" spans="1:26" s="278" customFormat="1" ht="42.75" customHeight="1">
      <c r="A16" s="307" t="s">
        <v>311</v>
      </c>
      <c r="B16" s="299">
        <v>1796</v>
      </c>
      <c r="C16" s="300">
        <f t="shared" si="4"/>
        <v>12.878244657966443</v>
      </c>
      <c r="D16" s="301">
        <f>B16*100/'[2]表21前'!B16</f>
        <v>97.5556762629006</v>
      </c>
      <c r="E16" s="299">
        <v>55378</v>
      </c>
      <c r="F16" s="300">
        <f t="shared" si="5"/>
        <v>13.802437073019972</v>
      </c>
      <c r="G16" s="301">
        <f>E16*100/'[2]表21前'!E16</f>
        <v>97.90499089510811</v>
      </c>
      <c r="H16" s="299">
        <v>208230364</v>
      </c>
      <c r="I16" s="300">
        <f t="shared" si="6"/>
        <v>14.799677963323152</v>
      </c>
      <c r="J16" s="301">
        <f>H16*100/'[2]表21前'!H16</f>
        <v>105.37775450088817</v>
      </c>
      <c r="K16" s="299">
        <v>26101657</v>
      </c>
      <c r="L16" s="300">
        <f t="shared" si="7"/>
        <v>13.481720672999685</v>
      </c>
      <c r="M16" s="301">
        <f>K16*100/'[2]表21前'!K16</f>
        <v>101.09988138754304</v>
      </c>
      <c r="N16" s="302">
        <v>119221346</v>
      </c>
      <c r="O16" s="300">
        <f t="shared" si="8"/>
        <v>15.853143466536176</v>
      </c>
      <c r="P16" s="301">
        <f>N16*100/'[2]表21前'!N16</f>
        <v>109.06950645251557</v>
      </c>
      <c r="Q16" s="299">
        <v>70314014</v>
      </c>
      <c r="R16" s="300">
        <f t="shared" si="9"/>
        <v>13.019433497590715</v>
      </c>
      <c r="S16" s="301">
        <f>Q16*100/'[2]表21前'!Q16</f>
        <v>104.50738971168546</v>
      </c>
      <c r="T16" s="300">
        <f t="shared" si="0"/>
        <v>30.834075723830736</v>
      </c>
      <c r="U16" s="303">
        <f t="shared" si="1"/>
        <v>115941.18262806236</v>
      </c>
      <c r="V16" s="304">
        <f t="shared" si="2"/>
        <v>3760.1640362598864</v>
      </c>
      <c r="W16" s="300">
        <f t="shared" si="3"/>
        <v>3.1098974738143514</v>
      </c>
      <c r="X16" s="299">
        <v>577511</v>
      </c>
      <c r="Y16" s="305">
        <v>199123</v>
      </c>
      <c r="Z16" s="306"/>
    </row>
    <row r="17" spans="1:26" s="278" customFormat="1" ht="42.75" customHeight="1">
      <c r="A17" s="293" t="s">
        <v>312</v>
      </c>
      <c r="B17" s="299">
        <v>1474</v>
      </c>
      <c r="C17" s="300">
        <f t="shared" si="4"/>
        <v>10.569338878531479</v>
      </c>
      <c r="D17" s="301">
        <f>B17*100/'[2]表21前'!B17</f>
        <v>97.29372937293729</v>
      </c>
      <c r="E17" s="299">
        <v>32234</v>
      </c>
      <c r="F17" s="300">
        <f t="shared" si="5"/>
        <v>8.034016335218421</v>
      </c>
      <c r="G17" s="301">
        <f>E17*100/'[2]表21前'!E17</f>
        <v>94.29557687807161</v>
      </c>
      <c r="H17" s="299">
        <v>108163390</v>
      </c>
      <c r="I17" s="300">
        <f t="shared" si="6"/>
        <v>7.687559627093231</v>
      </c>
      <c r="J17" s="301">
        <f>H17*100/'[2]表21前'!H17</f>
        <v>98.64498271783307</v>
      </c>
      <c r="K17" s="299">
        <v>14318717</v>
      </c>
      <c r="L17" s="300">
        <f t="shared" si="7"/>
        <v>7.395735182242724</v>
      </c>
      <c r="M17" s="301">
        <f>K17*100/'[2]表21前'!K17</f>
        <v>94.17583401258479</v>
      </c>
      <c r="N17" s="302">
        <v>58241231</v>
      </c>
      <c r="O17" s="300">
        <f t="shared" si="8"/>
        <v>7.744473801786085</v>
      </c>
      <c r="P17" s="301">
        <f>N17*100/'[2]表21前'!N17</f>
        <v>99.64125799288118</v>
      </c>
      <c r="Q17" s="299">
        <v>45127381</v>
      </c>
      <c r="R17" s="300">
        <f t="shared" si="9"/>
        <v>8.355844054784567</v>
      </c>
      <c r="S17" s="301">
        <f>Q17*100/'[2]表21前'!Q17</f>
        <v>96.56471988839183</v>
      </c>
      <c r="T17" s="300">
        <f t="shared" si="0"/>
        <v>21.868385345997286</v>
      </c>
      <c r="U17" s="303">
        <f t="shared" si="1"/>
        <v>73380.86160108547</v>
      </c>
      <c r="V17" s="304">
        <f t="shared" si="2"/>
        <v>3355.5683439846125</v>
      </c>
      <c r="W17" s="300">
        <f t="shared" si="3"/>
        <v>5.023841091202825</v>
      </c>
      <c r="X17" s="299">
        <v>293401</v>
      </c>
      <c r="Y17" s="305">
        <v>91664</v>
      </c>
      <c r="Z17" s="306"/>
    </row>
    <row r="18" spans="1:26" s="278" customFormat="1" ht="42.75" customHeight="1">
      <c r="A18" s="293" t="s">
        <v>313</v>
      </c>
      <c r="B18" s="299">
        <v>868</v>
      </c>
      <c r="C18" s="300">
        <f t="shared" si="4"/>
        <v>6.224006883694249</v>
      </c>
      <c r="D18" s="301">
        <f>B18*100/'[2]表21前'!B18</f>
        <v>96.44444444444444</v>
      </c>
      <c r="E18" s="299">
        <v>17028</v>
      </c>
      <c r="F18" s="300">
        <f t="shared" si="5"/>
        <v>4.244066208230418</v>
      </c>
      <c r="G18" s="301">
        <f>E18*100/'[2]表21前'!E18</f>
        <v>97.08095781071836</v>
      </c>
      <c r="H18" s="299">
        <v>32044642</v>
      </c>
      <c r="I18" s="300">
        <f t="shared" si="6"/>
        <v>2.2775275081879003</v>
      </c>
      <c r="J18" s="301">
        <f>H18*100/'[2]表21前'!H18</f>
        <v>97.60741435969292</v>
      </c>
      <c r="K18" s="299">
        <v>5598062</v>
      </c>
      <c r="L18" s="300">
        <f t="shared" si="7"/>
        <v>2.891445098452331</v>
      </c>
      <c r="M18" s="301">
        <f>K18*100/'[2]表21前'!K18</f>
        <v>96.78418317076894</v>
      </c>
      <c r="N18" s="302">
        <v>15942357</v>
      </c>
      <c r="O18" s="300">
        <f t="shared" si="8"/>
        <v>2.119892797685217</v>
      </c>
      <c r="P18" s="301">
        <f>N18*100/'[2]表21前'!N18</f>
        <v>97.89933199418168</v>
      </c>
      <c r="Q18" s="299">
        <v>13950872</v>
      </c>
      <c r="R18" s="300">
        <f t="shared" si="9"/>
        <v>2.583161448262652</v>
      </c>
      <c r="S18" s="301">
        <f>Q18*100/'[2]表21前'!Q18</f>
        <v>97.79213873250524</v>
      </c>
      <c r="T18" s="300">
        <f t="shared" si="0"/>
        <v>19.617511520737327</v>
      </c>
      <c r="U18" s="303">
        <f t="shared" si="1"/>
        <v>36917.790322580644</v>
      </c>
      <c r="V18" s="304">
        <f t="shared" si="2"/>
        <v>1881.879375146817</v>
      </c>
      <c r="W18" s="300">
        <f t="shared" si="3"/>
        <v>4.323268949166725</v>
      </c>
      <c r="X18" s="299">
        <v>200774</v>
      </c>
      <c r="Y18" s="305">
        <v>62701</v>
      </c>
      <c r="Z18" s="306"/>
    </row>
    <row r="19" spans="1:26" s="278" customFormat="1" ht="42.75" customHeight="1">
      <c r="A19" s="293" t="s">
        <v>314</v>
      </c>
      <c r="B19" s="299">
        <v>587</v>
      </c>
      <c r="C19" s="300">
        <f t="shared" si="4"/>
        <v>4.209092212820881</v>
      </c>
      <c r="D19" s="301">
        <f>B19*100/'[2]表21前'!B19</f>
        <v>100.85910652920963</v>
      </c>
      <c r="E19" s="299">
        <v>13663</v>
      </c>
      <c r="F19" s="300">
        <f t="shared" si="5"/>
        <v>3.4053721284385836</v>
      </c>
      <c r="G19" s="301">
        <f>E19*100/'[2]表21前'!E19</f>
        <v>100.0366085810514</v>
      </c>
      <c r="H19" s="299">
        <v>34826999</v>
      </c>
      <c r="I19" s="300">
        <f t="shared" si="6"/>
        <v>2.4752795880862863</v>
      </c>
      <c r="J19" s="301">
        <f>H19*100/'[2]表21前'!H19</f>
        <v>104.06545220215705</v>
      </c>
      <c r="K19" s="299">
        <v>5024686</v>
      </c>
      <c r="L19" s="300">
        <f t="shared" si="7"/>
        <v>2.5952916752193973</v>
      </c>
      <c r="M19" s="301">
        <f>K19*100/'[2]表21前'!K19</f>
        <v>100.08525206925496</v>
      </c>
      <c r="N19" s="302">
        <v>21456583</v>
      </c>
      <c r="O19" s="300">
        <f t="shared" si="8"/>
        <v>2.8531324298304868</v>
      </c>
      <c r="P19" s="301">
        <f>N19*100/'[2]表21前'!N19</f>
        <v>105.58580791296296</v>
      </c>
      <c r="Q19" s="299">
        <v>11865048</v>
      </c>
      <c r="R19" s="300">
        <f t="shared" si="9"/>
        <v>2.19694758688818</v>
      </c>
      <c r="S19" s="301">
        <f>Q19*100/'[2]表21前'!Q19</f>
        <v>105.71581209907897</v>
      </c>
      <c r="T19" s="300">
        <f t="shared" si="0"/>
        <v>23.275979557069846</v>
      </c>
      <c r="U19" s="303">
        <f t="shared" si="1"/>
        <v>59330.492333901195</v>
      </c>
      <c r="V19" s="304">
        <f t="shared" si="2"/>
        <v>2549.000878284418</v>
      </c>
      <c r="W19" s="300">
        <f t="shared" si="3"/>
        <v>4.923877028897371</v>
      </c>
      <c r="X19" s="299">
        <v>119215</v>
      </c>
      <c r="Y19" s="305">
        <v>36394</v>
      </c>
      <c r="Z19" s="306"/>
    </row>
    <row r="20" spans="1:25" s="278" customFormat="1" ht="42.75" customHeight="1">
      <c r="A20" s="308" t="s">
        <v>315</v>
      </c>
      <c r="B20" s="309">
        <v>864</v>
      </c>
      <c r="C20" s="310">
        <f t="shared" si="4"/>
        <v>6.195324824322386</v>
      </c>
      <c r="D20" s="311">
        <f>B20*100/'[2]表21前'!B20</f>
        <v>95.68106312292359</v>
      </c>
      <c r="E20" s="309">
        <v>14883</v>
      </c>
      <c r="F20" s="310">
        <f t="shared" si="5"/>
        <v>3.7094454649455786</v>
      </c>
      <c r="G20" s="311">
        <f>E20*100/'[2]表21前'!E20</f>
        <v>98.48464796188459</v>
      </c>
      <c r="H20" s="309">
        <v>47764092</v>
      </c>
      <c r="I20" s="310">
        <f t="shared" si="6"/>
        <v>3.394765135264037</v>
      </c>
      <c r="J20" s="311">
        <f>H20*100/'[2]表21前'!H20</f>
        <v>110.61555757901074</v>
      </c>
      <c r="K20" s="309">
        <v>5230220</v>
      </c>
      <c r="L20" s="310">
        <f t="shared" si="7"/>
        <v>2.7014516778891253</v>
      </c>
      <c r="M20" s="311">
        <f>K20*100/'[2]表21前'!K20</f>
        <v>98.8131397432969</v>
      </c>
      <c r="N20" s="312">
        <v>30179261</v>
      </c>
      <c r="O20" s="313">
        <f t="shared" si="8"/>
        <v>4.013007489003186</v>
      </c>
      <c r="P20" s="314">
        <f>N20*100/'[2]表21前'!N20</f>
        <v>116.17783651399442</v>
      </c>
      <c r="Q20" s="315">
        <v>15570680</v>
      </c>
      <c r="R20" s="313">
        <f t="shared" si="9"/>
        <v>2.883087186179782</v>
      </c>
      <c r="S20" s="314">
        <f>Q20*100/'[2]表21前'!Q20</f>
        <v>102.93612302504485</v>
      </c>
      <c r="T20" s="313">
        <f t="shared" si="0"/>
        <v>17.225694444444443</v>
      </c>
      <c r="U20" s="316">
        <f t="shared" si="1"/>
        <v>55282.51388888889</v>
      </c>
      <c r="V20" s="317">
        <f t="shared" si="2"/>
        <v>3209.3053819794395</v>
      </c>
      <c r="W20" s="313">
        <f t="shared" si="3"/>
        <v>5.433005508463918</v>
      </c>
      <c r="X20" s="315">
        <v>159028</v>
      </c>
      <c r="Y20" s="318">
        <v>53755</v>
      </c>
    </row>
    <row r="21" spans="1:25" ht="12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2" customHeight="1">
      <c r="A22" s="79" t="s">
        <v>316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ht="12" customHeight="1">
      <c r="A23" s="79" t="s">
        <v>317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1:25" ht="12" customHeight="1">
      <c r="A24" s="79" t="s">
        <v>318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</row>
    <row r="25" spans="1:25" ht="12" customHeight="1">
      <c r="A25" s="79" t="s">
        <v>319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</row>
    <row r="26" spans="1:25" ht="12" customHeight="1">
      <c r="A26" s="79" t="s">
        <v>320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1:25" ht="12" customHeight="1">
      <c r="A27" s="79" t="s">
        <v>321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:13" ht="12">
      <c r="A28" s="79" t="s">
        <v>322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2" ht="12">
      <c r="A29" s="79" t="s">
        <v>323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1:11" ht="12">
      <c r="A30" s="79" t="s">
        <v>324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0" ht="12">
      <c r="A31" s="79" t="s">
        <v>325</v>
      </c>
      <c r="B31" s="79"/>
      <c r="C31" s="79"/>
      <c r="D31" s="79"/>
      <c r="E31" s="79"/>
      <c r="F31" s="79"/>
      <c r="G31" s="79"/>
      <c r="H31" s="79"/>
      <c r="I31" s="79"/>
      <c r="J31" s="120"/>
    </row>
    <row r="32" spans="1:10" ht="12">
      <c r="A32" s="79" t="s">
        <v>326</v>
      </c>
      <c r="B32" s="79"/>
      <c r="C32" s="79"/>
      <c r="D32" s="79"/>
      <c r="E32" s="79"/>
      <c r="F32" s="79"/>
      <c r="G32" s="79"/>
      <c r="H32" s="79"/>
      <c r="I32" s="200"/>
      <c r="J32" s="120"/>
    </row>
    <row r="33" spans="1:10" ht="12">
      <c r="A33" s="319"/>
      <c r="B33" s="200"/>
      <c r="C33" s="200"/>
      <c r="D33" s="200"/>
      <c r="E33" s="200"/>
      <c r="F33" s="200"/>
      <c r="G33" s="200"/>
      <c r="H33" s="320"/>
      <c r="I33" s="320"/>
      <c r="J33" s="120"/>
    </row>
    <row r="34" spans="1:10" ht="12">
      <c r="A34" s="200"/>
      <c r="B34" s="200"/>
      <c r="C34" s="200"/>
      <c r="D34" s="200"/>
      <c r="E34" s="200"/>
      <c r="F34" s="200"/>
      <c r="G34" s="200"/>
      <c r="H34" s="200"/>
      <c r="I34" s="200"/>
      <c r="J34" s="120"/>
    </row>
    <row r="35" spans="1:10" ht="12">
      <c r="A35" s="86"/>
      <c r="B35" s="321"/>
      <c r="C35" s="321"/>
      <c r="D35" s="321"/>
      <c r="E35" s="321"/>
      <c r="F35" s="321"/>
      <c r="G35" s="321"/>
      <c r="H35" s="321"/>
      <c r="I35" s="321"/>
      <c r="J35" s="120"/>
    </row>
    <row r="36" spans="1:10" ht="12">
      <c r="A36" s="86"/>
      <c r="B36" s="321"/>
      <c r="C36" s="321"/>
      <c r="D36" s="321"/>
      <c r="E36" s="321"/>
      <c r="F36" s="321"/>
      <c r="G36" s="321"/>
      <c r="H36" s="321"/>
      <c r="I36" s="321"/>
      <c r="J36" s="120"/>
    </row>
    <row r="37" spans="1:10" ht="12">
      <c r="A37" s="86"/>
      <c r="B37" s="321"/>
      <c r="C37" s="321"/>
      <c r="D37" s="321"/>
      <c r="E37" s="321"/>
      <c r="F37" s="321"/>
      <c r="G37" s="321"/>
      <c r="H37" s="321"/>
      <c r="I37" s="321"/>
      <c r="J37" s="120"/>
    </row>
    <row r="38" spans="1:10" ht="12">
      <c r="A38" s="86"/>
      <c r="B38" s="321"/>
      <c r="C38" s="321"/>
      <c r="D38" s="321"/>
      <c r="E38" s="321"/>
      <c r="F38" s="321"/>
      <c r="G38" s="321"/>
      <c r="H38" s="321"/>
      <c r="I38" s="321"/>
      <c r="J38" s="120"/>
    </row>
    <row r="39" spans="1:10" ht="12">
      <c r="A39" s="86"/>
      <c r="B39" s="321"/>
      <c r="C39" s="321"/>
      <c r="D39" s="321"/>
      <c r="E39" s="321"/>
      <c r="F39" s="321"/>
      <c r="G39" s="321"/>
      <c r="H39" s="321"/>
      <c r="I39" s="321"/>
      <c r="J39" s="120"/>
    </row>
    <row r="40" spans="1:10" ht="12">
      <c r="A40" s="322"/>
      <c r="B40" s="321"/>
      <c r="C40" s="321"/>
      <c r="D40" s="321"/>
      <c r="E40" s="321"/>
      <c r="F40" s="321"/>
      <c r="G40" s="321"/>
      <c r="H40" s="321"/>
      <c r="I40" s="321"/>
      <c r="J40" s="120"/>
    </row>
    <row r="41" spans="1:10" ht="12">
      <c r="A41" s="86"/>
      <c r="B41" s="321"/>
      <c r="C41" s="321"/>
      <c r="D41" s="321"/>
      <c r="E41" s="321"/>
      <c r="F41" s="321"/>
      <c r="G41" s="321"/>
      <c r="H41" s="321"/>
      <c r="I41" s="321"/>
      <c r="J41" s="120"/>
    </row>
    <row r="42" spans="1:12" ht="1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ht="1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1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2" ht="1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1:12" ht="1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8" spans="1:9" ht="12">
      <c r="A48" s="79"/>
      <c r="B48" s="79"/>
      <c r="C48" s="79"/>
      <c r="D48" s="79"/>
      <c r="E48" s="79"/>
      <c r="F48" s="79"/>
      <c r="G48" s="79"/>
      <c r="H48" s="79"/>
      <c r="I48" s="79"/>
    </row>
    <row r="49" spans="1:9" ht="12">
      <c r="A49" s="79"/>
      <c r="B49" s="79"/>
      <c r="C49" s="79"/>
      <c r="D49" s="79"/>
      <c r="E49" s="79"/>
      <c r="F49" s="79"/>
      <c r="G49" s="79"/>
      <c r="H49" s="79"/>
      <c r="I49" s="79"/>
    </row>
    <row r="50" spans="1:9" ht="12">
      <c r="A50" s="79"/>
      <c r="B50" s="79"/>
      <c r="C50" s="79"/>
      <c r="D50" s="79"/>
      <c r="E50" s="79"/>
      <c r="F50" s="79"/>
      <c r="G50" s="79"/>
      <c r="H50" s="79"/>
      <c r="I50" s="79"/>
    </row>
    <row r="51" spans="1:9" ht="12">
      <c r="A51" s="79"/>
      <c r="B51" s="79"/>
      <c r="C51" s="79"/>
      <c r="D51" s="79"/>
      <c r="E51" s="79"/>
      <c r="F51" s="79"/>
      <c r="G51" s="79"/>
      <c r="H51" s="79"/>
      <c r="I51" s="79"/>
    </row>
    <row r="52" spans="1:9" ht="12">
      <c r="A52" s="79"/>
      <c r="B52" s="79"/>
      <c r="C52" s="79"/>
      <c r="D52" s="79"/>
      <c r="E52" s="79"/>
      <c r="F52" s="79"/>
      <c r="G52" s="79"/>
      <c r="H52" s="79"/>
      <c r="I52" s="79"/>
    </row>
    <row r="53" spans="1:9" ht="12">
      <c r="A53" s="79"/>
      <c r="B53" s="79"/>
      <c r="C53" s="79"/>
      <c r="D53" s="79"/>
      <c r="E53" s="79"/>
      <c r="F53" s="79"/>
      <c r="G53" s="79"/>
      <c r="H53" s="79"/>
      <c r="I53" s="79"/>
    </row>
    <row r="54" spans="1:9" ht="12">
      <c r="A54" s="79"/>
      <c r="B54" s="79"/>
      <c r="C54" s="79"/>
      <c r="D54" s="79"/>
      <c r="E54" s="79"/>
      <c r="F54" s="79"/>
      <c r="G54" s="79"/>
      <c r="H54" s="79"/>
      <c r="I54" s="79"/>
    </row>
    <row r="55" spans="1:9" ht="12">
      <c r="A55" s="79"/>
      <c r="B55" s="79"/>
      <c r="C55" s="79"/>
      <c r="D55" s="79"/>
      <c r="E55" s="79"/>
      <c r="F55" s="79"/>
      <c r="G55" s="79"/>
      <c r="H55" s="79"/>
      <c r="I55" s="79"/>
    </row>
  </sheetData>
  <mergeCells count="1">
    <mergeCell ref="N5:P5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:IV16384"/>
    </sheetView>
  </sheetViews>
  <sheetFormatPr defaultColWidth="9.00390625" defaultRowHeight="14.25"/>
  <cols>
    <col min="1" max="1" width="3.75390625" style="2" customWidth="1"/>
    <col min="2" max="2" width="17.50390625" style="2" customWidth="1"/>
    <col min="3" max="3" width="10.375" style="2" customWidth="1"/>
    <col min="4" max="4" width="12.75390625" style="2" customWidth="1"/>
    <col min="5" max="5" width="9.50390625" style="2" customWidth="1"/>
    <col min="6" max="6" width="12.75390625" style="2" customWidth="1"/>
    <col min="7" max="7" width="9.50390625" style="2" customWidth="1"/>
    <col min="8" max="16384" width="10.75390625" style="2" customWidth="1"/>
  </cols>
  <sheetData>
    <row r="1" spans="1:7" ht="18.75" customHeight="1">
      <c r="A1" s="233" t="s">
        <v>327</v>
      </c>
      <c r="B1" s="233"/>
      <c r="C1" s="37"/>
      <c r="D1" s="233"/>
      <c r="E1" s="323"/>
      <c r="F1" s="233"/>
      <c r="G1" s="324"/>
    </row>
    <row r="2" spans="1:7" ht="18.75" customHeight="1">
      <c r="A2" s="81" t="s">
        <v>328</v>
      </c>
      <c r="B2" s="81"/>
      <c r="D2" s="81"/>
      <c r="E2" s="325"/>
      <c r="F2" s="81"/>
      <c r="G2" s="326"/>
    </row>
    <row r="3" spans="1:7" ht="18.75" customHeight="1">
      <c r="A3" s="83"/>
      <c r="B3" s="83"/>
      <c r="C3" s="83"/>
      <c r="D3" s="83"/>
      <c r="E3" s="327"/>
      <c r="F3" s="83"/>
      <c r="G3" s="328"/>
    </row>
    <row r="4" spans="1:7" ht="18.75" customHeight="1">
      <c r="A4" s="86"/>
      <c r="B4" s="254"/>
      <c r="C4" s="329"/>
      <c r="D4" s="200"/>
      <c r="E4" s="330"/>
      <c r="F4" s="200"/>
      <c r="G4" s="331"/>
    </row>
    <row r="5" spans="1:7" ht="18.75" customHeight="1">
      <c r="A5" s="81"/>
      <c r="B5" s="254" t="s">
        <v>329</v>
      </c>
      <c r="C5" s="329" t="s">
        <v>330</v>
      </c>
      <c r="D5" s="200" t="s">
        <v>331</v>
      </c>
      <c r="E5" s="332"/>
      <c r="F5" s="200" t="s">
        <v>304</v>
      </c>
      <c r="G5" s="333"/>
    </row>
    <row r="6" spans="1:7" ht="18.75" customHeight="1">
      <c r="A6" s="244"/>
      <c r="B6" s="255"/>
      <c r="C6" s="255"/>
      <c r="D6" s="255"/>
      <c r="E6" s="332" t="s">
        <v>332</v>
      </c>
      <c r="F6" s="255"/>
      <c r="G6" s="334" t="s">
        <v>332</v>
      </c>
    </row>
    <row r="7" spans="1:7" ht="18.75" customHeight="1">
      <c r="A7" s="86"/>
      <c r="B7" s="254"/>
      <c r="C7" s="257"/>
      <c r="D7" s="257"/>
      <c r="E7" s="335"/>
      <c r="F7" s="257"/>
      <c r="G7" s="336"/>
    </row>
    <row r="8" spans="1:7" ht="18.75" customHeight="1">
      <c r="A8" s="81"/>
      <c r="B8" s="254" t="s">
        <v>333</v>
      </c>
      <c r="C8" s="122">
        <v>1403</v>
      </c>
      <c r="D8" s="337">
        <v>341354</v>
      </c>
      <c r="E8" s="335">
        <f>C8/D8*100</f>
        <v>0.4110102708625064</v>
      </c>
      <c r="F8" s="337">
        <v>13946</v>
      </c>
      <c r="G8" s="336">
        <f>C8/F8*100</f>
        <v>10.060232324680912</v>
      </c>
    </row>
    <row r="9" spans="1:7" ht="18.75" customHeight="1">
      <c r="A9" s="81"/>
      <c r="B9" s="254"/>
      <c r="C9" s="126" t="s">
        <v>111</v>
      </c>
      <c r="D9" s="257"/>
      <c r="E9" s="335"/>
      <c r="F9" s="257"/>
      <c r="G9" s="336"/>
    </row>
    <row r="10" spans="1:7" ht="18.75" customHeight="1">
      <c r="A10" s="81">
        <v>12</v>
      </c>
      <c r="B10" s="254" t="s">
        <v>334</v>
      </c>
      <c r="C10" s="127">
        <v>172</v>
      </c>
      <c r="D10" s="337">
        <v>39384</v>
      </c>
      <c r="E10" s="335">
        <f>C10/D10*100</f>
        <v>0.43672557383709115</v>
      </c>
      <c r="F10" s="337">
        <v>2021</v>
      </c>
      <c r="G10" s="336">
        <f aca="true" t="shared" si="0" ref="G10:G36">C10/F10*100</f>
        <v>8.51063829787234</v>
      </c>
    </row>
    <row r="11" spans="1:7" ht="18.75" customHeight="1">
      <c r="A11" s="81">
        <v>13</v>
      </c>
      <c r="B11" s="254" t="s">
        <v>335</v>
      </c>
      <c r="C11" s="127">
        <v>18</v>
      </c>
      <c r="D11" s="337">
        <v>5374</v>
      </c>
      <c r="E11" s="335">
        <f aca="true" t="shared" si="1" ref="E11:E36">C11/D11*100</f>
        <v>0.33494603647190174</v>
      </c>
      <c r="F11" s="337">
        <v>171</v>
      </c>
      <c r="G11" s="336">
        <f t="shared" si="0"/>
        <v>10.526315789473683</v>
      </c>
    </row>
    <row r="12" spans="1:7" ht="18.75" customHeight="1">
      <c r="A12" s="81">
        <v>14</v>
      </c>
      <c r="B12" s="254" t="s">
        <v>336</v>
      </c>
      <c r="C12" s="127">
        <v>7</v>
      </c>
      <c r="D12" s="337">
        <v>11385</v>
      </c>
      <c r="E12" s="335">
        <f t="shared" si="1"/>
        <v>0.061484409310496264</v>
      </c>
      <c r="F12" s="337">
        <v>305</v>
      </c>
      <c r="G12" s="336">
        <f t="shared" si="0"/>
        <v>2.2950819672131146</v>
      </c>
    </row>
    <row r="13" spans="1:7" ht="18.75" customHeight="1">
      <c r="A13" s="81">
        <v>15</v>
      </c>
      <c r="B13" s="254" t="s">
        <v>337</v>
      </c>
      <c r="C13" s="127">
        <v>66</v>
      </c>
      <c r="D13" s="337">
        <v>23727</v>
      </c>
      <c r="E13" s="335">
        <f t="shared" si="1"/>
        <v>0.27816411682892905</v>
      </c>
      <c r="F13" s="337">
        <v>805</v>
      </c>
      <c r="G13" s="336">
        <f t="shared" si="0"/>
        <v>8.198757763975156</v>
      </c>
    </row>
    <row r="14" spans="1:7" ht="18.75" customHeight="1">
      <c r="A14" s="81">
        <v>16</v>
      </c>
      <c r="B14" s="254" t="s">
        <v>338</v>
      </c>
      <c r="C14" s="127">
        <v>29</v>
      </c>
      <c r="D14" s="337">
        <v>12983</v>
      </c>
      <c r="E14" s="335">
        <f t="shared" si="1"/>
        <v>0.2233690210274975</v>
      </c>
      <c r="F14" s="337">
        <v>371</v>
      </c>
      <c r="G14" s="336">
        <f t="shared" si="0"/>
        <v>7.816711590296496</v>
      </c>
    </row>
    <row r="15" spans="1:7" ht="18.75" customHeight="1">
      <c r="A15" s="81"/>
      <c r="B15" s="254"/>
      <c r="C15" s="126" t="s">
        <v>111</v>
      </c>
      <c r="D15" s="257"/>
      <c r="E15" s="335"/>
      <c r="F15" s="257"/>
      <c r="G15" s="336"/>
    </row>
    <row r="16" spans="1:7" ht="18.75" customHeight="1">
      <c r="A16" s="81">
        <v>17</v>
      </c>
      <c r="B16" s="254" t="s">
        <v>339</v>
      </c>
      <c r="C16" s="127">
        <v>41</v>
      </c>
      <c r="D16" s="337">
        <v>12416</v>
      </c>
      <c r="E16" s="335">
        <f t="shared" si="1"/>
        <v>0.33021907216494845</v>
      </c>
      <c r="F16" s="337">
        <v>319</v>
      </c>
      <c r="G16" s="336">
        <f t="shared" si="0"/>
        <v>12.852664576802509</v>
      </c>
    </row>
    <row r="17" spans="1:7" ht="18.75" customHeight="1">
      <c r="A17" s="81">
        <v>18</v>
      </c>
      <c r="B17" s="254" t="s">
        <v>340</v>
      </c>
      <c r="C17" s="127">
        <v>43</v>
      </c>
      <c r="D17" s="337">
        <v>9588</v>
      </c>
      <c r="E17" s="335">
        <f t="shared" si="1"/>
        <v>0.44847726324572385</v>
      </c>
      <c r="F17" s="337">
        <v>315</v>
      </c>
      <c r="G17" s="336">
        <f t="shared" si="0"/>
        <v>13.65079365079365</v>
      </c>
    </row>
    <row r="18" spans="1:7" ht="18.75" customHeight="1">
      <c r="A18" s="81">
        <v>19</v>
      </c>
      <c r="B18" s="254" t="s">
        <v>341</v>
      </c>
      <c r="C18" s="127">
        <v>92</v>
      </c>
      <c r="D18" s="337">
        <v>24869</v>
      </c>
      <c r="E18" s="335">
        <f t="shared" si="1"/>
        <v>0.3699384776227432</v>
      </c>
      <c r="F18" s="337">
        <v>604</v>
      </c>
      <c r="G18" s="336">
        <f t="shared" si="0"/>
        <v>15.2317880794702</v>
      </c>
    </row>
    <row r="19" spans="1:7" ht="18.75" customHeight="1">
      <c r="A19" s="81">
        <v>20</v>
      </c>
      <c r="B19" s="254" t="s">
        <v>342</v>
      </c>
      <c r="C19" s="127">
        <v>36</v>
      </c>
      <c r="D19" s="337">
        <v>5264</v>
      </c>
      <c r="E19" s="335">
        <f t="shared" si="1"/>
        <v>0.6838905775075987</v>
      </c>
      <c r="F19" s="337">
        <v>313</v>
      </c>
      <c r="G19" s="336">
        <f t="shared" si="0"/>
        <v>11.501597444089457</v>
      </c>
    </row>
    <row r="20" spans="1:7" ht="18.75" customHeight="1">
      <c r="A20" s="81">
        <v>21</v>
      </c>
      <c r="B20" s="254" t="s">
        <v>343</v>
      </c>
      <c r="C20" s="127">
        <v>8</v>
      </c>
      <c r="D20" s="337">
        <v>1139</v>
      </c>
      <c r="E20" s="335">
        <f t="shared" si="1"/>
        <v>0.7023705004389815</v>
      </c>
      <c r="F20" s="337">
        <v>42</v>
      </c>
      <c r="G20" s="336">
        <f t="shared" si="0"/>
        <v>19.047619047619047</v>
      </c>
    </row>
    <row r="21" spans="1:7" ht="18.75" customHeight="1">
      <c r="A21" s="81"/>
      <c r="B21" s="254"/>
      <c r="C21" s="126" t="s">
        <v>111</v>
      </c>
      <c r="D21" s="257"/>
      <c r="E21" s="335"/>
      <c r="F21" s="257"/>
      <c r="G21" s="336"/>
    </row>
    <row r="22" spans="1:7" ht="18.75" customHeight="1">
      <c r="A22" s="81">
        <v>22</v>
      </c>
      <c r="B22" s="254" t="s">
        <v>344</v>
      </c>
      <c r="C22" s="127">
        <v>43</v>
      </c>
      <c r="D22" s="337">
        <v>18860</v>
      </c>
      <c r="E22" s="335">
        <f t="shared" si="1"/>
        <v>0.22799575821845175</v>
      </c>
      <c r="F22" s="337">
        <v>550</v>
      </c>
      <c r="G22" s="336">
        <f t="shared" si="0"/>
        <v>7.818181818181818</v>
      </c>
    </row>
    <row r="23" spans="1:7" ht="18.75" customHeight="1">
      <c r="A23" s="81">
        <v>23</v>
      </c>
      <c r="B23" s="254" t="s">
        <v>345</v>
      </c>
      <c r="C23" s="127">
        <v>7</v>
      </c>
      <c r="D23" s="337">
        <v>4277</v>
      </c>
      <c r="E23" s="335">
        <f t="shared" si="1"/>
        <v>0.16366612111292964</v>
      </c>
      <c r="F23" s="337">
        <v>616</v>
      </c>
      <c r="G23" s="336">
        <f t="shared" si="0"/>
        <v>1.1363636363636365</v>
      </c>
    </row>
    <row r="24" spans="1:7" ht="18.75" customHeight="1">
      <c r="A24" s="81">
        <v>24</v>
      </c>
      <c r="B24" s="254" t="s">
        <v>346</v>
      </c>
      <c r="C24" s="127">
        <v>135</v>
      </c>
      <c r="D24" s="337">
        <v>3593</v>
      </c>
      <c r="E24" s="335">
        <f t="shared" si="1"/>
        <v>3.7573058725299195</v>
      </c>
      <c r="F24" s="337">
        <v>695</v>
      </c>
      <c r="G24" s="336">
        <f t="shared" si="0"/>
        <v>19.424460431654676</v>
      </c>
    </row>
    <row r="25" spans="1:7" ht="18.75" customHeight="1">
      <c r="A25" s="81">
        <v>25</v>
      </c>
      <c r="B25" s="254" t="s">
        <v>347</v>
      </c>
      <c r="C25" s="127">
        <v>36</v>
      </c>
      <c r="D25" s="337">
        <v>17388</v>
      </c>
      <c r="E25" s="338">
        <f t="shared" si="1"/>
        <v>0.2070393374741201</v>
      </c>
      <c r="F25" s="337">
        <v>630</v>
      </c>
      <c r="G25" s="336">
        <f t="shared" si="0"/>
        <v>5.714285714285714</v>
      </c>
    </row>
    <row r="26" spans="1:7" ht="18.75" customHeight="1">
      <c r="A26" s="81">
        <v>26</v>
      </c>
      <c r="B26" s="254" t="s">
        <v>348</v>
      </c>
      <c r="C26" s="127">
        <v>58</v>
      </c>
      <c r="D26" s="337">
        <v>5157</v>
      </c>
      <c r="E26" s="338">
        <f t="shared" si="1"/>
        <v>1.1246848943184022</v>
      </c>
      <c r="F26" s="337">
        <v>268</v>
      </c>
      <c r="G26" s="336">
        <f t="shared" si="0"/>
        <v>21.641791044776117</v>
      </c>
    </row>
    <row r="27" spans="1:7" ht="18.75" customHeight="1">
      <c r="A27" s="81"/>
      <c r="B27" s="254"/>
      <c r="C27" s="126" t="s">
        <v>111</v>
      </c>
      <c r="D27" s="257"/>
      <c r="E27" s="338"/>
      <c r="F27" s="257"/>
      <c r="G27" s="336"/>
    </row>
    <row r="28" spans="1:7" ht="18.75" customHeight="1">
      <c r="A28" s="81">
        <v>27</v>
      </c>
      <c r="B28" s="254" t="s">
        <v>349</v>
      </c>
      <c r="C28" s="127">
        <v>13</v>
      </c>
      <c r="D28" s="337">
        <v>3571</v>
      </c>
      <c r="E28" s="338">
        <f t="shared" si="1"/>
        <v>0.3640436852422291</v>
      </c>
      <c r="F28" s="337">
        <v>152</v>
      </c>
      <c r="G28" s="336">
        <f t="shared" si="0"/>
        <v>8.552631578947368</v>
      </c>
    </row>
    <row r="29" spans="1:7" ht="18.75" customHeight="1">
      <c r="A29" s="81">
        <v>28</v>
      </c>
      <c r="B29" s="254" t="s">
        <v>350</v>
      </c>
      <c r="C29" s="127">
        <v>214</v>
      </c>
      <c r="D29" s="337">
        <v>42800</v>
      </c>
      <c r="E29" s="338">
        <f t="shared" si="1"/>
        <v>0.5</v>
      </c>
      <c r="F29" s="337">
        <v>1903</v>
      </c>
      <c r="G29" s="336">
        <f t="shared" si="0"/>
        <v>11.245401996847084</v>
      </c>
    </row>
    <row r="30" spans="1:7" ht="18.75" customHeight="1">
      <c r="A30" s="81">
        <v>29</v>
      </c>
      <c r="B30" s="254" t="s">
        <v>351</v>
      </c>
      <c r="C30" s="127">
        <v>156</v>
      </c>
      <c r="D30" s="337">
        <v>39938</v>
      </c>
      <c r="E30" s="338">
        <f t="shared" si="1"/>
        <v>0.3906054384295658</v>
      </c>
      <c r="F30" s="337">
        <v>1694</v>
      </c>
      <c r="G30" s="336">
        <f t="shared" si="0"/>
        <v>9.208972845336481</v>
      </c>
    </row>
    <row r="31" spans="1:7" ht="18.75" customHeight="1">
      <c r="A31" s="81">
        <v>30</v>
      </c>
      <c r="B31" s="254" t="s">
        <v>352</v>
      </c>
      <c r="C31" s="127">
        <v>123</v>
      </c>
      <c r="D31" s="337">
        <v>27277</v>
      </c>
      <c r="E31" s="338">
        <f t="shared" si="1"/>
        <v>0.45092935440114384</v>
      </c>
      <c r="F31" s="337">
        <v>1035</v>
      </c>
      <c r="G31" s="336">
        <f t="shared" si="0"/>
        <v>11.884057971014492</v>
      </c>
    </row>
    <row r="32" spans="1:7" ht="18.75" customHeight="1">
      <c r="A32" s="81">
        <v>31</v>
      </c>
      <c r="B32" s="254" t="s">
        <v>353</v>
      </c>
      <c r="C32" s="127">
        <v>42</v>
      </c>
      <c r="D32" s="337">
        <v>13339</v>
      </c>
      <c r="E32" s="338">
        <f t="shared" si="1"/>
        <v>0.3148661818727041</v>
      </c>
      <c r="F32" s="337">
        <v>505</v>
      </c>
      <c r="G32" s="336">
        <f t="shared" si="0"/>
        <v>8.316831683168317</v>
      </c>
    </row>
    <row r="33" spans="1:7" ht="18.75" customHeight="1">
      <c r="A33" s="81"/>
      <c r="B33" s="254"/>
      <c r="C33" s="126" t="s">
        <v>111</v>
      </c>
      <c r="D33" s="257"/>
      <c r="E33" s="338"/>
      <c r="F33" s="257"/>
      <c r="G33" s="336"/>
    </row>
    <row r="34" spans="1:7" ht="18.75" customHeight="1">
      <c r="A34" s="81">
        <v>32</v>
      </c>
      <c r="B34" s="254" t="s">
        <v>354</v>
      </c>
      <c r="C34" s="127">
        <v>1</v>
      </c>
      <c r="D34" s="337">
        <v>5480</v>
      </c>
      <c r="E34" s="338">
        <f t="shared" si="1"/>
        <v>0.01824817518248175</v>
      </c>
      <c r="F34" s="337">
        <v>73</v>
      </c>
      <c r="G34" s="336">
        <f t="shared" si="0"/>
        <v>1.36986301369863</v>
      </c>
    </row>
    <row r="35" spans="1:7" ht="18.75" customHeight="1">
      <c r="A35" s="81">
        <v>33</v>
      </c>
      <c r="B35" s="254" t="s">
        <v>355</v>
      </c>
      <c r="C35" s="128" t="s">
        <v>356</v>
      </c>
      <c r="D35" s="337" t="s">
        <v>356</v>
      </c>
      <c r="E35" s="339" t="s">
        <v>356</v>
      </c>
      <c r="F35" s="337" t="s">
        <v>356</v>
      </c>
      <c r="G35" s="340" t="s">
        <v>356</v>
      </c>
    </row>
    <row r="36" spans="1:7" ht="18.75" customHeight="1">
      <c r="A36" s="81">
        <v>34</v>
      </c>
      <c r="B36" s="254" t="s">
        <v>357</v>
      </c>
      <c r="C36" s="127">
        <v>63</v>
      </c>
      <c r="D36" s="337">
        <v>13545</v>
      </c>
      <c r="E36" s="338">
        <f t="shared" si="1"/>
        <v>0.46511627906976744</v>
      </c>
      <c r="F36" s="337">
        <v>559</v>
      </c>
      <c r="G36" s="336">
        <f t="shared" si="0"/>
        <v>11.270125223613595</v>
      </c>
    </row>
    <row r="37" spans="1:7" ht="18.75" customHeight="1">
      <c r="A37" s="83"/>
      <c r="B37" s="265"/>
      <c r="C37" s="266"/>
      <c r="D37" s="266"/>
      <c r="E37" s="341"/>
      <c r="F37" s="266"/>
      <c r="G37" s="342" t="s">
        <v>132</v>
      </c>
    </row>
    <row r="38" spans="1:7" ht="16.5" customHeight="1">
      <c r="A38" s="86"/>
      <c r="B38" s="86"/>
      <c r="C38" s="212"/>
      <c r="D38" s="212"/>
      <c r="E38" s="343"/>
      <c r="F38" s="212"/>
      <c r="G38" s="336"/>
    </row>
    <row r="39" spans="1:7" ht="12">
      <c r="A39" s="81"/>
      <c r="B39" s="81"/>
      <c r="C39" s="81"/>
      <c r="D39" s="81"/>
      <c r="E39" s="325"/>
      <c r="F39" s="81"/>
      <c r="G39" s="326"/>
    </row>
    <row r="40" spans="1:7" ht="12">
      <c r="A40" s="81"/>
      <c r="B40" s="81"/>
      <c r="C40" s="81"/>
      <c r="D40" s="81"/>
      <c r="E40" s="325"/>
      <c r="F40" s="81"/>
      <c r="G40" s="326"/>
    </row>
    <row r="41" spans="1:7" ht="12">
      <c r="A41" s="81"/>
      <c r="B41" s="81"/>
      <c r="C41" s="81"/>
      <c r="D41" s="81"/>
      <c r="E41" s="325"/>
      <c r="F41" s="81"/>
      <c r="G41" s="326"/>
    </row>
    <row r="42" spans="1:7" ht="12">
      <c r="A42" s="81"/>
      <c r="B42" s="81"/>
      <c r="C42" s="81"/>
      <c r="D42" s="81"/>
      <c r="E42" s="325"/>
      <c r="F42" s="81"/>
      <c r="G42" s="326"/>
    </row>
    <row r="43" spans="1:7" ht="12">
      <c r="A43" s="81"/>
      <c r="B43" s="81"/>
      <c r="C43" s="81"/>
      <c r="D43" s="81"/>
      <c r="E43" s="325"/>
      <c r="F43" s="81"/>
      <c r="G43" s="326"/>
    </row>
    <row r="44" spans="1:7" ht="12">
      <c r="A44" s="81"/>
      <c r="B44" s="81"/>
      <c r="C44" s="81"/>
      <c r="D44" s="81"/>
      <c r="E44" s="325"/>
      <c r="F44" s="81"/>
      <c r="G44" s="326"/>
    </row>
    <row r="45" spans="1:7" ht="12">
      <c r="A45" s="81"/>
      <c r="B45" s="81"/>
      <c r="C45" s="81"/>
      <c r="D45" s="81"/>
      <c r="E45" s="325"/>
      <c r="F45" s="81"/>
      <c r="G45" s="326"/>
    </row>
    <row r="46" spans="1:7" ht="12">
      <c r="A46" s="81"/>
      <c r="B46" s="81"/>
      <c r="C46" s="81"/>
      <c r="D46" s="81"/>
      <c r="E46" s="325"/>
      <c r="F46" s="81"/>
      <c r="G46" s="326"/>
    </row>
    <row r="47" spans="1:7" ht="12">
      <c r="A47" s="81"/>
      <c r="B47" s="81"/>
      <c r="C47" s="81"/>
      <c r="D47" s="81"/>
      <c r="E47" s="325"/>
      <c r="F47" s="81"/>
      <c r="G47" s="326"/>
    </row>
    <row r="48" spans="1:7" ht="12">
      <c r="A48" s="81"/>
      <c r="B48" s="81"/>
      <c r="C48" s="81"/>
      <c r="D48" s="81"/>
      <c r="E48" s="325"/>
      <c r="F48" s="81"/>
      <c r="G48" s="326"/>
    </row>
    <row r="49" spans="1:7" ht="12">
      <c r="A49" s="81"/>
      <c r="B49" s="81"/>
      <c r="C49" s="81"/>
      <c r="D49" s="81"/>
      <c r="E49" s="325"/>
      <c r="F49" s="81"/>
      <c r="G49" s="326"/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00390625" defaultRowHeight="14.25"/>
  <cols>
    <col min="1" max="1" width="3.75390625" style="347" customWidth="1"/>
    <col min="2" max="2" width="17.50390625" style="347" customWidth="1"/>
    <col min="3" max="3" width="10.625" style="347" customWidth="1"/>
    <col min="4" max="4" width="13.125" style="347" customWidth="1"/>
    <col min="5" max="5" width="9.50390625" style="347" customWidth="1"/>
    <col min="6" max="6" width="12.75390625" style="347" customWidth="1"/>
    <col min="7" max="7" width="9.50390625" style="347" customWidth="1"/>
    <col min="8" max="16384" width="9.00390625" style="347" customWidth="1"/>
  </cols>
  <sheetData>
    <row r="1" spans="1:7" ht="18.75" customHeight="1">
      <c r="A1" s="344" t="s">
        <v>358</v>
      </c>
      <c r="B1" s="345"/>
      <c r="C1" s="346"/>
      <c r="D1" s="346"/>
      <c r="E1" s="346"/>
      <c r="F1" s="346"/>
      <c r="G1" s="346"/>
    </row>
    <row r="2" spans="1:7" ht="18.75" customHeight="1">
      <c r="A2" s="345" t="s">
        <v>359</v>
      </c>
      <c r="B2" s="345"/>
      <c r="C2" s="348"/>
      <c r="D2" s="348"/>
      <c r="E2" s="348"/>
      <c r="F2" s="348"/>
      <c r="G2" s="348"/>
    </row>
    <row r="3" spans="1:7" ht="18.75" customHeight="1">
      <c r="A3" s="349"/>
      <c r="B3" s="349"/>
      <c r="C3" s="350"/>
      <c r="D3" s="350"/>
      <c r="E3" s="350"/>
      <c r="F3" s="350"/>
      <c r="G3" s="351"/>
    </row>
    <row r="4" spans="1:7" ht="18.75" customHeight="1">
      <c r="A4" s="352"/>
      <c r="B4" s="353"/>
      <c r="C4" s="354"/>
      <c r="D4" s="355"/>
      <c r="E4" s="354"/>
      <c r="F4" s="355"/>
      <c r="G4" s="355"/>
    </row>
    <row r="5" spans="1:7" ht="18.75" customHeight="1">
      <c r="A5" s="356" t="s">
        <v>360</v>
      </c>
      <c r="B5" s="357"/>
      <c r="C5" s="354" t="s">
        <v>330</v>
      </c>
      <c r="D5" s="355" t="s">
        <v>331</v>
      </c>
      <c r="E5" s="358"/>
      <c r="F5" s="355" t="s">
        <v>304</v>
      </c>
      <c r="G5" s="359"/>
    </row>
    <row r="6" spans="1:8" ht="18.75" customHeight="1">
      <c r="A6" s="360"/>
      <c r="B6" s="361"/>
      <c r="C6" s="358" t="s">
        <v>7</v>
      </c>
      <c r="D6" s="358" t="s">
        <v>7</v>
      </c>
      <c r="E6" s="358" t="s">
        <v>332</v>
      </c>
      <c r="F6" s="358" t="s">
        <v>7</v>
      </c>
      <c r="G6" s="359" t="s">
        <v>332</v>
      </c>
      <c r="H6" s="362"/>
    </row>
    <row r="7" spans="1:7" ht="18.75" customHeight="1">
      <c r="A7" s="352"/>
      <c r="B7" s="353"/>
      <c r="C7" s="363"/>
      <c r="D7" s="363"/>
      <c r="E7" s="364"/>
      <c r="F7" s="363"/>
      <c r="G7" s="365"/>
    </row>
    <row r="8" spans="1:7" ht="18.75" customHeight="1">
      <c r="A8" s="352"/>
      <c r="B8" s="366" t="s">
        <v>333</v>
      </c>
      <c r="C8" s="165">
        <v>45107</v>
      </c>
      <c r="D8" s="363">
        <v>9175060</v>
      </c>
      <c r="E8" s="367">
        <f>IF(D8=0,"－ ",C8/D8*100)</f>
        <v>0.49162621279860835</v>
      </c>
      <c r="F8" s="363">
        <v>401219</v>
      </c>
      <c r="G8" s="368">
        <f>IF(F8=0,"－ ",C8/F8*100)</f>
        <v>11.242488516246738</v>
      </c>
    </row>
    <row r="9" spans="1:7" ht="18.75" customHeight="1">
      <c r="A9" s="352"/>
      <c r="B9" s="366"/>
      <c r="C9" s="167" t="s">
        <v>142</v>
      </c>
      <c r="D9" s="363"/>
      <c r="E9" s="364"/>
      <c r="F9" s="363"/>
      <c r="G9" s="365"/>
    </row>
    <row r="10" spans="1:7" ht="18.75" customHeight="1">
      <c r="A10" s="352">
        <v>12</v>
      </c>
      <c r="B10" s="366" t="s">
        <v>334</v>
      </c>
      <c r="C10" s="165">
        <v>5006</v>
      </c>
      <c r="D10" s="363">
        <v>1126430</v>
      </c>
      <c r="E10" s="367">
        <f>IF(D10=0,"－ ",C10/D10*100)</f>
        <v>0.4444128796285611</v>
      </c>
      <c r="F10" s="363">
        <v>52171</v>
      </c>
      <c r="G10" s="368">
        <f>IF(F10=0,"－ ",C10/F10*100)</f>
        <v>9.595369074773341</v>
      </c>
    </row>
    <row r="11" spans="1:7" ht="18.75" customHeight="1">
      <c r="A11" s="352">
        <v>13</v>
      </c>
      <c r="B11" s="366" t="s">
        <v>335</v>
      </c>
      <c r="C11" s="167">
        <v>383</v>
      </c>
      <c r="D11" s="363">
        <v>112523</v>
      </c>
      <c r="E11" s="367">
        <f>IF(D11=0,"－ ",C11/D11*100)</f>
        <v>0.3403748566959644</v>
      </c>
      <c r="F11" s="363">
        <v>7398</v>
      </c>
      <c r="G11" s="368">
        <f>IF(F11=0,"－ ",C11/F11*100)</f>
        <v>5.177074885104082</v>
      </c>
    </row>
    <row r="12" spans="1:7" ht="18.75" customHeight="1">
      <c r="A12" s="352">
        <v>14</v>
      </c>
      <c r="B12" s="366" t="s">
        <v>336</v>
      </c>
      <c r="C12" s="367" t="s">
        <v>361</v>
      </c>
      <c r="D12" s="363">
        <v>183871</v>
      </c>
      <c r="E12" s="367" t="s">
        <v>361</v>
      </c>
      <c r="F12" s="363">
        <v>5320</v>
      </c>
      <c r="G12" s="368" t="s">
        <v>361</v>
      </c>
    </row>
    <row r="13" spans="1:7" ht="18.75" customHeight="1">
      <c r="A13" s="352">
        <v>15</v>
      </c>
      <c r="B13" s="366" t="s">
        <v>337</v>
      </c>
      <c r="C13" s="165">
        <v>936</v>
      </c>
      <c r="D13" s="363">
        <v>386579</v>
      </c>
      <c r="E13" s="367">
        <f>IF(D13=0,"－ ",C13/D13*100)</f>
        <v>0.24212386084086304</v>
      </c>
      <c r="F13" s="363">
        <v>11247</v>
      </c>
      <c r="G13" s="368">
        <f>IF(F13=0,"－ ",C13/F13*100)</f>
        <v>8.322219258468925</v>
      </c>
    </row>
    <row r="14" spans="1:7" ht="18.75" customHeight="1">
      <c r="A14" s="352">
        <v>16</v>
      </c>
      <c r="B14" s="366" t="s">
        <v>338</v>
      </c>
      <c r="C14" s="167">
        <v>381</v>
      </c>
      <c r="D14" s="363">
        <v>162877</v>
      </c>
      <c r="E14" s="367">
        <f>IF(D14=0,"－ ",C14/D14*100)</f>
        <v>0.23391884673710836</v>
      </c>
      <c r="F14" s="363">
        <v>4079</v>
      </c>
      <c r="G14" s="368">
        <f>IF(F14=0,"－ ",C14/F14*100)</f>
        <v>9.340524638391763</v>
      </c>
    </row>
    <row r="15" spans="1:7" ht="18.75" customHeight="1">
      <c r="A15" s="352"/>
      <c r="B15" s="366"/>
      <c r="C15" s="167" t="s">
        <v>142</v>
      </c>
      <c r="D15" s="363"/>
      <c r="E15" s="364"/>
      <c r="F15" s="363"/>
      <c r="G15" s="365"/>
    </row>
    <row r="16" spans="1:7" ht="18.75" customHeight="1">
      <c r="A16" s="352">
        <v>17</v>
      </c>
      <c r="B16" s="366" t="s">
        <v>339</v>
      </c>
      <c r="C16" s="167">
        <v>502</v>
      </c>
      <c r="D16" s="363">
        <v>163834</v>
      </c>
      <c r="E16" s="367">
        <f>IF(D16=0,"－ ",C16/D16*100)</f>
        <v>0.3064077053603037</v>
      </c>
      <c r="F16" s="363">
        <v>3911</v>
      </c>
      <c r="G16" s="368">
        <f>IF(F16=0,"－ ",C16/F16*100)</f>
        <v>12.835591920225006</v>
      </c>
    </row>
    <row r="17" spans="1:7" ht="18.75" customHeight="1">
      <c r="A17" s="352">
        <v>18</v>
      </c>
      <c r="B17" s="366" t="s">
        <v>340</v>
      </c>
      <c r="C17" s="165">
        <v>1071</v>
      </c>
      <c r="D17" s="363">
        <v>242874</v>
      </c>
      <c r="E17" s="367">
        <f>IF(D17=0,"－ ",C17/D17*100)</f>
        <v>0.44096939153635223</v>
      </c>
      <c r="F17" s="363">
        <v>9810</v>
      </c>
      <c r="G17" s="368">
        <f>IF(F17=0,"－ ",C17/F17*100)</f>
        <v>10.917431192660551</v>
      </c>
    </row>
    <row r="18" spans="1:7" ht="18.75" customHeight="1">
      <c r="A18" s="352">
        <v>19</v>
      </c>
      <c r="B18" s="366" t="s">
        <v>341</v>
      </c>
      <c r="C18" s="165">
        <v>1561</v>
      </c>
      <c r="D18" s="363">
        <v>501975</v>
      </c>
      <c r="E18" s="367">
        <f>IF(D18=0,"－ ",C18/D18*100)</f>
        <v>0.31097166193535536</v>
      </c>
      <c r="F18" s="363">
        <v>10470</v>
      </c>
      <c r="G18" s="368">
        <f>IF(F18=0,"－ ",C18/F18*100)</f>
        <v>14.909264565425023</v>
      </c>
    </row>
    <row r="19" spans="1:7" ht="18.75" customHeight="1">
      <c r="A19" s="352">
        <v>20</v>
      </c>
      <c r="B19" s="366" t="s">
        <v>342</v>
      </c>
      <c r="C19" s="165">
        <v>3280</v>
      </c>
      <c r="D19" s="363">
        <v>362967</v>
      </c>
      <c r="E19" s="367">
        <f>IF(D19=0,"－ ",C19/D19*100)</f>
        <v>0.9036634184374889</v>
      </c>
      <c r="F19" s="363">
        <v>20935</v>
      </c>
      <c r="G19" s="368">
        <f>IF(F19=0,"－ ",C19/F19*100)</f>
        <v>15.667542393121566</v>
      </c>
    </row>
    <row r="20" spans="1:7" ht="18.75" customHeight="1">
      <c r="A20" s="352">
        <v>21</v>
      </c>
      <c r="B20" s="366" t="s">
        <v>343</v>
      </c>
      <c r="C20" s="167">
        <v>406</v>
      </c>
      <c r="D20" s="363">
        <v>27153</v>
      </c>
      <c r="E20" s="367">
        <f>IF(D20=0,"－ ",C20/D20*100)</f>
        <v>1.4952307295694767</v>
      </c>
      <c r="F20" s="363">
        <v>1247</v>
      </c>
      <c r="G20" s="368">
        <f>IF(F20=0,"－ ",C20/F20*100)</f>
        <v>32.55813953488372</v>
      </c>
    </row>
    <row r="21" spans="1:7" ht="18.75" customHeight="1">
      <c r="A21" s="352"/>
      <c r="B21" s="366"/>
      <c r="C21" s="167" t="s">
        <v>142</v>
      </c>
      <c r="D21" s="363"/>
      <c r="E21" s="364"/>
      <c r="F21" s="363"/>
      <c r="G21" s="365"/>
    </row>
    <row r="22" spans="1:7" ht="18.75" customHeight="1">
      <c r="A22" s="352">
        <v>22</v>
      </c>
      <c r="B22" s="366" t="s">
        <v>344</v>
      </c>
      <c r="C22" s="165">
        <v>1226</v>
      </c>
      <c r="D22" s="363">
        <v>432260</v>
      </c>
      <c r="E22" s="367">
        <f>IF(D22=0,"－ ",C22/D22*100)</f>
        <v>0.28362559570628787</v>
      </c>
      <c r="F22" s="363">
        <v>15028</v>
      </c>
      <c r="G22" s="368">
        <f>IF(F22=0,"－ ",C22/F22*100)</f>
        <v>8.15810487090764</v>
      </c>
    </row>
    <row r="23" spans="1:7" ht="18.75" customHeight="1">
      <c r="A23" s="352">
        <v>23</v>
      </c>
      <c r="B23" s="366" t="s">
        <v>345</v>
      </c>
      <c r="C23" s="167">
        <v>772</v>
      </c>
      <c r="D23" s="363">
        <v>131510</v>
      </c>
      <c r="E23" s="367">
        <f>IF(D23=0,"－ ",C23/D23*100)</f>
        <v>0.5870276024636909</v>
      </c>
      <c r="F23" s="363">
        <v>10702</v>
      </c>
      <c r="G23" s="368">
        <f>IF(F23=0,"－ ",C23/F23*100)</f>
        <v>7.21360493365726</v>
      </c>
    </row>
    <row r="24" spans="1:7" ht="18.75" customHeight="1">
      <c r="A24" s="345">
        <v>24</v>
      </c>
      <c r="B24" s="369" t="s">
        <v>346</v>
      </c>
      <c r="C24" s="165">
        <v>1302</v>
      </c>
      <c r="D24" s="370">
        <v>44212</v>
      </c>
      <c r="E24" s="371">
        <f>IF(D24=0,"－ ",C24/D24*100)</f>
        <v>2.9449018366054465</v>
      </c>
      <c r="F24" s="370">
        <v>7385</v>
      </c>
      <c r="G24" s="368">
        <f>IF(F24=0,"－ ",C24/F24*100)</f>
        <v>17.6303317535545</v>
      </c>
    </row>
    <row r="25" spans="1:7" ht="18.75" customHeight="1">
      <c r="A25" s="345">
        <v>25</v>
      </c>
      <c r="B25" s="369" t="s">
        <v>347</v>
      </c>
      <c r="C25" s="165">
        <v>856</v>
      </c>
      <c r="D25" s="370">
        <v>363984</v>
      </c>
      <c r="E25" s="371">
        <f>IF(D25=0,"－ ",C25/D25*100)</f>
        <v>0.2351751725350565</v>
      </c>
      <c r="F25" s="370">
        <v>12280</v>
      </c>
      <c r="G25" s="368">
        <f>IF(F25=0,"－ ",C25/F25*100)</f>
        <v>6.970684039087947</v>
      </c>
    </row>
    <row r="26" spans="1:7" ht="18.75" customHeight="1">
      <c r="A26" s="345">
        <v>26</v>
      </c>
      <c r="B26" s="369" t="s">
        <v>348</v>
      </c>
      <c r="C26" s="165">
        <v>6622</v>
      </c>
      <c r="D26" s="370">
        <v>236516</v>
      </c>
      <c r="E26" s="371">
        <f>IF(D26=0,"－ ",C26/D26*100)</f>
        <v>2.799810583639162</v>
      </c>
      <c r="F26" s="370">
        <v>23792</v>
      </c>
      <c r="G26" s="368">
        <f>IF(F26=0,"－ ",C26/F26*100)</f>
        <v>27.832885003362474</v>
      </c>
    </row>
    <row r="27" spans="1:7" ht="18.75" customHeight="1">
      <c r="A27" s="345"/>
      <c r="B27" s="369"/>
      <c r="C27" s="167" t="s">
        <v>142</v>
      </c>
      <c r="D27" s="370"/>
      <c r="E27" s="372"/>
      <c r="F27" s="370"/>
      <c r="G27" s="365"/>
    </row>
    <row r="28" spans="1:7" ht="18.75" customHeight="1">
      <c r="A28" s="345">
        <v>27</v>
      </c>
      <c r="B28" s="369" t="s">
        <v>349</v>
      </c>
      <c r="C28" s="167">
        <v>445</v>
      </c>
      <c r="D28" s="370">
        <v>140985</v>
      </c>
      <c r="E28" s="371">
        <f>IF(D28=0,"－ ",C28/D28*100)</f>
        <v>0.31563641522147745</v>
      </c>
      <c r="F28" s="370">
        <v>5997</v>
      </c>
      <c r="G28" s="368">
        <f>IF(F28=0,"－ ",C28/F28*100)</f>
        <v>7.420376855094214</v>
      </c>
    </row>
    <row r="29" spans="1:7" ht="18.75" customHeight="1">
      <c r="A29" s="345">
        <v>28</v>
      </c>
      <c r="B29" s="369" t="s">
        <v>350</v>
      </c>
      <c r="C29" s="165">
        <v>3155</v>
      </c>
      <c r="D29" s="370">
        <v>722329</v>
      </c>
      <c r="E29" s="371">
        <f>IF(D29=0,"－ ",C29/D29*100)</f>
        <v>0.43678157736986883</v>
      </c>
      <c r="F29" s="370">
        <v>33961</v>
      </c>
      <c r="G29" s="368">
        <f>IF(F29=0,"－ ",C29/F29*100)</f>
        <v>9.290068019198493</v>
      </c>
    </row>
    <row r="30" spans="1:7" ht="18.75" customHeight="1">
      <c r="A30" s="345">
        <v>29</v>
      </c>
      <c r="B30" s="369" t="s">
        <v>351</v>
      </c>
      <c r="C30" s="165">
        <v>4295</v>
      </c>
      <c r="D30" s="370">
        <v>1042257</v>
      </c>
      <c r="E30" s="371">
        <f>IF(D30=0,"－ ",C30/D30*100)</f>
        <v>0.4120864623600513</v>
      </c>
      <c r="F30" s="370">
        <v>58193</v>
      </c>
      <c r="G30" s="368">
        <f>IF(F30=0,"－ ",C30/F30*100)</f>
        <v>7.380612788479714</v>
      </c>
    </row>
    <row r="31" spans="1:7" ht="18.75" customHeight="1">
      <c r="A31" s="345">
        <v>30</v>
      </c>
      <c r="B31" s="369" t="s">
        <v>352</v>
      </c>
      <c r="C31" s="165">
        <v>10545</v>
      </c>
      <c r="D31" s="370">
        <v>1573567</v>
      </c>
      <c r="E31" s="371">
        <f>IF(D31=0,"－ ",C31/D31*100)</f>
        <v>0.6701335246608502</v>
      </c>
      <c r="F31" s="370">
        <v>72510</v>
      </c>
      <c r="G31" s="368">
        <f>IF(F31=0,"－ ",C31/F31*100)</f>
        <v>14.54282167976831</v>
      </c>
    </row>
    <row r="32" spans="1:7" ht="18.75" customHeight="1">
      <c r="A32" s="345">
        <v>31</v>
      </c>
      <c r="B32" s="369" t="s">
        <v>353</v>
      </c>
      <c r="C32" s="165">
        <v>1151</v>
      </c>
      <c r="D32" s="370">
        <v>848849</v>
      </c>
      <c r="E32" s="371">
        <f>IF(D32=0,"－ ",C32/D32*100)</f>
        <v>0.13559537679846476</v>
      </c>
      <c r="F32" s="370">
        <v>23845</v>
      </c>
      <c r="G32" s="368">
        <f>IF(F32=0,"－ ",C32/F32*100)</f>
        <v>4.827007758439924</v>
      </c>
    </row>
    <row r="33" spans="1:7" ht="18.75" customHeight="1">
      <c r="A33" s="345"/>
      <c r="B33" s="369"/>
      <c r="C33" s="167" t="s">
        <v>142</v>
      </c>
      <c r="D33" s="370"/>
      <c r="E33" s="372"/>
      <c r="F33" s="370"/>
      <c r="G33" s="365"/>
    </row>
    <row r="34" spans="1:7" ht="18.75" customHeight="1">
      <c r="A34" s="345">
        <v>32</v>
      </c>
      <c r="B34" s="369" t="s">
        <v>354</v>
      </c>
      <c r="C34" s="367" t="s">
        <v>361</v>
      </c>
      <c r="D34" s="370">
        <v>172194</v>
      </c>
      <c r="E34" s="371" t="s">
        <v>361</v>
      </c>
      <c r="F34" s="370">
        <v>2388</v>
      </c>
      <c r="G34" s="368" t="s">
        <v>361</v>
      </c>
    </row>
    <row r="35" spans="1:7" ht="18.75" customHeight="1">
      <c r="A35" s="345">
        <v>33</v>
      </c>
      <c r="B35" s="369" t="s">
        <v>355</v>
      </c>
      <c r="C35" s="166" t="s">
        <v>362</v>
      </c>
      <c r="D35" s="337" t="s">
        <v>356</v>
      </c>
      <c r="E35" s="339" t="s">
        <v>356</v>
      </c>
      <c r="F35" s="337" t="s">
        <v>356</v>
      </c>
      <c r="G35" s="340" t="s">
        <v>356</v>
      </c>
    </row>
    <row r="36" spans="1:7" ht="18.75" customHeight="1">
      <c r="A36" s="345">
        <v>34</v>
      </c>
      <c r="B36" s="369" t="s">
        <v>357</v>
      </c>
      <c r="C36" s="167">
        <v>767</v>
      </c>
      <c r="D36" s="370">
        <v>195314</v>
      </c>
      <c r="E36" s="371">
        <f>IF(D36=0,"－ ",C36/D36*100)</f>
        <v>0.3927009840564425</v>
      </c>
      <c r="F36" s="370">
        <v>8550</v>
      </c>
      <c r="G36" s="368">
        <f>IF(F36=0,"－ ",C36/F36*100)</f>
        <v>8.97076023391813</v>
      </c>
    </row>
    <row r="37" spans="1:7" ht="18.75" customHeight="1">
      <c r="A37" s="349"/>
      <c r="B37" s="373"/>
      <c r="C37" s="374"/>
      <c r="D37" s="374"/>
      <c r="E37" s="373"/>
      <c r="F37" s="374"/>
      <c r="G37" s="375" t="s">
        <v>132</v>
      </c>
    </row>
    <row r="38" spans="1:7" ht="12" customHeight="1">
      <c r="A38" s="352"/>
      <c r="B38" s="352"/>
      <c r="C38" s="352"/>
      <c r="D38" s="352"/>
      <c r="E38" s="352"/>
      <c r="F38" s="352"/>
      <c r="G38" s="352"/>
    </row>
  </sheetData>
  <mergeCells count="1">
    <mergeCell ref="A5:B5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IV16384"/>
    </sheetView>
  </sheetViews>
  <sheetFormatPr defaultColWidth="9.00390625" defaultRowHeight="14.25"/>
  <cols>
    <col min="1" max="1" width="3.75390625" style="82" customWidth="1"/>
    <col min="2" max="2" width="17.50390625" style="82" customWidth="1"/>
    <col min="3" max="3" width="12.50390625" style="82" customWidth="1"/>
    <col min="4" max="4" width="12.875" style="82" customWidth="1"/>
    <col min="5" max="5" width="9.125" style="82" customWidth="1"/>
    <col min="6" max="6" width="12.75390625" style="82" customWidth="1"/>
    <col min="7" max="7" width="8.75390625" style="82" customWidth="1"/>
    <col min="8" max="8" width="8.875" style="82" customWidth="1"/>
    <col min="9" max="9" width="13.375" style="82" hidden="1" customWidth="1"/>
    <col min="10" max="10" width="11.125" style="82" bestFit="1" customWidth="1"/>
    <col min="11" max="16384" width="9.00390625" style="82" customWidth="1"/>
  </cols>
  <sheetData>
    <row r="1" spans="1:7" ht="18.75" customHeight="1">
      <c r="A1" s="233" t="s">
        <v>363</v>
      </c>
      <c r="B1" s="233"/>
      <c r="C1" s="233"/>
      <c r="D1" s="233"/>
      <c r="E1" s="323"/>
      <c r="F1" s="233"/>
      <c r="G1" s="324"/>
    </row>
    <row r="2" spans="1:7" ht="18.75" customHeight="1">
      <c r="A2" s="376" t="s">
        <v>216</v>
      </c>
      <c r="B2" s="81"/>
      <c r="C2" s="81"/>
      <c r="D2" s="81"/>
      <c r="E2" s="325"/>
      <c r="F2" s="81"/>
      <c r="G2" s="326"/>
    </row>
    <row r="3" spans="1:9" ht="18.75" customHeight="1">
      <c r="A3" s="83"/>
      <c r="B3" s="83"/>
      <c r="C3" s="83"/>
      <c r="D3" s="83"/>
      <c r="E3" s="327"/>
      <c r="F3" s="83"/>
      <c r="G3" s="377"/>
      <c r="I3" s="378"/>
    </row>
    <row r="4" spans="1:10" ht="18.75" customHeight="1">
      <c r="A4" s="86"/>
      <c r="B4" s="203"/>
      <c r="C4" s="210"/>
      <c r="D4" s="200"/>
      <c r="E4" s="379"/>
      <c r="F4" s="200"/>
      <c r="G4" s="380"/>
      <c r="H4" s="381"/>
      <c r="I4" s="382"/>
      <c r="J4" s="383"/>
    </row>
    <row r="5" spans="1:10" ht="18.75" customHeight="1">
      <c r="A5" s="384" t="s">
        <v>104</v>
      </c>
      <c r="B5" s="90"/>
      <c r="C5" s="210" t="s">
        <v>330</v>
      </c>
      <c r="D5" s="200" t="s">
        <v>331</v>
      </c>
      <c r="E5" s="385"/>
      <c r="F5" s="200" t="s">
        <v>304</v>
      </c>
      <c r="G5" s="334"/>
      <c r="H5" s="381"/>
      <c r="I5" s="200" t="s">
        <v>330</v>
      </c>
      <c r="J5" s="383"/>
    </row>
    <row r="6" spans="1:10" ht="18.75" customHeight="1">
      <c r="A6" s="244"/>
      <c r="B6" s="243"/>
      <c r="C6" s="201" t="s">
        <v>364</v>
      </c>
      <c r="D6" s="201" t="s">
        <v>364</v>
      </c>
      <c r="E6" s="385" t="s">
        <v>332</v>
      </c>
      <c r="F6" s="201" t="s">
        <v>364</v>
      </c>
      <c r="G6" s="334" t="s">
        <v>332</v>
      </c>
      <c r="H6" s="381"/>
      <c r="I6" s="386" t="s">
        <v>8</v>
      </c>
      <c r="J6" s="383"/>
    </row>
    <row r="7" spans="1:10" ht="18.75" customHeight="1">
      <c r="A7" s="86"/>
      <c r="B7" s="203"/>
      <c r="C7" s="54"/>
      <c r="D7" s="54"/>
      <c r="E7" s="387"/>
      <c r="F7" s="54"/>
      <c r="G7" s="56"/>
      <c r="H7" s="381"/>
      <c r="I7" s="252"/>
      <c r="J7" s="383"/>
    </row>
    <row r="8" spans="1:10" ht="18.75" customHeight="1">
      <c r="A8" s="86"/>
      <c r="B8" s="203" t="s">
        <v>333</v>
      </c>
      <c r="C8" s="388">
        <f>I8/100</f>
        <v>1800678.82</v>
      </c>
      <c r="D8" s="389">
        <v>299885292</v>
      </c>
      <c r="E8" s="387">
        <f>C8/D8*100</f>
        <v>0.6004558636373537</v>
      </c>
      <c r="F8" s="389">
        <v>14069925</v>
      </c>
      <c r="G8" s="56">
        <f>C8/F8*100</f>
        <v>12.798069783598706</v>
      </c>
      <c r="H8" s="381"/>
      <c r="I8" s="188">
        <v>180067882</v>
      </c>
      <c r="J8" s="383"/>
    </row>
    <row r="9" spans="1:10" ht="18.75" customHeight="1">
      <c r="A9" s="86"/>
      <c r="B9" s="203"/>
      <c r="C9" s="388"/>
      <c r="D9" s="54"/>
      <c r="E9" s="387"/>
      <c r="F9" s="54"/>
      <c r="G9" s="56"/>
      <c r="H9" s="381"/>
      <c r="I9" s="67" t="s">
        <v>157</v>
      </c>
      <c r="J9" s="383"/>
    </row>
    <row r="10" spans="1:10" ht="18.75" customHeight="1">
      <c r="A10" s="86">
        <v>12</v>
      </c>
      <c r="B10" s="203" t="s">
        <v>334</v>
      </c>
      <c r="C10" s="388">
        <f>I10/100</f>
        <v>68437.23</v>
      </c>
      <c r="D10" s="389">
        <v>23863881</v>
      </c>
      <c r="E10" s="387">
        <f>C10/D10*100</f>
        <v>0.2867816429356147</v>
      </c>
      <c r="F10" s="389">
        <v>1334901</v>
      </c>
      <c r="G10" s="56">
        <f>C10/F10*100</f>
        <v>5.126764456690046</v>
      </c>
      <c r="H10" s="381"/>
      <c r="I10" s="188">
        <v>6843723</v>
      </c>
      <c r="J10" s="383"/>
    </row>
    <row r="11" spans="1:10" ht="18.75" customHeight="1">
      <c r="A11" s="86">
        <v>13</v>
      </c>
      <c r="B11" s="203" t="s">
        <v>335</v>
      </c>
      <c r="C11" s="388">
        <f>I11/100</f>
        <v>9316.24</v>
      </c>
      <c r="D11" s="389">
        <v>10717311</v>
      </c>
      <c r="E11" s="387">
        <f>C11/D11*100</f>
        <v>0.08692702861753289</v>
      </c>
      <c r="F11" s="389">
        <v>621242</v>
      </c>
      <c r="G11" s="56">
        <f>C11/F11*100</f>
        <v>1.4996152867964496</v>
      </c>
      <c r="H11" s="381"/>
      <c r="I11" s="188">
        <v>931624</v>
      </c>
      <c r="J11" s="383"/>
    </row>
    <row r="12" spans="1:10" ht="18.75" customHeight="1">
      <c r="A12" s="86">
        <v>14</v>
      </c>
      <c r="B12" s="203" t="s">
        <v>336</v>
      </c>
      <c r="C12" s="367" t="s">
        <v>223</v>
      </c>
      <c r="D12" s="389">
        <v>2999801</v>
      </c>
      <c r="E12" s="387" t="s">
        <v>223</v>
      </c>
      <c r="F12" s="389">
        <v>102225</v>
      </c>
      <c r="G12" s="56" t="s">
        <v>223</v>
      </c>
      <c r="H12" s="381"/>
      <c r="I12" s="190">
        <v>981094</v>
      </c>
      <c r="J12" s="383"/>
    </row>
    <row r="13" spans="1:10" ht="18.75" customHeight="1">
      <c r="A13" s="86">
        <v>15</v>
      </c>
      <c r="B13" s="203" t="s">
        <v>337</v>
      </c>
      <c r="C13" s="388">
        <f>I13/100</f>
        <v>9949.92</v>
      </c>
      <c r="D13" s="389">
        <v>3478137</v>
      </c>
      <c r="E13" s="387">
        <f>C13/D13*100</f>
        <v>0.2860703876816813</v>
      </c>
      <c r="F13" s="389">
        <v>115999</v>
      </c>
      <c r="G13" s="56">
        <f>C13/F13*100</f>
        <v>8.577591186130915</v>
      </c>
      <c r="H13" s="381"/>
      <c r="I13" s="188">
        <v>994992</v>
      </c>
      <c r="J13" s="383"/>
    </row>
    <row r="14" spans="1:10" ht="18.75" customHeight="1">
      <c r="A14" s="86">
        <v>16</v>
      </c>
      <c r="B14" s="203" t="s">
        <v>338</v>
      </c>
      <c r="C14" s="388">
        <f>I14/100</f>
        <v>4728.73</v>
      </c>
      <c r="D14" s="389">
        <v>3190974</v>
      </c>
      <c r="E14" s="387">
        <f>C14/D14*100</f>
        <v>0.1481908031842315</v>
      </c>
      <c r="F14" s="389">
        <v>69859</v>
      </c>
      <c r="G14" s="56">
        <f>C14/F14*100</f>
        <v>6.768963197297413</v>
      </c>
      <c r="H14" s="381"/>
      <c r="I14" s="188">
        <v>472873</v>
      </c>
      <c r="J14" s="383"/>
    </row>
    <row r="15" spans="1:10" ht="18.75" customHeight="1">
      <c r="A15" s="86"/>
      <c r="B15" s="203"/>
      <c r="C15" s="388"/>
      <c r="D15" s="54"/>
      <c r="E15" s="387"/>
      <c r="F15" s="54"/>
      <c r="G15" s="56"/>
      <c r="H15" s="381"/>
      <c r="I15" s="67" t="s">
        <v>157</v>
      </c>
      <c r="J15" s="383"/>
    </row>
    <row r="16" spans="1:10" ht="18.75" customHeight="1">
      <c r="A16" s="86">
        <v>17</v>
      </c>
      <c r="B16" s="203" t="s">
        <v>339</v>
      </c>
      <c r="C16" s="388">
        <f>I16/100</f>
        <v>5330.11</v>
      </c>
      <c r="D16" s="389">
        <v>2703239</v>
      </c>
      <c r="E16" s="387">
        <f>C16/D16*100</f>
        <v>0.19717494457574783</v>
      </c>
      <c r="F16" s="389">
        <v>75177</v>
      </c>
      <c r="G16" s="56">
        <f>C16/F16*100</f>
        <v>7.090080742780371</v>
      </c>
      <c r="H16" s="381"/>
      <c r="I16" s="188">
        <v>533011</v>
      </c>
      <c r="J16" s="383"/>
    </row>
    <row r="17" spans="1:10" ht="18.75" customHeight="1">
      <c r="A17" s="86">
        <v>18</v>
      </c>
      <c r="B17" s="203" t="s">
        <v>340</v>
      </c>
      <c r="C17" s="388">
        <f>I17/100</f>
        <v>32489.38</v>
      </c>
      <c r="D17" s="389">
        <v>7925256</v>
      </c>
      <c r="E17" s="387">
        <f>C17/D17*100</f>
        <v>0.4099473884502911</v>
      </c>
      <c r="F17" s="389">
        <v>392044</v>
      </c>
      <c r="G17" s="56">
        <f>C17/F17*100</f>
        <v>8.287176949526073</v>
      </c>
      <c r="H17" s="381"/>
      <c r="I17" s="188">
        <v>3248938</v>
      </c>
      <c r="J17" s="383"/>
    </row>
    <row r="18" spans="1:10" ht="18.75" customHeight="1">
      <c r="A18" s="86">
        <v>19</v>
      </c>
      <c r="B18" s="203" t="s">
        <v>341</v>
      </c>
      <c r="C18" s="388">
        <f>I18/100</f>
        <v>30984.02</v>
      </c>
      <c r="D18" s="389">
        <v>12769632</v>
      </c>
      <c r="E18" s="387">
        <f>C18/D18*100</f>
        <v>0.24263831565388885</v>
      </c>
      <c r="F18" s="389">
        <v>281915</v>
      </c>
      <c r="G18" s="56">
        <f>C18/F18*100</f>
        <v>10.990553890357022</v>
      </c>
      <c r="H18" s="381"/>
      <c r="I18" s="188">
        <v>3098402</v>
      </c>
      <c r="J18" s="383"/>
    </row>
    <row r="19" spans="1:10" ht="18.75" customHeight="1">
      <c r="A19" s="86">
        <v>20</v>
      </c>
      <c r="B19" s="203" t="s">
        <v>342</v>
      </c>
      <c r="C19" s="388">
        <f>I19/100</f>
        <v>205752.07</v>
      </c>
      <c r="D19" s="389">
        <v>23609245</v>
      </c>
      <c r="E19" s="387">
        <f>C19/D19*100</f>
        <v>0.8714894101865603</v>
      </c>
      <c r="F19" s="389">
        <v>1223282</v>
      </c>
      <c r="G19" s="56">
        <f>C19/F19*100</f>
        <v>16.81967608450055</v>
      </c>
      <c r="H19" s="381"/>
      <c r="I19" s="188">
        <v>20575207</v>
      </c>
      <c r="J19" s="383"/>
    </row>
    <row r="20" spans="1:10" ht="18.75" customHeight="1">
      <c r="A20" s="86">
        <v>21</v>
      </c>
      <c r="B20" s="203" t="s">
        <v>343</v>
      </c>
      <c r="C20" s="388">
        <f>I20/100</f>
        <v>213067.12</v>
      </c>
      <c r="D20" s="389">
        <v>9433430</v>
      </c>
      <c r="E20" s="387">
        <f>C20/D20*100</f>
        <v>2.2586389044069866</v>
      </c>
      <c r="F20" s="389">
        <v>284644</v>
      </c>
      <c r="G20" s="56">
        <f>C20/F20*100</f>
        <v>74.85389468950689</v>
      </c>
      <c r="H20" s="381"/>
      <c r="I20" s="188">
        <v>21306712</v>
      </c>
      <c r="J20" s="383"/>
    </row>
    <row r="21" spans="1:10" ht="18.75" customHeight="1">
      <c r="A21" s="86"/>
      <c r="B21" s="203"/>
      <c r="C21" s="388"/>
      <c r="D21" s="54"/>
      <c r="E21" s="387"/>
      <c r="F21" s="54"/>
      <c r="G21" s="56"/>
      <c r="H21" s="381"/>
      <c r="I21" s="67" t="s">
        <v>157</v>
      </c>
      <c r="J21" s="383"/>
    </row>
    <row r="22" spans="1:10" ht="18.75" customHeight="1">
      <c r="A22" s="86">
        <v>22</v>
      </c>
      <c r="B22" s="203" t="s">
        <v>344</v>
      </c>
      <c r="C22" s="388">
        <f>I22/100</f>
        <v>35040.72</v>
      </c>
      <c r="D22" s="389">
        <v>10451072</v>
      </c>
      <c r="E22" s="387">
        <f>C22/D22*100</f>
        <v>0.3352835001041042</v>
      </c>
      <c r="F22" s="389">
        <v>395428</v>
      </c>
      <c r="G22" s="56">
        <f>C22/F22*100</f>
        <v>8.861466562812954</v>
      </c>
      <c r="H22" s="381"/>
      <c r="I22" s="188">
        <v>3504072</v>
      </c>
      <c r="J22" s="383"/>
    </row>
    <row r="23" spans="1:10" ht="18.75" customHeight="1">
      <c r="A23" s="81">
        <v>23</v>
      </c>
      <c r="B23" s="254" t="s">
        <v>345</v>
      </c>
      <c r="C23" s="388">
        <f>I23/100</f>
        <v>28717.9</v>
      </c>
      <c r="D23" s="337">
        <v>3106734</v>
      </c>
      <c r="E23" s="390">
        <f>C23/D23*100</f>
        <v>0.9243758879904106</v>
      </c>
      <c r="F23" s="337">
        <v>168475</v>
      </c>
      <c r="G23" s="56">
        <f>C23/F23*100</f>
        <v>17.04579314438344</v>
      </c>
      <c r="H23" s="381"/>
      <c r="I23" s="188">
        <v>2871790</v>
      </c>
      <c r="J23" s="383"/>
    </row>
    <row r="24" spans="1:10" ht="18.75" customHeight="1">
      <c r="A24" s="81">
        <v>24</v>
      </c>
      <c r="B24" s="254" t="s">
        <v>346</v>
      </c>
      <c r="C24" s="388">
        <f>I24/100</f>
        <v>23861.42</v>
      </c>
      <c r="D24" s="337">
        <v>677798</v>
      </c>
      <c r="E24" s="390">
        <f>C24/D24*100</f>
        <v>3.520432341199</v>
      </c>
      <c r="F24" s="337">
        <v>118821</v>
      </c>
      <c r="G24" s="56">
        <f>C24/F24*100</f>
        <v>20.08182055360584</v>
      </c>
      <c r="H24" s="381"/>
      <c r="I24" s="188">
        <v>2386142</v>
      </c>
      <c r="J24" s="383"/>
    </row>
    <row r="25" spans="1:10" ht="18.75" customHeight="1">
      <c r="A25" s="81">
        <v>25</v>
      </c>
      <c r="B25" s="254" t="s">
        <v>347</v>
      </c>
      <c r="C25" s="388">
        <f>I25/100</f>
        <v>25580.09</v>
      </c>
      <c r="D25" s="337">
        <v>8860901</v>
      </c>
      <c r="E25" s="390">
        <f>C25/D25*100</f>
        <v>0.288684976843777</v>
      </c>
      <c r="F25" s="337">
        <v>358594</v>
      </c>
      <c r="G25" s="56">
        <f>C25/F25*100</f>
        <v>7.13344060413727</v>
      </c>
      <c r="H25" s="381"/>
      <c r="I25" s="188">
        <v>2558009</v>
      </c>
      <c r="J25" s="383"/>
    </row>
    <row r="26" spans="1:10" ht="18.75" customHeight="1">
      <c r="A26" s="81">
        <v>26</v>
      </c>
      <c r="B26" s="254" t="s">
        <v>348</v>
      </c>
      <c r="C26" s="388">
        <f>I26/100</f>
        <v>344281.48</v>
      </c>
      <c r="D26" s="337">
        <v>11926964</v>
      </c>
      <c r="E26" s="390">
        <f>C26/D26*100</f>
        <v>2.886581027661356</v>
      </c>
      <c r="F26" s="337">
        <v>1138019</v>
      </c>
      <c r="G26" s="56">
        <f>C26/F26*100</f>
        <v>30.252700526089633</v>
      </c>
      <c r="H26" s="381"/>
      <c r="I26" s="188">
        <v>34428148</v>
      </c>
      <c r="J26" s="383"/>
    </row>
    <row r="27" spans="1:10" ht="18.75" customHeight="1">
      <c r="A27" s="81"/>
      <c r="B27" s="254"/>
      <c r="C27" s="388"/>
      <c r="D27" s="257"/>
      <c r="E27" s="390"/>
      <c r="F27" s="257"/>
      <c r="G27" s="56"/>
      <c r="H27" s="381"/>
      <c r="I27" s="67" t="s">
        <v>157</v>
      </c>
      <c r="J27" s="383"/>
    </row>
    <row r="28" spans="1:10" ht="18.75" customHeight="1">
      <c r="A28" s="81">
        <v>27</v>
      </c>
      <c r="B28" s="254" t="s">
        <v>349</v>
      </c>
      <c r="C28" s="388">
        <f>I28/100</f>
        <v>10693.75</v>
      </c>
      <c r="D28" s="337">
        <v>6141523</v>
      </c>
      <c r="E28" s="390">
        <f>C28/D28*100</f>
        <v>0.17412211922026508</v>
      </c>
      <c r="F28" s="337">
        <v>220790</v>
      </c>
      <c r="G28" s="56">
        <f>C28/F28*100</f>
        <v>4.843403233842112</v>
      </c>
      <c r="H28" s="381"/>
      <c r="I28" s="188">
        <v>1069375</v>
      </c>
      <c r="J28" s="383"/>
    </row>
    <row r="29" spans="1:10" ht="18.75" customHeight="1">
      <c r="A29" s="81">
        <v>28</v>
      </c>
      <c r="B29" s="254" t="s">
        <v>350</v>
      </c>
      <c r="C29" s="388">
        <f>I29/100</f>
        <v>57652.14</v>
      </c>
      <c r="D29" s="337">
        <v>15139625</v>
      </c>
      <c r="E29" s="390">
        <f>C29/D29*100</f>
        <v>0.3808029591221711</v>
      </c>
      <c r="F29" s="337">
        <v>764529</v>
      </c>
      <c r="G29" s="56">
        <f>C29/F29*100</f>
        <v>7.540870261298132</v>
      </c>
      <c r="H29" s="381"/>
      <c r="I29" s="188">
        <v>5765214</v>
      </c>
      <c r="J29" s="383"/>
    </row>
    <row r="30" spans="1:10" ht="18.75" customHeight="1">
      <c r="A30" s="81">
        <v>29</v>
      </c>
      <c r="B30" s="254" t="s">
        <v>351</v>
      </c>
      <c r="C30" s="388">
        <f>I30/100</f>
        <v>95987.94</v>
      </c>
      <c r="D30" s="337">
        <v>30303516</v>
      </c>
      <c r="E30" s="390">
        <f>C30/D30*100</f>
        <v>0.3167551250488557</v>
      </c>
      <c r="F30" s="337">
        <v>2167236</v>
      </c>
      <c r="G30" s="56">
        <f>C30/F30*100</f>
        <v>4.4290487976390205</v>
      </c>
      <c r="H30" s="381"/>
      <c r="I30" s="188">
        <v>9598794</v>
      </c>
      <c r="J30" s="383"/>
    </row>
    <row r="31" spans="1:10" ht="18.75" customHeight="1">
      <c r="A31" s="81">
        <v>30</v>
      </c>
      <c r="B31" s="254" t="s">
        <v>352</v>
      </c>
      <c r="C31" s="388">
        <f>I31/100</f>
        <v>561837.79</v>
      </c>
      <c r="D31" s="337">
        <v>59477334</v>
      </c>
      <c r="E31" s="390">
        <f>C31/D31*100</f>
        <v>0.9446250398513154</v>
      </c>
      <c r="F31" s="337">
        <v>3128291</v>
      </c>
      <c r="G31" s="56">
        <f>C31/F31*100</f>
        <v>17.95989535500374</v>
      </c>
      <c r="H31" s="381"/>
      <c r="I31" s="188">
        <v>56183779</v>
      </c>
      <c r="J31" s="383"/>
    </row>
    <row r="32" spans="1:10" ht="18.75" customHeight="1">
      <c r="A32" s="81">
        <v>31</v>
      </c>
      <c r="B32" s="254" t="s">
        <v>353</v>
      </c>
      <c r="C32" s="388">
        <f>I32/100</f>
        <v>16321.59</v>
      </c>
      <c r="D32" s="337">
        <v>44350286</v>
      </c>
      <c r="E32" s="390">
        <f>C32/D32*100</f>
        <v>0.03680154396298595</v>
      </c>
      <c r="F32" s="337">
        <v>851857</v>
      </c>
      <c r="G32" s="56">
        <f>C32/F32*100</f>
        <v>1.9160011598190776</v>
      </c>
      <c r="H32" s="381"/>
      <c r="I32" s="188">
        <v>1632159</v>
      </c>
      <c r="J32" s="383"/>
    </row>
    <row r="33" spans="1:10" ht="18.75" customHeight="1">
      <c r="A33" s="81"/>
      <c r="B33" s="254"/>
      <c r="C33" s="388"/>
      <c r="D33" s="257"/>
      <c r="E33" s="390"/>
      <c r="F33" s="257"/>
      <c r="G33" s="56"/>
      <c r="H33" s="381"/>
      <c r="I33" s="67" t="s">
        <v>157</v>
      </c>
      <c r="J33" s="383"/>
    </row>
    <row r="34" spans="1:10" ht="18.75" customHeight="1">
      <c r="A34" s="81">
        <v>32</v>
      </c>
      <c r="B34" s="254" t="s">
        <v>354</v>
      </c>
      <c r="C34" s="367" t="s">
        <v>223</v>
      </c>
      <c r="D34" s="337">
        <v>4069883</v>
      </c>
      <c r="E34" s="390" t="s">
        <v>223</v>
      </c>
      <c r="F34" s="337">
        <v>55535</v>
      </c>
      <c r="G34" s="56" t="s">
        <v>223</v>
      </c>
      <c r="H34" s="381"/>
      <c r="I34" s="190">
        <v>7700</v>
      </c>
      <c r="J34" s="383"/>
    </row>
    <row r="35" spans="1:10" ht="18.75" customHeight="1">
      <c r="A35" s="81">
        <v>33</v>
      </c>
      <c r="B35" s="254" t="s">
        <v>355</v>
      </c>
      <c r="C35" s="337" t="s">
        <v>224</v>
      </c>
      <c r="D35" s="337" t="s">
        <v>224</v>
      </c>
      <c r="E35" s="390" t="s">
        <v>224</v>
      </c>
      <c r="F35" s="337" t="s">
        <v>224</v>
      </c>
      <c r="G35" s="56" t="s">
        <v>224</v>
      </c>
      <c r="H35" s="381"/>
      <c r="I35" s="58" t="s">
        <v>224</v>
      </c>
      <c r="J35" s="383"/>
    </row>
    <row r="36" spans="1:10" ht="18.75" customHeight="1">
      <c r="A36" s="81">
        <v>34</v>
      </c>
      <c r="B36" s="254" t="s">
        <v>357</v>
      </c>
      <c r="C36" s="388">
        <f>I36/100</f>
        <v>10761.24</v>
      </c>
      <c r="D36" s="337">
        <v>4688751</v>
      </c>
      <c r="E36" s="390">
        <f>C36/D36*100</f>
        <v>0.2295118678727021</v>
      </c>
      <c r="F36" s="337">
        <v>201061</v>
      </c>
      <c r="G36" s="56">
        <f>C36/F36*100</f>
        <v>5.352226438742471</v>
      </c>
      <c r="H36" s="381"/>
      <c r="I36" s="188">
        <v>1076124</v>
      </c>
      <c r="J36" s="383"/>
    </row>
    <row r="37" spans="1:10" ht="18.75" customHeight="1">
      <c r="A37" s="83"/>
      <c r="B37" s="265"/>
      <c r="C37" s="266"/>
      <c r="D37" s="266"/>
      <c r="E37" s="391"/>
      <c r="F37" s="266"/>
      <c r="G37" s="105"/>
      <c r="H37" s="381"/>
      <c r="I37" s="392"/>
      <c r="J37" s="383"/>
    </row>
    <row r="38" spans="1:9" ht="18.75" customHeight="1">
      <c r="A38" s="86" t="s">
        <v>365</v>
      </c>
      <c r="B38" s="86"/>
      <c r="C38" s="86"/>
      <c r="D38" s="86"/>
      <c r="E38" s="393"/>
      <c r="F38" s="86"/>
      <c r="G38" s="331"/>
      <c r="I38" s="394"/>
    </row>
    <row r="39" ht="12" customHeight="1"/>
  </sheetData>
  <mergeCells count="1">
    <mergeCell ref="A5:B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00390625" defaultRowHeight="14.25"/>
  <cols>
    <col min="1" max="1" width="3.75390625" style="82" customWidth="1"/>
    <col min="2" max="2" width="14.375" style="82" customWidth="1"/>
    <col min="3" max="3" width="12.75390625" style="82" customWidth="1"/>
    <col min="4" max="4" width="6.75390625" style="82" customWidth="1"/>
    <col min="5" max="5" width="12.75390625" style="82" customWidth="1"/>
    <col min="6" max="6" width="6.75390625" style="82" customWidth="1"/>
    <col min="7" max="7" width="15.75390625" style="82" customWidth="1"/>
    <col min="8" max="8" width="6.625" style="82" customWidth="1"/>
    <col min="9" max="16384" width="9.00390625" style="82" customWidth="1"/>
  </cols>
  <sheetData>
    <row r="1" spans="1:8" ht="12">
      <c r="A1" s="1" t="s">
        <v>43</v>
      </c>
      <c r="B1" s="79"/>
      <c r="C1" s="81"/>
      <c r="D1" s="79"/>
      <c r="E1" s="81"/>
      <c r="F1" s="79"/>
      <c r="G1" s="81"/>
      <c r="H1" s="79"/>
    </row>
    <row r="2" spans="1:8" ht="12">
      <c r="A2" s="3" t="s">
        <v>44</v>
      </c>
      <c r="B2" s="79"/>
      <c r="C2" s="81"/>
      <c r="D2" s="79"/>
      <c r="E2" s="81"/>
      <c r="F2" s="79"/>
      <c r="G2" s="81"/>
      <c r="H2" s="79"/>
    </row>
    <row r="3" spans="1:8" ht="12">
      <c r="A3" s="5"/>
      <c r="B3" s="40"/>
      <c r="C3" s="83"/>
      <c r="D3" s="40"/>
      <c r="E3" s="83"/>
      <c r="F3" s="40"/>
      <c r="G3" s="83"/>
      <c r="H3" s="84"/>
    </row>
    <row r="4" spans="1:8" ht="17.25" customHeight="1">
      <c r="A4" s="85"/>
      <c r="B4" s="42"/>
      <c r="C4" s="86"/>
      <c r="D4" s="87"/>
      <c r="E4" s="86"/>
      <c r="F4" s="87"/>
      <c r="G4" s="86" t="s">
        <v>45</v>
      </c>
      <c r="H4" s="88"/>
    </row>
    <row r="5" spans="1:8" ht="17.25" customHeight="1">
      <c r="A5" s="89" t="s">
        <v>46</v>
      </c>
      <c r="B5" s="90"/>
      <c r="C5" s="91" t="s">
        <v>47</v>
      </c>
      <c r="D5" s="44" t="s">
        <v>48</v>
      </c>
      <c r="E5" s="91" t="s">
        <v>49</v>
      </c>
      <c r="F5" s="44" t="s">
        <v>48</v>
      </c>
      <c r="G5" s="91" t="s">
        <v>50</v>
      </c>
      <c r="H5" s="78" t="s">
        <v>48</v>
      </c>
    </row>
    <row r="6" spans="1:8" ht="17.25" customHeight="1">
      <c r="A6" s="92"/>
      <c r="B6" s="93"/>
      <c r="C6" s="94"/>
      <c r="D6" s="95" t="s">
        <v>51</v>
      </c>
      <c r="E6" s="94" t="s">
        <v>7</v>
      </c>
      <c r="F6" s="95" t="s">
        <v>51</v>
      </c>
      <c r="G6" s="94" t="s">
        <v>8</v>
      </c>
      <c r="H6" s="92" t="s">
        <v>51</v>
      </c>
    </row>
    <row r="7" spans="1:8" ht="17.25" customHeight="1">
      <c r="A7" s="78"/>
      <c r="B7" s="96"/>
      <c r="C7" s="68"/>
      <c r="D7" s="97"/>
      <c r="E7" s="68"/>
      <c r="F7" s="97"/>
      <c r="G7" s="68"/>
      <c r="H7" s="29"/>
    </row>
    <row r="8" spans="1:8" ht="17.25" customHeight="1">
      <c r="A8" s="78"/>
      <c r="B8" s="98" t="s">
        <v>52</v>
      </c>
      <c r="C8" s="99">
        <v>2142</v>
      </c>
      <c r="D8" s="100">
        <f>C8/$C$8*100</f>
        <v>100</v>
      </c>
      <c r="E8" s="99">
        <v>46689</v>
      </c>
      <c r="F8" s="100">
        <f>E8/$E$8*100</f>
        <v>100</v>
      </c>
      <c r="G8" s="99">
        <v>181133756</v>
      </c>
      <c r="H8" s="56">
        <f>G8/$G$8*100</f>
        <v>100</v>
      </c>
    </row>
    <row r="9" spans="1:8" ht="17.25" customHeight="1">
      <c r="A9" s="78"/>
      <c r="B9" s="96"/>
      <c r="C9" s="99"/>
      <c r="D9" s="100"/>
      <c r="E9" s="99"/>
      <c r="F9" s="100"/>
      <c r="G9" s="99"/>
      <c r="H9" s="56"/>
    </row>
    <row r="10" spans="1:8" ht="17.25" customHeight="1">
      <c r="A10" s="78" t="s">
        <v>53</v>
      </c>
      <c r="B10" s="96" t="s">
        <v>54</v>
      </c>
      <c r="C10" s="99">
        <v>255</v>
      </c>
      <c r="D10" s="100">
        <f>C10/$C$8*100</f>
        <v>11.904761904761903</v>
      </c>
      <c r="E10" s="99">
        <v>5189</v>
      </c>
      <c r="F10" s="100">
        <f>E10/$E$8*100</f>
        <v>11.113966887275376</v>
      </c>
      <c r="G10" s="99">
        <v>6911842</v>
      </c>
      <c r="H10" s="56">
        <f>G10/$G$8*100</f>
        <v>3.815877367441108</v>
      </c>
    </row>
    <row r="11" spans="1:8" ht="17.25" customHeight="1">
      <c r="A11" s="78" t="s">
        <v>55</v>
      </c>
      <c r="B11" s="96" t="s">
        <v>56</v>
      </c>
      <c r="C11" s="99">
        <v>21</v>
      </c>
      <c r="D11" s="100">
        <f>C11/$C$8*100</f>
        <v>0.9803921568627451</v>
      </c>
      <c r="E11" s="99">
        <v>391</v>
      </c>
      <c r="F11" s="100">
        <f>E11/$E$8*100</f>
        <v>0.8374563601704897</v>
      </c>
      <c r="G11" s="99">
        <v>944118</v>
      </c>
      <c r="H11" s="56">
        <f>G11/$G$8*100</f>
        <v>0.5212269765995468</v>
      </c>
    </row>
    <row r="12" spans="1:8" ht="17.25" customHeight="1">
      <c r="A12" s="78" t="s">
        <v>57</v>
      </c>
      <c r="B12" s="96" t="s">
        <v>58</v>
      </c>
      <c r="C12" s="99">
        <v>14</v>
      </c>
      <c r="D12" s="100">
        <f>C12/$C$8*100</f>
        <v>0.6535947712418301</v>
      </c>
      <c r="E12" s="54">
        <v>453</v>
      </c>
      <c r="F12" s="100">
        <f>E12/$E$8*100</f>
        <v>0.9702499518087773</v>
      </c>
      <c r="G12" s="101">
        <v>987403</v>
      </c>
      <c r="H12" s="56">
        <f>G12/$G$8*100</f>
        <v>0.545123681971239</v>
      </c>
    </row>
    <row r="13" spans="1:8" ht="17.25" customHeight="1">
      <c r="A13" s="78" t="s">
        <v>59</v>
      </c>
      <c r="B13" s="96" t="s">
        <v>60</v>
      </c>
      <c r="C13" s="99">
        <v>99</v>
      </c>
      <c r="D13" s="100">
        <f>C13/$C$8*100</f>
        <v>4.621848739495799</v>
      </c>
      <c r="E13" s="99">
        <v>1006</v>
      </c>
      <c r="F13" s="100">
        <f>E13/$E$8*100</f>
        <v>2.154683115937373</v>
      </c>
      <c r="G13" s="99">
        <v>1026874</v>
      </c>
      <c r="H13" s="56">
        <f>G13/$G$8*100</f>
        <v>0.5669147610454233</v>
      </c>
    </row>
    <row r="14" spans="1:8" ht="17.25" customHeight="1">
      <c r="A14" s="78" t="s">
        <v>61</v>
      </c>
      <c r="B14" s="96" t="s">
        <v>62</v>
      </c>
      <c r="C14" s="99">
        <v>41</v>
      </c>
      <c r="D14" s="100">
        <f>C14/$C$8*100</f>
        <v>1.9140989729225024</v>
      </c>
      <c r="E14" s="99">
        <v>406</v>
      </c>
      <c r="F14" s="100">
        <f>E14/$E$8*100</f>
        <v>0.8695838420184626</v>
      </c>
      <c r="G14" s="99">
        <v>487936</v>
      </c>
      <c r="H14" s="56">
        <f>G14/$G$8*100</f>
        <v>0.2693788340589592</v>
      </c>
    </row>
    <row r="15" spans="1:8" ht="17.25" customHeight="1">
      <c r="A15" s="78"/>
      <c r="B15" s="96"/>
      <c r="C15" s="53"/>
      <c r="D15" s="100"/>
      <c r="E15" s="99"/>
      <c r="F15" s="100"/>
      <c r="G15" s="99"/>
      <c r="H15" s="56"/>
    </row>
    <row r="16" spans="1:8" ht="17.25" customHeight="1">
      <c r="A16" s="78" t="s">
        <v>63</v>
      </c>
      <c r="B16" s="96" t="s">
        <v>64</v>
      </c>
      <c r="C16" s="99">
        <v>106</v>
      </c>
      <c r="D16" s="100">
        <f>C16/$C$8*100</f>
        <v>4.9486461251167135</v>
      </c>
      <c r="E16" s="99">
        <v>636</v>
      </c>
      <c r="F16" s="100">
        <f>E16/$E$8*100</f>
        <v>1.3622052303540448</v>
      </c>
      <c r="G16" s="99">
        <v>605959</v>
      </c>
      <c r="H16" s="56">
        <f>G16/$G$8*100</f>
        <v>0.3345367607791449</v>
      </c>
    </row>
    <row r="17" spans="1:8" ht="17.25" customHeight="1">
      <c r="A17" s="78" t="s">
        <v>65</v>
      </c>
      <c r="B17" s="96" t="s">
        <v>66</v>
      </c>
      <c r="C17" s="99">
        <v>48</v>
      </c>
      <c r="D17" s="100">
        <f>C17/$C$8*100</f>
        <v>2.2408963585434174</v>
      </c>
      <c r="E17" s="99">
        <v>1082</v>
      </c>
      <c r="F17" s="100">
        <f>E17/$E$8*100</f>
        <v>2.317462357300435</v>
      </c>
      <c r="G17" s="99">
        <v>3252602</v>
      </c>
      <c r="H17" s="56">
        <f>G17/$G$8*100</f>
        <v>1.7956906938980495</v>
      </c>
    </row>
    <row r="18" spans="1:8" ht="17.25" customHeight="1">
      <c r="A18" s="78" t="s">
        <v>67</v>
      </c>
      <c r="B18" s="96" t="s">
        <v>68</v>
      </c>
      <c r="C18" s="99">
        <v>158</v>
      </c>
      <c r="D18" s="100">
        <f>C18/$C$8*100</f>
        <v>7.376283846872083</v>
      </c>
      <c r="E18" s="99">
        <v>1705</v>
      </c>
      <c r="F18" s="100">
        <f>E18/$E$8*100</f>
        <v>3.6518237700529035</v>
      </c>
      <c r="G18" s="99">
        <v>3202944</v>
      </c>
      <c r="H18" s="56">
        <f>G18/$G$8*100</f>
        <v>1.7682755940863943</v>
      </c>
    </row>
    <row r="19" spans="1:8" ht="17.25" customHeight="1">
      <c r="A19" s="78" t="s">
        <v>69</v>
      </c>
      <c r="B19" s="96" t="s">
        <v>70</v>
      </c>
      <c r="C19" s="99">
        <v>37</v>
      </c>
      <c r="D19" s="100">
        <f>C19/$C$8*100</f>
        <v>1.727357609710551</v>
      </c>
      <c r="E19" s="99">
        <v>3283</v>
      </c>
      <c r="F19" s="100">
        <f>E19/$E$8*100</f>
        <v>7.031634860459637</v>
      </c>
      <c r="G19" s="99">
        <v>20577861</v>
      </c>
      <c r="H19" s="56">
        <f>G19/$G$8*100</f>
        <v>11.36058869115484</v>
      </c>
    </row>
    <row r="20" spans="1:8" ht="17.25" customHeight="1">
      <c r="A20" s="78" t="s">
        <v>71</v>
      </c>
      <c r="B20" s="96" t="s">
        <v>72</v>
      </c>
      <c r="C20" s="99">
        <v>8</v>
      </c>
      <c r="D20" s="100">
        <f>C20/$C$8*100</f>
        <v>0.3734827264239029</v>
      </c>
      <c r="E20" s="99">
        <v>406</v>
      </c>
      <c r="F20" s="100">
        <f>E20/$E$8*100</f>
        <v>0.8695838420184626</v>
      </c>
      <c r="G20" s="99">
        <v>21306712</v>
      </c>
      <c r="H20" s="56">
        <f>G20/$G$8*100</f>
        <v>11.762971447464492</v>
      </c>
    </row>
    <row r="21" spans="1:8" ht="17.25" customHeight="1">
      <c r="A21" s="78"/>
      <c r="B21" s="96"/>
      <c r="C21" s="53"/>
      <c r="D21" s="100"/>
      <c r="E21" s="99"/>
      <c r="F21" s="100"/>
      <c r="G21" s="99"/>
      <c r="H21" s="56"/>
    </row>
    <row r="22" spans="1:8" ht="17.25" customHeight="1">
      <c r="A22" s="78" t="s">
        <v>73</v>
      </c>
      <c r="B22" s="96" t="s">
        <v>74</v>
      </c>
      <c r="C22" s="99">
        <v>56</v>
      </c>
      <c r="D22" s="100">
        <f>C22/$C$8*100</f>
        <v>2.6143790849673203</v>
      </c>
      <c r="E22" s="99">
        <v>1250</v>
      </c>
      <c r="F22" s="100">
        <f>E22/$E$8*100</f>
        <v>2.67729015399773</v>
      </c>
      <c r="G22" s="99">
        <v>3521547</v>
      </c>
      <c r="H22" s="56">
        <f>G22/$G$8*100</f>
        <v>1.944169368408614</v>
      </c>
    </row>
    <row r="23" spans="1:8" ht="17.25" customHeight="1">
      <c r="A23" s="78" t="s">
        <v>75</v>
      </c>
      <c r="B23" s="96" t="s">
        <v>76</v>
      </c>
      <c r="C23" s="99">
        <v>7</v>
      </c>
      <c r="D23" s="100">
        <f>C23/$C$8*100</f>
        <v>0.32679738562091504</v>
      </c>
      <c r="E23" s="99">
        <v>772</v>
      </c>
      <c r="F23" s="100">
        <f>E23/$E$8*100</f>
        <v>1.6534943991089976</v>
      </c>
      <c r="G23" s="99">
        <v>2871790</v>
      </c>
      <c r="H23" s="56">
        <f>G23/$G$8*100</f>
        <v>1.5854526861354326</v>
      </c>
    </row>
    <row r="24" spans="1:8" ht="17.25" customHeight="1">
      <c r="A24" s="78" t="s">
        <v>77</v>
      </c>
      <c r="B24" s="96" t="s">
        <v>78</v>
      </c>
      <c r="C24" s="99">
        <v>253</v>
      </c>
      <c r="D24" s="100">
        <f>C24/$C$8*100</f>
        <v>11.811391223155928</v>
      </c>
      <c r="E24" s="99">
        <v>1575</v>
      </c>
      <c r="F24" s="100">
        <f>E24/$E$8*100</f>
        <v>3.3733855940371393</v>
      </c>
      <c r="G24" s="99">
        <v>2582319</v>
      </c>
      <c r="H24" s="56">
        <f>G24/$G$8*100</f>
        <v>1.425642054261824</v>
      </c>
    </row>
    <row r="25" spans="1:8" ht="17.25" customHeight="1">
      <c r="A25" s="78" t="s">
        <v>79</v>
      </c>
      <c r="B25" s="96" t="s">
        <v>80</v>
      </c>
      <c r="C25" s="99">
        <v>48</v>
      </c>
      <c r="D25" s="100">
        <f>C25/$C$8*100</f>
        <v>2.2408963585434174</v>
      </c>
      <c r="E25" s="99">
        <v>884</v>
      </c>
      <c r="F25" s="100">
        <f>E25/$E$8*100</f>
        <v>1.8933795969071945</v>
      </c>
      <c r="G25" s="99">
        <v>2581790</v>
      </c>
      <c r="H25" s="56">
        <f>G25/$G$8*100</f>
        <v>1.4253500048881005</v>
      </c>
    </row>
    <row r="26" spans="1:8" ht="17.25" customHeight="1">
      <c r="A26" s="78" t="s">
        <v>81</v>
      </c>
      <c r="B26" s="96" t="s">
        <v>82</v>
      </c>
      <c r="C26" s="99">
        <v>72</v>
      </c>
      <c r="D26" s="100">
        <f>C26/$C$8*100</f>
        <v>3.361344537815126</v>
      </c>
      <c r="E26" s="99">
        <v>6650</v>
      </c>
      <c r="F26" s="100">
        <f>E26/$E$8*100</f>
        <v>14.24318361926792</v>
      </c>
      <c r="G26" s="99">
        <v>34455168</v>
      </c>
      <c r="H26" s="56">
        <f>G26/$G$8*100</f>
        <v>19.021947515956107</v>
      </c>
    </row>
    <row r="27" spans="1:8" ht="17.25" customHeight="1">
      <c r="A27" s="78"/>
      <c r="B27" s="96"/>
      <c r="C27" s="99"/>
      <c r="D27" s="100"/>
      <c r="E27" s="99"/>
      <c r="F27" s="100"/>
      <c r="G27" s="99"/>
      <c r="H27" s="56"/>
    </row>
    <row r="28" spans="1:8" ht="17.25" customHeight="1">
      <c r="A28" s="78" t="s">
        <v>83</v>
      </c>
      <c r="B28" s="96" t="s">
        <v>84</v>
      </c>
      <c r="C28" s="99">
        <v>18</v>
      </c>
      <c r="D28" s="100">
        <f>C28/$C$8*100</f>
        <v>0.8403361344537815</v>
      </c>
      <c r="E28" s="99">
        <v>457</v>
      </c>
      <c r="F28" s="100">
        <f>E28/$E$8*100</f>
        <v>0.97881728030157</v>
      </c>
      <c r="G28" s="99">
        <v>1077394</v>
      </c>
      <c r="H28" s="56">
        <f>G28/$G$8*100</f>
        <v>0.5948057522751309</v>
      </c>
    </row>
    <row r="29" spans="1:8" ht="17.25" customHeight="1">
      <c r="A29" s="78" t="s">
        <v>85</v>
      </c>
      <c r="B29" s="96" t="s">
        <v>86</v>
      </c>
      <c r="C29" s="99">
        <v>318</v>
      </c>
      <c r="D29" s="100">
        <f>C29/$C$8*100</f>
        <v>14.84593837535014</v>
      </c>
      <c r="E29" s="99">
        <v>3372</v>
      </c>
      <c r="F29" s="100">
        <f>E29/$E$8*100</f>
        <v>7.222257919424275</v>
      </c>
      <c r="G29" s="99">
        <v>5930644</v>
      </c>
      <c r="H29" s="56">
        <f>G29/$G$8*100</f>
        <v>3.274179330770351</v>
      </c>
    </row>
    <row r="30" spans="1:8" ht="17.25" customHeight="1">
      <c r="A30" s="78" t="s">
        <v>87</v>
      </c>
      <c r="B30" s="96" t="s">
        <v>88</v>
      </c>
      <c r="C30" s="99">
        <v>253</v>
      </c>
      <c r="D30" s="100">
        <f>C30/$C$8*100</f>
        <v>11.811391223155928</v>
      </c>
      <c r="E30" s="99">
        <v>4501</v>
      </c>
      <c r="F30" s="100">
        <f>E30/$E$8*100</f>
        <v>9.640386386515026</v>
      </c>
      <c r="G30" s="99">
        <v>9745938</v>
      </c>
      <c r="H30" s="56">
        <f>G30/$G$8*100</f>
        <v>5.380520017483654</v>
      </c>
    </row>
    <row r="31" spans="1:8" ht="17.25" customHeight="1">
      <c r="A31" s="78" t="s">
        <v>89</v>
      </c>
      <c r="B31" s="96" t="s">
        <v>90</v>
      </c>
      <c r="C31" s="99">
        <v>136</v>
      </c>
      <c r="D31" s="100">
        <f>C31/$C$8*100</f>
        <v>6.349206349206349</v>
      </c>
      <c r="E31" s="99">
        <v>10570</v>
      </c>
      <c r="F31" s="100">
        <f>E31/$E$8*100</f>
        <v>22.639165542204804</v>
      </c>
      <c r="G31" s="99">
        <v>56204736</v>
      </c>
      <c r="H31" s="56">
        <f>G31/$G$8*100</f>
        <v>31.029410111718768</v>
      </c>
    </row>
    <row r="32" spans="1:8" ht="17.25" customHeight="1">
      <c r="A32" s="78" t="s">
        <v>91</v>
      </c>
      <c r="B32" s="96" t="s">
        <v>92</v>
      </c>
      <c r="C32" s="99">
        <v>58</v>
      </c>
      <c r="D32" s="100">
        <f>C32/$C$8*100</f>
        <v>2.707749766573296</v>
      </c>
      <c r="E32" s="99">
        <v>1184</v>
      </c>
      <c r="F32" s="100">
        <f>E32/$E$8*100</f>
        <v>2.5359292338666495</v>
      </c>
      <c r="G32" s="99">
        <v>1684060</v>
      </c>
      <c r="H32" s="56">
        <f>G32/$G$8*100</f>
        <v>0.9297328323495925</v>
      </c>
    </row>
    <row r="33" spans="1:8" ht="17.25" customHeight="1">
      <c r="A33" s="78"/>
      <c r="B33" s="96"/>
      <c r="C33" s="99"/>
      <c r="D33" s="100"/>
      <c r="E33" s="99"/>
      <c r="F33" s="100"/>
      <c r="G33" s="99"/>
      <c r="H33" s="56"/>
    </row>
    <row r="34" spans="1:8" ht="17.25" customHeight="1">
      <c r="A34" s="78" t="s">
        <v>93</v>
      </c>
      <c r="B34" s="96" t="s">
        <v>94</v>
      </c>
      <c r="C34" s="99">
        <v>4</v>
      </c>
      <c r="D34" s="100">
        <f>C34/$C$8*100</f>
        <v>0.18674136321195145</v>
      </c>
      <c r="E34" s="54">
        <v>15</v>
      </c>
      <c r="F34" s="100">
        <f>E34/$E$8*100</f>
        <v>0.032127481847972754</v>
      </c>
      <c r="G34" s="101">
        <v>17805</v>
      </c>
      <c r="H34" s="56">
        <f>G34/$G$8*100</f>
        <v>0.009829752550374984</v>
      </c>
    </row>
    <row r="35" spans="1:8" ht="17.25" customHeight="1">
      <c r="A35" s="78" t="s">
        <v>95</v>
      </c>
      <c r="B35" s="96" t="s">
        <v>96</v>
      </c>
      <c r="C35" s="53" t="s">
        <v>97</v>
      </c>
      <c r="D35" s="100" t="s">
        <v>97</v>
      </c>
      <c r="E35" s="53" t="s">
        <v>97</v>
      </c>
      <c r="F35" s="100" t="s">
        <v>97</v>
      </c>
      <c r="G35" s="53" t="s">
        <v>97</v>
      </c>
      <c r="H35" s="56" t="s">
        <v>97</v>
      </c>
    </row>
    <row r="36" spans="1:8" ht="17.25" customHeight="1">
      <c r="A36" s="78" t="s">
        <v>98</v>
      </c>
      <c r="B36" s="96" t="s">
        <v>99</v>
      </c>
      <c r="C36" s="99">
        <v>132</v>
      </c>
      <c r="D36" s="100">
        <f>C36/$C$8*100</f>
        <v>6.162464985994398</v>
      </c>
      <c r="E36" s="99">
        <v>902</v>
      </c>
      <c r="F36" s="100">
        <f>E36/$E$8*100</f>
        <v>1.9319325751247618</v>
      </c>
      <c r="G36" s="99">
        <v>1156314</v>
      </c>
      <c r="H36" s="56">
        <f>G36/$G$8*100</f>
        <v>0.6383757647028531</v>
      </c>
    </row>
    <row r="37" spans="1:8" ht="17.25" customHeight="1">
      <c r="A37" s="41"/>
      <c r="B37" s="102"/>
      <c r="C37" s="103"/>
      <c r="D37" s="104"/>
      <c r="E37" s="103"/>
      <c r="F37" s="104"/>
      <c r="G37" s="103"/>
      <c r="H37" s="105"/>
    </row>
    <row r="38" spans="1:8" ht="17.25" customHeight="1">
      <c r="A38" s="36"/>
      <c r="B38" s="106"/>
      <c r="C38" s="86"/>
      <c r="D38" s="36"/>
      <c r="E38" s="86"/>
      <c r="F38" s="36"/>
      <c r="G38" s="86"/>
      <c r="H38" s="36"/>
    </row>
  </sheetData>
  <mergeCells count="1">
    <mergeCell ref="A5:B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IV16384"/>
    </sheetView>
  </sheetViews>
  <sheetFormatPr defaultColWidth="9.00390625" defaultRowHeight="14.25"/>
  <cols>
    <col min="1" max="1" width="3.75390625" style="107" customWidth="1"/>
    <col min="2" max="2" width="14.375" style="107" customWidth="1"/>
    <col min="3" max="9" width="8.25390625" style="107" customWidth="1"/>
    <col min="10" max="16384" width="9.00390625" style="107" customWidth="1"/>
  </cols>
  <sheetData>
    <row r="1" spans="1:9" ht="12">
      <c r="A1" s="37" t="s">
        <v>100</v>
      </c>
      <c r="B1" s="37"/>
      <c r="C1" s="37"/>
      <c r="D1" s="79"/>
      <c r="E1" s="2"/>
      <c r="F1" s="2"/>
      <c r="G1" s="2"/>
      <c r="H1" s="2"/>
      <c r="I1" s="2"/>
    </row>
    <row r="2" spans="1:9" ht="12">
      <c r="A2" s="39" t="s">
        <v>101</v>
      </c>
      <c r="B2" s="79"/>
      <c r="C2" s="37"/>
      <c r="D2" s="2"/>
      <c r="E2" s="2"/>
      <c r="F2" s="2"/>
      <c r="G2" s="2"/>
      <c r="H2" s="2"/>
      <c r="I2" s="2"/>
    </row>
    <row r="3" spans="1:9" ht="12">
      <c r="A3" s="40"/>
      <c r="B3" s="108"/>
      <c r="C3" s="108"/>
      <c r="D3" s="108"/>
      <c r="E3" s="108"/>
      <c r="F3" s="108"/>
      <c r="G3" s="108"/>
      <c r="H3" s="108"/>
      <c r="I3" s="109"/>
    </row>
    <row r="4" spans="1:9" ht="12" customHeight="1">
      <c r="A4" s="36"/>
      <c r="B4" s="110"/>
      <c r="C4" s="111" t="s">
        <v>102</v>
      </c>
      <c r="D4" s="112"/>
      <c r="E4" s="112"/>
      <c r="F4" s="113"/>
      <c r="G4" s="114" t="s">
        <v>103</v>
      </c>
      <c r="H4" s="113"/>
      <c r="I4" s="115"/>
    </row>
    <row r="5" spans="1:9" ht="12">
      <c r="A5" s="79"/>
      <c r="B5" s="96" t="s">
        <v>104</v>
      </c>
      <c r="C5" s="116" t="s">
        <v>105</v>
      </c>
      <c r="D5" s="116" t="s">
        <v>48</v>
      </c>
      <c r="E5" s="116" t="s">
        <v>106</v>
      </c>
      <c r="F5" s="44" t="s">
        <v>99</v>
      </c>
      <c r="G5" s="116" t="s">
        <v>105</v>
      </c>
      <c r="H5" s="44" t="s">
        <v>48</v>
      </c>
      <c r="I5" s="9" t="s">
        <v>107</v>
      </c>
    </row>
    <row r="6" spans="1:10" ht="12">
      <c r="A6" s="117"/>
      <c r="B6" s="93"/>
      <c r="C6" s="118" t="s">
        <v>108</v>
      </c>
      <c r="D6" s="118" t="s">
        <v>109</v>
      </c>
      <c r="E6" s="118"/>
      <c r="F6" s="95"/>
      <c r="G6" s="118" t="s">
        <v>108</v>
      </c>
      <c r="H6" s="95" t="s">
        <v>109</v>
      </c>
      <c r="I6" s="119" t="s">
        <v>110</v>
      </c>
      <c r="J6" s="120"/>
    </row>
    <row r="7" spans="1:9" ht="12">
      <c r="A7" s="36"/>
      <c r="B7" s="96"/>
      <c r="C7" s="121"/>
      <c r="D7" s="121"/>
      <c r="E7" s="121"/>
      <c r="F7" s="96"/>
      <c r="G7" s="121"/>
      <c r="H7" s="96"/>
      <c r="I7" s="36"/>
    </row>
    <row r="8" spans="1:9" ht="12">
      <c r="A8" s="80"/>
      <c r="B8" s="98" t="s">
        <v>52</v>
      </c>
      <c r="C8" s="122">
        <v>1403</v>
      </c>
      <c r="D8" s="123">
        <f>C8/$C$8*100</f>
        <v>100</v>
      </c>
      <c r="E8" s="122">
        <v>1042</v>
      </c>
      <c r="F8" s="124">
        <v>361</v>
      </c>
      <c r="G8" s="122">
        <v>1444</v>
      </c>
      <c r="H8" s="123">
        <f>G8/$G$8*100</f>
        <v>100</v>
      </c>
      <c r="I8" s="125">
        <f>C8-G8</f>
        <v>-41</v>
      </c>
    </row>
    <row r="9" spans="1:9" ht="12">
      <c r="A9" s="80"/>
      <c r="B9" s="96"/>
      <c r="C9" s="126" t="s">
        <v>111</v>
      </c>
      <c r="D9" s="123"/>
      <c r="E9" s="121"/>
      <c r="F9" s="96" t="s">
        <v>112</v>
      </c>
      <c r="G9" s="126" t="s">
        <v>111</v>
      </c>
      <c r="H9" s="123"/>
      <c r="I9" s="125"/>
    </row>
    <row r="10" spans="1:9" ht="12">
      <c r="A10" s="80">
        <v>12</v>
      </c>
      <c r="B10" s="96" t="s">
        <v>54</v>
      </c>
      <c r="C10" s="127">
        <v>172</v>
      </c>
      <c r="D10" s="123">
        <f>C10/$C$8*100</f>
        <v>12.25944404846757</v>
      </c>
      <c r="E10" s="127">
        <v>121</v>
      </c>
      <c r="F10" s="124">
        <v>51</v>
      </c>
      <c r="G10" s="127">
        <v>171</v>
      </c>
      <c r="H10" s="123">
        <f>G10/$G$8*100</f>
        <v>11.842105263157894</v>
      </c>
      <c r="I10" s="125">
        <f>C10-G10</f>
        <v>1</v>
      </c>
    </row>
    <row r="11" spans="1:9" ht="12">
      <c r="A11" s="80">
        <v>13</v>
      </c>
      <c r="B11" s="96" t="s">
        <v>56</v>
      </c>
      <c r="C11" s="127">
        <v>18</v>
      </c>
      <c r="D11" s="123">
        <f>C11/$C$8*100</f>
        <v>1.2829650748396295</v>
      </c>
      <c r="E11" s="127">
        <v>16</v>
      </c>
      <c r="F11" s="124">
        <v>2</v>
      </c>
      <c r="G11" s="127">
        <v>21</v>
      </c>
      <c r="H11" s="123">
        <f>G11/$G$8*100</f>
        <v>1.4542936288088644</v>
      </c>
      <c r="I11" s="125">
        <f>C11-G11</f>
        <v>-3</v>
      </c>
    </row>
    <row r="12" spans="1:9" ht="12" customHeight="1">
      <c r="A12" s="80">
        <v>14</v>
      </c>
      <c r="B12" s="96" t="s">
        <v>58</v>
      </c>
      <c r="C12" s="127">
        <v>7</v>
      </c>
      <c r="D12" s="123">
        <f>C12/$C$8*100</f>
        <v>0.4989308624376337</v>
      </c>
      <c r="E12" s="127">
        <v>6</v>
      </c>
      <c r="F12" s="124">
        <v>1</v>
      </c>
      <c r="G12" s="127">
        <v>7</v>
      </c>
      <c r="H12" s="123">
        <f>G12/$G$8*100</f>
        <v>0.48476454293628807</v>
      </c>
      <c r="I12" s="125">
        <f>C12-G12</f>
        <v>0</v>
      </c>
    </row>
    <row r="13" spans="1:9" ht="12">
      <c r="A13" s="80">
        <v>15</v>
      </c>
      <c r="B13" s="96" t="s">
        <v>60</v>
      </c>
      <c r="C13" s="127">
        <v>66</v>
      </c>
      <c r="D13" s="123">
        <f>C13/$C$8*100</f>
        <v>4.704205274411975</v>
      </c>
      <c r="E13" s="127">
        <v>38</v>
      </c>
      <c r="F13" s="124">
        <v>28</v>
      </c>
      <c r="G13" s="127">
        <v>67</v>
      </c>
      <c r="H13" s="123">
        <f>G13/$G$8*100</f>
        <v>4.639889196675901</v>
      </c>
      <c r="I13" s="125">
        <f>C13-G13</f>
        <v>-1</v>
      </c>
    </row>
    <row r="14" spans="1:9" ht="12">
      <c r="A14" s="80">
        <v>16</v>
      </c>
      <c r="B14" s="96" t="s">
        <v>62</v>
      </c>
      <c r="C14" s="127">
        <v>29</v>
      </c>
      <c r="D14" s="123">
        <f>C14/$C$8*100</f>
        <v>2.066999287241625</v>
      </c>
      <c r="E14" s="127">
        <v>25</v>
      </c>
      <c r="F14" s="124">
        <v>4</v>
      </c>
      <c r="G14" s="127">
        <v>35</v>
      </c>
      <c r="H14" s="123">
        <f>G14/$G$8*100</f>
        <v>2.4238227146814406</v>
      </c>
      <c r="I14" s="125" t="s">
        <v>113</v>
      </c>
    </row>
    <row r="15" spans="1:9" ht="12">
      <c r="A15" s="80"/>
      <c r="B15" s="96"/>
      <c r="C15" s="126" t="s">
        <v>111</v>
      </c>
      <c r="D15" s="123"/>
      <c r="E15" s="127" t="s">
        <v>111</v>
      </c>
      <c r="F15" s="124"/>
      <c r="G15" s="126" t="s">
        <v>111</v>
      </c>
      <c r="H15" s="123"/>
      <c r="I15" s="125"/>
    </row>
    <row r="16" spans="1:9" ht="12">
      <c r="A16" s="80">
        <v>17</v>
      </c>
      <c r="B16" s="96" t="s">
        <v>64</v>
      </c>
      <c r="C16" s="127">
        <v>41</v>
      </c>
      <c r="D16" s="123">
        <f>C16/$C$8*100</f>
        <v>2.9223093371347115</v>
      </c>
      <c r="E16" s="127">
        <v>27</v>
      </c>
      <c r="F16" s="124">
        <v>14</v>
      </c>
      <c r="G16" s="127">
        <v>45</v>
      </c>
      <c r="H16" s="123">
        <f>G16/$G$8*100</f>
        <v>3.1163434903047094</v>
      </c>
      <c r="I16" s="125">
        <f>C16-G16</f>
        <v>-4</v>
      </c>
    </row>
    <row r="17" spans="1:9" ht="12">
      <c r="A17" s="80">
        <v>18</v>
      </c>
      <c r="B17" s="96" t="s">
        <v>66</v>
      </c>
      <c r="C17" s="127">
        <v>43</v>
      </c>
      <c r="D17" s="123">
        <f>C17/$C$8*100</f>
        <v>3.0648610121168924</v>
      </c>
      <c r="E17" s="127">
        <v>36</v>
      </c>
      <c r="F17" s="124">
        <v>7</v>
      </c>
      <c r="G17" s="127">
        <v>44</v>
      </c>
      <c r="H17" s="123">
        <f>G17/$G$8*100</f>
        <v>3.0470914127423825</v>
      </c>
      <c r="I17" s="125">
        <f>C17-G17</f>
        <v>-1</v>
      </c>
    </row>
    <row r="18" spans="1:9" ht="12">
      <c r="A18" s="80">
        <v>19</v>
      </c>
      <c r="B18" s="96" t="s">
        <v>68</v>
      </c>
      <c r="C18" s="127">
        <v>92</v>
      </c>
      <c r="D18" s="123">
        <f>C18/$C$8*100</f>
        <v>6.557377049180328</v>
      </c>
      <c r="E18" s="127">
        <v>69</v>
      </c>
      <c r="F18" s="124">
        <v>23</v>
      </c>
      <c r="G18" s="127">
        <v>90</v>
      </c>
      <c r="H18" s="123">
        <f>G18/$G$8*100</f>
        <v>6.232686980609419</v>
      </c>
      <c r="I18" s="125">
        <f>C18-G18</f>
        <v>2</v>
      </c>
    </row>
    <row r="19" spans="1:9" ht="12">
      <c r="A19" s="80">
        <v>20</v>
      </c>
      <c r="B19" s="96" t="s">
        <v>70</v>
      </c>
      <c r="C19" s="127">
        <v>36</v>
      </c>
      <c r="D19" s="123">
        <f>C19/$C$8*100</f>
        <v>2.565930149679259</v>
      </c>
      <c r="E19" s="127">
        <v>32</v>
      </c>
      <c r="F19" s="124">
        <v>4</v>
      </c>
      <c r="G19" s="127">
        <v>38</v>
      </c>
      <c r="H19" s="123">
        <f>G19/$G$8*100</f>
        <v>2.631578947368421</v>
      </c>
      <c r="I19" s="125">
        <f>C19-G19</f>
        <v>-2</v>
      </c>
    </row>
    <row r="20" spans="1:9" ht="12">
      <c r="A20" s="80">
        <v>21</v>
      </c>
      <c r="B20" s="96" t="s">
        <v>72</v>
      </c>
      <c r="C20" s="127">
        <v>8</v>
      </c>
      <c r="D20" s="123">
        <f>C20/$C$8*100</f>
        <v>0.5702066999287242</v>
      </c>
      <c r="E20" s="127">
        <v>8</v>
      </c>
      <c r="F20" s="58" t="s">
        <v>113</v>
      </c>
      <c r="G20" s="127">
        <v>6</v>
      </c>
      <c r="H20" s="123">
        <f>G20/$G$8*100</f>
        <v>0.41551246537396125</v>
      </c>
      <c r="I20" s="125">
        <f>C20-G20</f>
        <v>2</v>
      </c>
    </row>
    <row r="21" spans="1:9" ht="12">
      <c r="A21" s="80"/>
      <c r="B21" s="96"/>
      <c r="C21" s="126" t="s">
        <v>111</v>
      </c>
      <c r="D21" s="123"/>
      <c r="E21" s="127" t="s">
        <v>111</v>
      </c>
      <c r="F21" s="124" t="s">
        <v>112</v>
      </c>
      <c r="G21" s="126" t="s">
        <v>111</v>
      </c>
      <c r="H21" s="123"/>
      <c r="I21" s="125"/>
    </row>
    <row r="22" spans="1:9" ht="12">
      <c r="A22" s="80">
        <v>22</v>
      </c>
      <c r="B22" s="96" t="s">
        <v>74</v>
      </c>
      <c r="C22" s="127">
        <v>43</v>
      </c>
      <c r="D22" s="123">
        <f>C22/$C$8*100</f>
        <v>3.0648610121168924</v>
      </c>
      <c r="E22" s="127">
        <v>35</v>
      </c>
      <c r="F22" s="124">
        <v>8</v>
      </c>
      <c r="G22" s="127">
        <v>42</v>
      </c>
      <c r="H22" s="123">
        <f>G22/$G$8*100</f>
        <v>2.9085872576177287</v>
      </c>
      <c r="I22" s="125">
        <f>C22-G22</f>
        <v>1</v>
      </c>
    </row>
    <row r="23" spans="1:9" ht="12">
      <c r="A23" s="80">
        <v>23</v>
      </c>
      <c r="B23" s="96" t="s">
        <v>76</v>
      </c>
      <c r="C23" s="127">
        <v>7</v>
      </c>
      <c r="D23" s="123">
        <f>C23/$C$8*100</f>
        <v>0.4989308624376337</v>
      </c>
      <c r="E23" s="127">
        <v>6</v>
      </c>
      <c r="F23" s="124">
        <v>1</v>
      </c>
      <c r="G23" s="127">
        <v>8</v>
      </c>
      <c r="H23" s="123">
        <f>G23/$G$8*100</f>
        <v>0.554016620498615</v>
      </c>
      <c r="I23" s="125">
        <f>C23-G23</f>
        <v>-1</v>
      </c>
    </row>
    <row r="24" spans="1:9" ht="12">
      <c r="A24" s="80">
        <v>24</v>
      </c>
      <c r="B24" s="96" t="s">
        <v>78</v>
      </c>
      <c r="C24" s="127">
        <v>135</v>
      </c>
      <c r="D24" s="123">
        <f>C24/$C$8*100</f>
        <v>9.62223806129722</v>
      </c>
      <c r="E24" s="127">
        <v>28</v>
      </c>
      <c r="F24" s="124">
        <v>107</v>
      </c>
      <c r="G24" s="127">
        <v>152</v>
      </c>
      <c r="H24" s="123">
        <f>G24/$G$8*100</f>
        <v>10.526315789473683</v>
      </c>
      <c r="I24" s="125">
        <f>C24-G24</f>
        <v>-17</v>
      </c>
    </row>
    <row r="25" spans="1:9" ht="12">
      <c r="A25" s="80">
        <v>25</v>
      </c>
      <c r="B25" s="96" t="s">
        <v>80</v>
      </c>
      <c r="C25" s="127">
        <v>36</v>
      </c>
      <c r="D25" s="123">
        <f>C25/$C$8*100</f>
        <v>2.565930149679259</v>
      </c>
      <c r="E25" s="127">
        <v>33</v>
      </c>
      <c r="F25" s="124">
        <v>3</v>
      </c>
      <c r="G25" s="127">
        <v>39</v>
      </c>
      <c r="H25" s="123">
        <f>G25/$G$8*100</f>
        <v>2.7008310249307477</v>
      </c>
      <c r="I25" s="125">
        <f>C25-G25</f>
        <v>-3</v>
      </c>
    </row>
    <row r="26" spans="1:9" ht="12">
      <c r="A26" s="80">
        <v>26</v>
      </c>
      <c r="B26" s="96" t="s">
        <v>82</v>
      </c>
      <c r="C26" s="127">
        <v>58</v>
      </c>
      <c r="D26" s="123">
        <f>C26/$C$8*100</f>
        <v>4.13399857448325</v>
      </c>
      <c r="E26" s="127">
        <v>52</v>
      </c>
      <c r="F26" s="124">
        <v>6</v>
      </c>
      <c r="G26" s="127">
        <v>64</v>
      </c>
      <c r="H26" s="123">
        <f>G26/$G$8*100</f>
        <v>4.43213296398892</v>
      </c>
      <c r="I26" s="125" t="s">
        <v>113</v>
      </c>
    </row>
    <row r="27" spans="1:9" ht="12">
      <c r="A27" s="80"/>
      <c r="B27" s="96"/>
      <c r="C27" s="126" t="s">
        <v>111</v>
      </c>
      <c r="D27" s="123"/>
      <c r="E27" s="127" t="s">
        <v>111</v>
      </c>
      <c r="F27" s="124" t="s">
        <v>112</v>
      </c>
      <c r="G27" s="126" t="s">
        <v>111</v>
      </c>
      <c r="H27" s="123"/>
      <c r="I27" s="125"/>
    </row>
    <row r="28" spans="1:9" ht="12">
      <c r="A28" s="80">
        <v>27</v>
      </c>
      <c r="B28" s="96" t="s">
        <v>84</v>
      </c>
      <c r="C28" s="127">
        <v>13</v>
      </c>
      <c r="D28" s="123">
        <f>C28/$C$8*100</f>
        <v>0.9265858873841768</v>
      </c>
      <c r="E28" s="127">
        <v>11</v>
      </c>
      <c r="F28" s="124">
        <v>2</v>
      </c>
      <c r="G28" s="127">
        <v>13</v>
      </c>
      <c r="H28" s="123">
        <f>G28/$G$8*100</f>
        <v>0.9002770083102494</v>
      </c>
      <c r="I28" s="125">
        <f>C28-G28</f>
        <v>0</v>
      </c>
    </row>
    <row r="29" spans="1:9" ht="12">
      <c r="A29" s="80">
        <v>28</v>
      </c>
      <c r="B29" s="96" t="s">
        <v>86</v>
      </c>
      <c r="C29" s="127">
        <v>214</v>
      </c>
      <c r="D29" s="123">
        <f>C29/$C$8*100</f>
        <v>15.25302922309337</v>
      </c>
      <c r="E29" s="127">
        <v>169</v>
      </c>
      <c r="F29" s="124">
        <v>45</v>
      </c>
      <c r="G29" s="127">
        <v>207</v>
      </c>
      <c r="H29" s="123">
        <f>G29/$G$8*100</f>
        <v>14.335180055401661</v>
      </c>
      <c r="I29" s="125">
        <f>C29-G29</f>
        <v>7</v>
      </c>
    </row>
    <row r="30" spans="1:9" ht="12">
      <c r="A30" s="80">
        <v>29</v>
      </c>
      <c r="B30" s="96" t="s">
        <v>88</v>
      </c>
      <c r="C30" s="127">
        <v>156</v>
      </c>
      <c r="D30" s="123">
        <f>C30/$C$8*100</f>
        <v>11.119030648610122</v>
      </c>
      <c r="E30" s="127">
        <v>136</v>
      </c>
      <c r="F30" s="124">
        <v>20</v>
      </c>
      <c r="G30" s="127">
        <v>156</v>
      </c>
      <c r="H30" s="123">
        <f>G30/$G$8*100</f>
        <v>10.80332409972299</v>
      </c>
      <c r="I30" s="125">
        <f>C30-G30</f>
        <v>0</v>
      </c>
    </row>
    <row r="31" spans="1:9" ht="12">
      <c r="A31" s="80">
        <v>30</v>
      </c>
      <c r="B31" s="96" t="s">
        <v>90</v>
      </c>
      <c r="C31" s="127">
        <v>123</v>
      </c>
      <c r="D31" s="123">
        <f>C31/$C$8*100</f>
        <v>8.766928011404133</v>
      </c>
      <c r="E31" s="127">
        <v>115</v>
      </c>
      <c r="F31" s="124">
        <v>8</v>
      </c>
      <c r="G31" s="127">
        <v>125</v>
      </c>
      <c r="H31" s="123">
        <f>G31/$G$8*100</f>
        <v>8.65650969529086</v>
      </c>
      <c r="I31" s="125">
        <f>C31-G31</f>
        <v>-2</v>
      </c>
    </row>
    <row r="32" spans="1:9" ht="12">
      <c r="A32" s="80">
        <v>31</v>
      </c>
      <c r="B32" s="96" t="s">
        <v>92</v>
      </c>
      <c r="C32" s="127">
        <v>42</v>
      </c>
      <c r="D32" s="123">
        <f>C32/$C$8*100</f>
        <v>2.993585174625802</v>
      </c>
      <c r="E32" s="127">
        <v>29</v>
      </c>
      <c r="F32" s="124">
        <v>13</v>
      </c>
      <c r="G32" s="127">
        <v>44</v>
      </c>
      <c r="H32" s="123">
        <f>G32/$G$8*100</f>
        <v>3.0470914127423825</v>
      </c>
      <c r="I32" s="125" t="s">
        <v>113</v>
      </c>
    </row>
    <row r="33" spans="1:9" ht="12">
      <c r="A33" s="80"/>
      <c r="B33" s="96"/>
      <c r="C33" s="126" t="s">
        <v>111</v>
      </c>
      <c r="D33" s="123"/>
      <c r="E33" s="127" t="s">
        <v>111</v>
      </c>
      <c r="F33" s="124" t="s">
        <v>112</v>
      </c>
      <c r="G33" s="126" t="s">
        <v>111</v>
      </c>
      <c r="H33" s="123"/>
      <c r="I33" s="125"/>
    </row>
    <row r="34" spans="1:9" ht="12">
      <c r="A34" s="80">
        <v>32</v>
      </c>
      <c r="B34" s="96" t="s">
        <v>94</v>
      </c>
      <c r="C34" s="127">
        <v>1</v>
      </c>
      <c r="D34" s="123">
        <f>C34/$C$8*100</f>
        <v>0.07127583749109052</v>
      </c>
      <c r="E34" s="128" t="s">
        <v>113</v>
      </c>
      <c r="F34" s="124">
        <v>1</v>
      </c>
      <c r="G34" s="127">
        <v>3</v>
      </c>
      <c r="H34" s="123">
        <f>G34/$G$8*100</f>
        <v>0.20775623268698062</v>
      </c>
      <c r="I34" s="129">
        <f>C34-G34</f>
        <v>-2</v>
      </c>
    </row>
    <row r="35" spans="1:9" ht="12">
      <c r="A35" s="80">
        <v>33</v>
      </c>
      <c r="B35" s="96" t="s">
        <v>96</v>
      </c>
      <c r="C35" s="128" t="s">
        <v>113</v>
      </c>
      <c r="D35" s="128" t="s">
        <v>113</v>
      </c>
      <c r="E35" s="128" t="s">
        <v>113</v>
      </c>
      <c r="F35" s="58" t="s">
        <v>113</v>
      </c>
      <c r="G35" s="128" t="s">
        <v>113</v>
      </c>
      <c r="H35" s="128" t="s">
        <v>113</v>
      </c>
      <c r="I35" s="125" t="s">
        <v>113</v>
      </c>
    </row>
    <row r="36" spans="1:9" ht="12">
      <c r="A36" s="80">
        <v>34</v>
      </c>
      <c r="B36" s="96" t="s">
        <v>99</v>
      </c>
      <c r="C36" s="127">
        <v>63</v>
      </c>
      <c r="D36" s="123">
        <f>C36/$C$8*100</f>
        <v>4.490377761938703</v>
      </c>
      <c r="E36" s="127">
        <v>50</v>
      </c>
      <c r="F36" s="124">
        <v>13</v>
      </c>
      <c r="G36" s="127">
        <v>67</v>
      </c>
      <c r="H36" s="123">
        <f>G36/$G$8*100</f>
        <v>4.639889196675901</v>
      </c>
      <c r="I36" s="130">
        <f>C36-G36</f>
        <v>-4</v>
      </c>
    </row>
    <row r="37" spans="1:9" ht="12">
      <c r="A37" s="40"/>
      <c r="B37" s="131"/>
      <c r="C37" s="132"/>
      <c r="D37" s="132"/>
      <c r="E37" s="133"/>
      <c r="F37" s="134"/>
      <c r="G37" s="132"/>
      <c r="H37" s="135"/>
      <c r="I37" s="136" t="str">
        <f>IF(C37-G37&gt;-1," ","△")</f>
        <v> </v>
      </c>
    </row>
    <row r="38" spans="1:9" ht="12">
      <c r="A38" s="36"/>
      <c r="B38" s="115"/>
      <c r="C38" s="115"/>
      <c r="D38" s="115"/>
      <c r="E38" s="115"/>
      <c r="F38" s="115"/>
      <c r="G38" s="115"/>
      <c r="H38" s="115"/>
      <c r="I38" s="115"/>
    </row>
    <row r="39" spans="1:9" ht="12">
      <c r="A39" s="79"/>
      <c r="B39" s="2"/>
      <c r="C39" s="2"/>
      <c r="D39" s="2"/>
      <c r="E39" s="2"/>
      <c r="F39" s="2"/>
      <c r="G39" s="2"/>
      <c r="H39" s="2"/>
      <c r="I39" s="2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IV16384"/>
    </sheetView>
  </sheetViews>
  <sheetFormatPr defaultColWidth="9.00390625" defaultRowHeight="14.25"/>
  <cols>
    <col min="1" max="1" width="16.375" style="107" customWidth="1"/>
    <col min="2" max="8" width="8.25390625" style="107" customWidth="1"/>
    <col min="9" max="16384" width="9.00390625" style="107" customWidth="1"/>
  </cols>
  <sheetData>
    <row r="1" spans="1:8" ht="12">
      <c r="A1" s="37" t="s">
        <v>114</v>
      </c>
      <c r="B1" s="2"/>
      <c r="C1" s="2"/>
      <c r="D1" s="79"/>
      <c r="E1" s="2"/>
      <c r="F1" s="2"/>
      <c r="G1" s="2"/>
      <c r="H1" s="2"/>
    </row>
    <row r="2" spans="1:8" ht="12">
      <c r="A2" s="39" t="s">
        <v>115</v>
      </c>
      <c r="B2" s="2"/>
      <c r="C2" s="2"/>
      <c r="D2" s="2"/>
      <c r="E2" s="2"/>
      <c r="F2" s="2"/>
      <c r="G2" s="2"/>
      <c r="H2" s="2"/>
    </row>
    <row r="3" spans="1:8" ht="12">
      <c r="A3" s="108"/>
      <c r="B3" s="108"/>
      <c r="C3" s="108"/>
      <c r="D3" s="108"/>
      <c r="E3" s="108"/>
      <c r="F3" s="108"/>
      <c r="G3" s="108"/>
      <c r="H3" s="109"/>
    </row>
    <row r="4" spans="1:8" ht="12">
      <c r="A4" s="110"/>
      <c r="B4" s="137" t="s">
        <v>116</v>
      </c>
      <c r="C4" s="119"/>
      <c r="D4" s="119"/>
      <c r="E4" s="138"/>
      <c r="F4" s="137" t="s">
        <v>117</v>
      </c>
      <c r="G4" s="138"/>
      <c r="H4" s="115"/>
    </row>
    <row r="5" spans="1:8" ht="12">
      <c r="A5" s="44" t="s">
        <v>118</v>
      </c>
      <c r="B5" s="116" t="s">
        <v>105</v>
      </c>
      <c r="C5" s="116" t="s">
        <v>48</v>
      </c>
      <c r="D5" s="116" t="s">
        <v>106</v>
      </c>
      <c r="E5" s="116" t="s">
        <v>99</v>
      </c>
      <c r="F5" s="116" t="s">
        <v>105</v>
      </c>
      <c r="G5" s="44" t="s">
        <v>48</v>
      </c>
      <c r="H5" s="9" t="s">
        <v>107</v>
      </c>
    </row>
    <row r="6" spans="1:8" ht="12" customHeight="1">
      <c r="A6" s="93"/>
      <c r="B6" s="118" t="s">
        <v>108</v>
      </c>
      <c r="C6" s="118" t="s">
        <v>109</v>
      </c>
      <c r="D6" s="118"/>
      <c r="E6" s="118"/>
      <c r="F6" s="118" t="s">
        <v>108</v>
      </c>
      <c r="G6" s="95" t="s">
        <v>109</v>
      </c>
      <c r="H6" s="119" t="s">
        <v>110</v>
      </c>
    </row>
    <row r="7" spans="1:8" ht="12">
      <c r="A7" s="96"/>
      <c r="B7" s="121"/>
      <c r="C7" s="121"/>
      <c r="D7" s="121"/>
      <c r="E7" s="121"/>
      <c r="F7" s="121"/>
      <c r="G7" s="96"/>
      <c r="H7" s="36"/>
    </row>
    <row r="8" spans="1:8" ht="12">
      <c r="A8" s="67" t="s">
        <v>119</v>
      </c>
      <c r="B8" s="122">
        <v>1403</v>
      </c>
      <c r="C8" s="123">
        <f>B8/$B$8*100</f>
        <v>100</v>
      </c>
      <c r="D8" s="122">
        <v>1042</v>
      </c>
      <c r="E8" s="127">
        <v>361</v>
      </c>
      <c r="F8" s="122">
        <v>1444</v>
      </c>
      <c r="G8" s="139">
        <f>F8/$F$8*100</f>
        <v>100</v>
      </c>
      <c r="H8" s="130">
        <f>B8-F8</f>
        <v>-41</v>
      </c>
    </row>
    <row r="9" spans="1:8" ht="12">
      <c r="A9" s="96"/>
      <c r="B9" s="126">
        <f>IF(SUM(B10:B20)&lt;&gt;B8,"err","")</f>
      </c>
      <c r="C9" s="121"/>
      <c r="D9" s="126">
        <f>IF(SUM(D10:D20)&lt;&gt;D8,"err","")</f>
      </c>
      <c r="E9" s="126">
        <f>IF(SUM(E10:E20)&lt;&gt;E8,"err","")</f>
      </c>
      <c r="F9" s="126" t="s">
        <v>120</v>
      </c>
      <c r="G9" s="96"/>
      <c r="H9" s="130"/>
    </row>
    <row r="10" spans="1:8" ht="12">
      <c r="A10" s="67" t="s">
        <v>121</v>
      </c>
      <c r="B10" s="127">
        <v>722</v>
      </c>
      <c r="C10" s="123">
        <f>B10/$B$8*100</f>
        <v>51.46115466856735</v>
      </c>
      <c r="D10" s="127">
        <v>412</v>
      </c>
      <c r="E10" s="127">
        <v>310</v>
      </c>
      <c r="F10" s="126">
        <v>736</v>
      </c>
      <c r="G10" s="139">
        <f>F10/$F$8*100</f>
        <v>50.96952908587258</v>
      </c>
      <c r="H10" s="130">
        <f>B10-F10</f>
        <v>-14</v>
      </c>
    </row>
    <row r="11" spans="1:8" ht="12">
      <c r="A11" s="67" t="s">
        <v>122</v>
      </c>
      <c r="B11" s="127">
        <v>308</v>
      </c>
      <c r="C11" s="123">
        <f>B11/$B$8*100</f>
        <v>21.95295794725588</v>
      </c>
      <c r="D11" s="127">
        <v>268</v>
      </c>
      <c r="E11" s="127">
        <v>40</v>
      </c>
      <c r="F11" s="126">
        <v>320</v>
      </c>
      <c r="G11" s="139">
        <f>F11/$F$8*100</f>
        <v>22.160664819944596</v>
      </c>
      <c r="H11" s="130">
        <f>B11-F11</f>
        <v>-12</v>
      </c>
    </row>
    <row r="12" spans="1:8" ht="12">
      <c r="A12" s="67" t="s">
        <v>123</v>
      </c>
      <c r="B12" s="127">
        <v>154</v>
      </c>
      <c r="C12" s="123">
        <f>B12/$B$8*100</f>
        <v>10.97647897362794</v>
      </c>
      <c r="D12" s="127">
        <v>147</v>
      </c>
      <c r="E12" s="127">
        <v>7</v>
      </c>
      <c r="F12" s="126">
        <v>165</v>
      </c>
      <c r="G12" s="139">
        <f>F12/$F$8*100</f>
        <v>11.426592797783934</v>
      </c>
      <c r="H12" s="130">
        <f>B12-F12</f>
        <v>-11</v>
      </c>
    </row>
    <row r="13" spans="1:8" ht="12">
      <c r="A13" s="67" t="s">
        <v>124</v>
      </c>
      <c r="B13" s="127">
        <v>70</v>
      </c>
      <c r="C13" s="123">
        <f>B13/$B$8*100</f>
        <v>4.989308624376337</v>
      </c>
      <c r="D13" s="127">
        <v>68</v>
      </c>
      <c r="E13" s="127">
        <v>2</v>
      </c>
      <c r="F13" s="126">
        <v>75</v>
      </c>
      <c r="G13" s="139">
        <f>F13/$F$8*100</f>
        <v>5.193905817174515</v>
      </c>
      <c r="H13" s="130">
        <f>B13-F13</f>
        <v>-5</v>
      </c>
    </row>
    <row r="14" spans="1:8" ht="12">
      <c r="A14" s="67" t="s">
        <v>125</v>
      </c>
      <c r="B14" s="127">
        <v>88</v>
      </c>
      <c r="C14" s="123">
        <f>B14/$B$8*100</f>
        <v>6.272273699215966</v>
      </c>
      <c r="D14" s="127">
        <v>87</v>
      </c>
      <c r="E14" s="127">
        <v>1</v>
      </c>
      <c r="F14" s="126">
        <v>83</v>
      </c>
      <c r="G14" s="139">
        <f>F14/$F$8*100</f>
        <v>5.74792243767313</v>
      </c>
      <c r="H14" s="130">
        <f>B14-F14</f>
        <v>5</v>
      </c>
    </row>
    <row r="15" spans="1:8" ht="12">
      <c r="A15" s="67"/>
      <c r="B15" s="126"/>
      <c r="C15" s="121"/>
      <c r="D15" s="127"/>
      <c r="E15" s="127"/>
      <c r="F15" s="126"/>
      <c r="G15" s="96"/>
      <c r="H15" s="130"/>
    </row>
    <row r="16" spans="1:8" ht="12">
      <c r="A16" s="67" t="s">
        <v>126</v>
      </c>
      <c r="B16" s="127">
        <v>32</v>
      </c>
      <c r="C16" s="123">
        <f>B16/$B$8*100</f>
        <v>2.2808267997148968</v>
      </c>
      <c r="D16" s="127">
        <v>31</v>
      </c>
      <c r="E16" s="127">
        <v>1</v>
      </c>
      <c r="F16" s="126">
        <v>37</v>
      </c>
      <c r="G16" s="139">
        <f>F16/$F$8*100</f>
        <v>2.5623268698060944</v>
      </c>
      <c r="H16" s="130">
        <f>B16-F16</f>
        <v>-5</v>
      </c>
    </row>
    <row r="17" spans="1:8" ht="12">
      <c r="A17" s="67" t="s">
        <v>127</v>
      </c>
      <c r="B17" s="127">
        <v>6</v>
      </c>
      <c r="C17" s="123">
        <f>B17/$B$8*100</f>
        <v>0.42765502494654317</v>
      </c>
      <c r="D17" s="127">
        <v>6</v>
      </c>
      <c r="E17" s="140" t="s">
        <v>128</v>
      </c>
      <c r="F17" s="126">
        <v>7</v>
      </c>
      <c r="G17" s="139">
        <f>F17/$F$8*100</f>
        <v>0.48476454293628807</v>
      </c>
      <c r="H17" s="130">
        <f>B17-F17</f>
        <v>-1</v>
      </c>
    </row>
    <row r="18" spans="1:8" ht="12">
      <c r="A18" s="67" t="s">
        <v>129</v>
      </c>
      <c r="B18" s="127">
        <v>9</v>
      </c>
      <c r="C18" s="123">
        <f>B18/$B$8*100</f>
        <v>0.6414825374198148</v>
      </c>
      <c r="D18" s="127">
        <v>9</v>
      </c>
      <c r="E18" s="140" t="s">
        <v>128</v>
      </c>
      <c r="F18" s="126">
        <v>7</v>
      </c>
      <c r="G18" s="139">
        <f>F18/$F$8*100</f>
        <v>0.48476454293628807</v>
      </c>
      <c r="H18" s="130">
        <f>B18-F18</f>
        <v>2</v>
      </c>
    </row>
    <row r="19" spans="1:8" ht="12">
      <c r="A19" s="67" t="s">
        <v>130</v>
      </c>
      <c r="B19" s="127">
        <v>8</v>
      </c>
      <c r="C19" s="123">
        <f>B19/$B$8*100</f>
        <v>0.5702066999287242</v>
      </c>
      <c r="D19" s="127">
        <v>8</v>
      </c>
      <c r="E19" s="140" t="s">
        <v>128</v>
      </c>
      <c r="F19" s="126">
        <v>8</v>
      </c>
      <c r="G19" s="139">
        <f>F19/$F$8*100</f>
        <v>0.554016620498615</v>
      </c>
      <c r="H19" s="130">
        <f>B19-F19</f>
        <v>0</v>
      </c>
    </row>
    <row r="20" spans="1:8" ht="12">
      <c r="A20" s="67" t="s">
        <v>131</v>
      </c>
      <c r="B20" s="127">
        <v>6</v>
      </c>
      <c r="C20" s="123">
        <f>B20/$B$8*100</f>
        <v>0.42765502494654317</v>
      </c>
      <c r="D20" s="127">
        <v>6</v>
      </c>
      <c r="E20" s="140" t="s">
        <v>128</v>
      </c>
      <c r="F20" s="126">
        <v>6</v>
      </c>
      <c r="G20" s="139">
        <f>F20/$F$8*100</f>
        <v>0.41551246537396125</v>
      </c>
      <c r="H20" s="130">
        <f>B20-F20</f>
        <v>0</v>
      </c>
    </row>
    <row r="21" spans="1:8" ht="12">
      <c r="A21" s="131"/>
      <c r="B21" s="141"/>
      <c r="C21" s="141"/>
      <c r="D21" s="142"/>
      <c r="E21" s="142"/>
      <c r="F21" s="141"/>
      <c r="G21" s="131"/>
      <c r="H21" s="84" t="s">
        <v>132</v>
      </c>
    </row>
    <row r="22" spans="1:8" ht="12">
      <c r="A22" s="115"/>
      <c r="B22" s="115"/>
      <c r="C22" s="115"/>
      <c r="D22" s="115"/>
      <c r="E22" s="115"/>
      <c r="F22" s="115"/>
      <c r="G22" s="115"/>
      <c r="H22" s="115"/>
    </row>
    <row r="23" ht="12">
      <c r="E23" s="140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00390625" defaultRowHeight="14.25"/>
  <cols>
    <col min="1" max="1" width="3.75390625" style="144" customWidth="1"/>
    <col min="2" max="2" width="12.375" style="144" bestFit="1" customWidth="1"/>
    <col min="3" max="3" width="9.75390625" style="144" customWidth="1"/>
    <col min="4" max="4" width="6.75390625" style="144" customWidth="1"/>
    <col min="5" max="5" width="9.75390625" style="144" customWidth="1"/>
    <col min="6" max="6" width="9.875" style="144" customWidth="1"/>
    <col min="7" max="7" width="9.75390625" style="144" customWidth="1"/>
    <col min="8" max="8" width="6.75390625" style="144" customWidth="1"/>
    <col min="9" max="9" width="11.00390625" style="144" customWidth="1"/>
    <col min="10" max="16384" width="9.00390625" style="144" customWidth="1"/>
  </cols>
  <sheetData>
    <row r="1" spans="1:9" ht="12">
      <c r="A1" s="143" t="s">
        <v>133</v>
      </c>
      <c r="B1" s="143"/>
      <c r="C1" s="143"/>
      <c r="D1" s="143"/>
      <c r="E1" s="143"/>
      <c r="F1" s="143"/>
      <c r="G1" s="143"/>
      <c r="H1" s="143"/>
      <c r="I1" s="143"/>
    </row>
    <row r="2" spans="1:9" ht="12">
      <c r="A2" s="145" t="s">
        <v>101</v>
      </c>
      <c r="B2" s="146"/>
      <c r="C2" s="146"/>
      <c r="D2" s="146"/>
      <c r="E2" s="146"/>
      <c r="F2" s="146"/>
      <c r="G2" s="146"/>
      <c r="H2" s="146"/>
      <c r="I2" s="146"/>
    </row>
    <row r="3" spans="1:9" ht="12">
      <c r="A3" s="147"/>
      <c r="B3" s="147"/>
      <c r="C3" s="147"/>
      <c r="D3" s="147"/>
      <c r="E3" s="147"/>
      <c r="F3" s="147"/>
      <c r="G3" s="147"/>
      <c r="H3" s="148" t="s">
        <v>134</v>
      </c>
      <c r="I3" s="149"/>
    </row>
    <row r="4" spans="1:9" ht="12">
      <c r="A4" s="150"/>
      <c r="B4" s="151"/>
      <c r="C4" s="152" t="s">
        <v>135</v>
      </c>
      <c r="D4" s="152"/>
      <c r="E4" s="152"/>
      <c r="F4" s="153"/>
      <c r="G4" s="152" t="s">
        <v>136</v>
      </c>
      <c r="H4" s="153"/>
      <c r="I4" s="154"/>
    </row>
    <row r="5" spans="1:9" ht="12" customHeight="1">
      <c r="A5" s="155" t="s">
        <v>137</v>
      </c>
      <c r="B5" s="156"/>
      <c r="C5" s="157" t="s">
        <v>138</v>
      </c>
      <c r="D5" s="157" t="s">
        <v>48</v>
      </c>
      <c r="E5" s="157" t="s">
        <v>139</v>
      </c>
      <c r="F5" s="157" t="s">
        <v>140</v>
      </c>
      <c r="G5" s="157" t="s">
        <v>138</v>
      </c>
      <c r="H5" s="157" t="s">
        <v>48</v>
      </c>
      <c r="I5" s="158" t="s">
        <v>107</v>
      </c>
    </row>
    <row r="6" spans="1:9" ht="12">
      <c r="A6" s="159"/>
      <c r="B6" s="160"/>
      <c r="C6" s="161"/>
      <c r="D6" s="161" t="s">
        <v>109</v>
      </c>
      <c r="E6" s="161"/>
      <c r="F6" s="162" t="s">
        <v>141</v>
      </c>
      <c r="G6" s="161"/>
      <c r="H6" s="161" t="s">
        <v>109</v>
      </c>
      <c r="I6" s="152" t="s">
        <v>110</v>
      </c>
    </row>
    <row r="7" spans="1:9" ht="12">
      <c r="A7" s="150"/>
      <c r="B7" s="163"/>
      <c r="C7" s="163"/>
      <c r="D7" s="163"/>
      <c r="E7" s="163"/>
      <c r="F7" s="163"/>
      <c r="G7" s="163"/>
      <c r="H7" s="163"/>
      <c r="I7" s="150"/>
    </row>
    <row r="8" spans="1:9" ht="12">
      <c r="A8" s="154"/>
      <c r="B8" s="164" t="s">
        <v>52</v>
      </c>
      <c r="C8" s="165">
        <v>45107</v>
      </c>
      <c r="D8" s="166">
        <f>IF(C8=0,"－ ",C8/$C$8*100)</f>
        <v>100</v>
      </c>
      <c r="E8" s="165">
        <v>44520</v>
      </c>
      <c r="F8" s="167">
        <v>587</v>
      </c>
      <c r="G8" s="165">
        <v>46473</v>
      </c>
      <c r="H8" s="166">
        <f>IF(G8=0,"－ ",G8/$C$8*100)</f>
        <v>103.02835480080697</v>
      </c>
      <c r="I8" s="168">
        <f aca="true" t="shared" si="0" ref="I8:I14">C8-G8</f>
        <v>-1366</v>
      </c>
    </row>
    <row r="9" spans="1:9" ht="12">
      <c r="A9" s="154"/>
      <c r="B9" s="163"/>
      <c r="C9" s="167" t="s">
        <v>142</v>
      </c>
      <c r="D9" s="166"/>
      <c r="E9" s="167" t="s">
        <v>142</v>
      </c>
      <c r="F9" s="167" t="s">
        <v>112</v>
      </c>
      <c r="G9" s="167" t="s">
        <v>142</v>
      </c>
      <c r="H9" s="166"/>
      <c r="I9" s="168"/>
    </row>
    <row r="10" spans="1:9" ht="12">
      <c r="A10" s="154">
        <v>12</v>
      </c>
      <c r="B10" s="163" t="s">
        <v>54</v>
      </c>
      <c r="C10" s="165">
        <v>5006</v>
      </c>
      <c r="D10" s="166">
        <f>IF(C10=0,"－ ",C10/$C$8*100)</f>
        <v>11.09805573414326</v>
      </c>
      <c r="E10" s="165">
        <v>4926</v>
      </c>
      <c r="F10" s="167">
        <v>80</v>
      </c>
      <c r="G10" s="165">
        <v>4966</v>
      </c>
      <c r="H10" s="166">
        <f>IF(G10=0,"－ ",G10/$G$8*100)</f>
        <v>10.685774535751943</v>
      </c>
      <c r="I10" s="168">
        <f t="shared" si="0"/>
        <v>40</v>
      </c>
    </row>
    <row r="11" spans="1:9" ht="12">
      <c r="A11" s="154">
        <v>13</v>
      </c>
      <c r="B11" s="163" t="s">
        <v>56</v>
      </c>
      <c r="C11" s="167">
        <v>383</v>
      </c>
      <c r="D11" s="166">
        <f>IF(C11=0,"－ ",C11/$C$8*100)</f>
        <v>0.8490921586449997</v>
      </c>
      <c r="E11" s="167">
        <v>380</v>
      </c>
      <c r="F11" s="167">
        <v>3</v>
      </c>
      <c r="G11" s="167">
        <v>401</v>
      </c>
      <c r="H11" s="166">
        <f aca="true" t="shared" si="1" ref="H11:H26">IF(G11=0,"－ ",G11/$G$8*100)</f>
        <v>0.8628666107202032</v>
      </c>
      <c r="I11" s="168">
        <f t="shared" si="0"/>
        <v>-18</v>
      </c>
    </row>
    <row r="12" spans="1:9" ht="12">
      <c r="A12" s="154">
        <v>14</v>
      </c>
      <c r="B12" s="163" t="s">
        <v>58</v>
      </c>
      <c r="C12" s="169" t="s">
        <v>143</v>
      </c>
      <c r="D12" s="169" t="s">
        <v>143</v>
      </c>
      <c r="E12" s="169" t="s">
        <v>143</v>
      </c>
      <c r="F12" s="169" t="s">
        <v>143</v>
      </c>
      <c r="G12" s="169" t="s">
        <v>143</v>
      </c>
      <c r="H12" s="169" t="s">
        <v>143</v>
      </c>
      <c r="I12" s="168" t="s">
        <v>143</v>
      </c>
    </row>
    <row r="13" spans="1:9" ht="12">
      <c r="A13" s="154">
        <v>15</v>
      </c>
      <c r="B13" s="163" t="s">
        <v>60</v>
      </c>
      <c r="C13" s="165">
        <v>936</v>
      </c>
      <c r="D13" s="166">
        <f>IF(C13=0,"－ ",C13/$C$8*100)</f>
        <v>2.0750659542864742</v>
      </c>
      <c r="E13" s="165">
        <v>898</v>
      </c>
      <c r="F13" s="167">
        <v>38</v>
      </c>
      <c r="G13" s="165">
        <v>1061</v>
      </c>
      <c r="H13" s="166">
        <f t="shared" si="1"/>
        <v>2.2830460697609363</v>
      </c>
      <c r="I13" s="168">
        <f t="shared" si="0"/>
        <v>-125</v>
      </c>
    </row>
    <row r="14" spans="1:9" ht="12">
      <c r="A14" s="154">
        <v>16</v>
      </c>
      <c r="B14" s="163" t="s">
        <v>62</v>
      </c>
      <c r="C14" s="167">
        <v>381</v>
      </c>
      <c r="D14" s="166">
        <f>IF(C14=0,"－ ",C14/$C$8*100)</f>
        <v>0.8446582570332765</v>
      </c>
      <c r="E14" s="167">
        <v>373</v>
      </c>
      <c r="F14" s="167">
        <v>8</v>
      </c>
      <c r="G14" s="167">
        <v>433</v>
      </c>
      <c r="H14" s="166">
        <f t="shared" si="1"/>
        <v>0.9317237966130872</v>
      </c>
      <c r="I14" s="168">
        <f t="shared" si="0"/>
        <v>-52</v>
      </c>
    </row>
    <row r="15" spans="1:9" ht="12">
      <c r="A15" s="154"/>
      <c r="B15" s="163"/>
      <c r="C15" s="167" t="s">
        <v>142</v>
      </c>
      <c r="D15" s="166"/>
      <c r="E15" s="167" t="s">
        <v>142</v>
      </c>
      <c r="F15" s="167" t="s">
        <v>112</v>
      </c>
      <c r="G15" s="167" t="s">
        <v>142</v>
      </c>
      <c r="H15" s="166"/>
      <c r="I15" s="168"/>
    </row>
    <row r="16" spans="1:9" ht="12">
      <c r="A16" s="154">
        <v>17</v>
      </c>
      <c r="B16" s="163" t="s">
        <v>64</v>
      </c>
      <c r="C16" s="167">
        <v>502</v>
      </c>
      <c r="D16" s="166">
        <f>IF(C16=0,"－ ",C16/$C$8*100)</f>
        <v>1.1129093045425322</v>
      </c>
      <c r="E16" s="167">
        <v>483</v>
      </c>
      <c r="F16" s="167">
        <v>19</v>
      </c>
      <c r="G16" s="167">
        <v>604</v>
      </c>
      <c r="H16" s="166">
        <f t="shared" si="1"/>
        <v>1.2996793837281864</v>
      </c>
      <c r="I16" s="168">
        <f>C16-G16</f>
        <v>-102</v>
      </c>
    </row>
    <row r="17" spans="1:9" ht="12">
      <c r="A17" s="154">
        <v>18</v>
      </c>
      <c r="B17" s="163" t="s">
        <v>66</v>
      </c>
      <c r="C17" s="165">
        <v>1071</v>
      </c>
      <c r="D17" s="166">
        <f>IF(C17=0,"－ ",C17/$C$8*100)</f>
        <v>2.374354313077793</v>
      </c>
      <c r="E17" s="165">
        <v>1060</v>
      </c>
      <c r="F17" s="167">
        <v>11</v>
      </c>
      <c r="G17" s="165">
        <v>1105</v>
      </c>
      <c r="H17" s="166">
        <f t="shared" si="1"/>
        <v>2.377724700363652</v>
      </c>
      <c r="I17" s="168">
        <f aca="true" t="shared" si="2" ref="I17:I36">C17-G17</f>
        <v>-34</v>
      </c>
    </row>
    <row r="18" spans="1:9" ht="12">
      <c r="A18" s="154">
        <v>19</v>
      </c>
      <c r="B18" s="163" t="s">
        <v>68</v>
      </c>
      <c r="C18" s="165">
        <v>1561</v>
      </c>
      <c r="D18" s="166">
        <f>IF(C18=0,"－ ",C18/$C$8*100)</f>
        <v>3.460660207949986</v>
      </c>
      <c r="E18" s="165">
        <v>1522</v>
      </c>
      <c r="F18" s="167">
        <v>39</v>
      </c>
      <c r="G18" s="165">
        <v>1663</v>
      </c>
      <c r="H18" s="166">
        <f t="shared" si="1"/>
        <v>3.5784218793708176</v>
      </c>
      <c r="I18" s="168">
        <f t="shared" si="2"/>
        <v>-102</v>
      </c>
    </row>
    <row r="19" spans="1:9" ht="12">
      <c r="A19" s="154">
        <v>20</v>
      </c>
      <c r="B19" s="163" t="s">
        <v>70</v>
      </c>
      <c r="C19" s="165">
        <v>3280</v>
      </c>
      <c r="D19" s="166">
        <f>IF(C19=0,"－ ",C19/$C$8*100)</f>
        <v>7.271598643226107</v>
      </c>
      <c r="E19" s="165">
        <v>3277</v>
      </c>
      <c r="F19" s="167">
        <v>3</v>
      </c>
      <c r="G19" s="165">
        <v>3619</v>
      </c>
      <c r="H19" s="166">
        <f t="shared" si="1"/>
        <v>7.787317367073355</v>
      </c>
      <c r="I19" s="168">
        <f t="shared" si="2"/>
        <v>-339</v>
      </c>
    </row>
    <row r="20" spans="1:9" ht="12">
      <c r="A20" s="154">
        <v>21</v>
      </c>
      <c r="B20" s="163" t="s">
        <v>72</v>
      </c>
      <c r="C20" s="167">
        <v>406</v>
      </c>
      <c r="D20" s="166">
        <f>IF(C20=0,"－ ",C20/$C$8*100)</f>
        <v>0.9000820271798169</v>
      </c>
      <c r="E20" s="167">
        <v>406</v>
      </c>
      <c r="F20" s="166" t="s">
        <v>144</v>
      </c>
      <c r="G20" s="167">
        <v>403</v>
      </c>
      <c r="H20" s="166">
        <f t="shared" si="1"/>
        <v>0.8671701848385083</v>
      </c>
      <c r="I20" s="168">
        <f t="shared" si="2"/>
        <v>3</v>
      </c>
    </row>
    <row r="21" spans="1:9" ht="12">
      <c r="A21" s="154"/>
      <c r="B21" s="163"/>
      <c r="C21" s="167" t="s">
        <v>142</v>
      </c>
      <c r="D21" s="166"/>
      <c r="E21" s="167" t="s">
        <v>142</v>
      </c>
      <c r="F21" s="167" t="s">
        <v>112</v>
      </c>
      <c r="G21" s="167" t="s">
        <v>142</v>
      </c>
      <c r="H21" s="166"/>
      <c r="I21" s="168"/>
    </row>
    <row r="22" spans="1:9" ht="12">
      <c r="A22" s="154">
        <v>22</v>
      </c>
      <c r="B22" s="163" t="s">
        <v>74</v>
      </c>
      <c r="C22" s="165">
        <v>1226</v>
      </c>
      <c r="D22" s="166">
        <f>IF(C22=0,"－ ",C22/$C$8*100)</f>
        <v>2.7179816879863434</v>
      </c>
      <c r="E22" s="165">
        <v>1212</v>
      </c>
      <c r="F22" s="167">
        <v>14</v>
      </c>
      <c r="G22" s="165">
        <v>1170</v>
      </c>
      <c r="H22" s="166">
        <f t="shared" si="1"/>
        <v>2.517590859208573</v>
      </c>
      <c r="I22" s="168">
        <f t="shared" si="2"/>
        <v>56</v>
      </c>
    </row>
    <row r="23" spans="1:9" ht="12">
      <c r="A23" s="154">
        <v>23</v>
      </c>
      <c r="B23" s="163" t="s">
        <v>76</v>
      </c>
      <c r="C23" s="167">
        <v>772</v>
      </c>
      <c r="D23" s="166">
        <f>IF(C23=0,"－ ",C23/$C$8*100)</f>
        <v>1.7114860221251689</v>
      </c>
      <c r="E23" s="167">
        <v>771</v>
      </c>
      <c r="F23" s="167">
        <v>1</v>
      </c>
      <c r="G23" s="167">
        <v>823</v>
      </c>
      <c r="H23" s="166">
        <f t="shared" si="1"/>
        <v>1.7709207496826114</v>
      </c>
      <c r="I23" s="168">
        <f t="shared" si="2"/>
        <v>-51</v>
      </c>
    </row>
    <row r="24" spans="1:9" ht="12">
      <c r="A24" s="154">
        <v>24</v>
      </c>
      <c r="B24" s="163" t="s">
        <v>78</v>
      </c>
      <c r="C24" s="165">
        <v>1302</v>
      </c>
      <c r="D24" s="166">
        <f>IF(C24=0,"－ ",C24/$C$8*100)</f>
        <v>2.886469949231827</v>
      </c>
      <c r="E24" s="165">
        <v>1097</v>
      </c>
      <c r="F24" s="167">
        <v>205</v>
      </c>
      <c r="G24" s="165">
        <v>1423</v>
      </c>
      <c r="H24" s="166">
        <f t="shared" si="1"/>
        <v>3.061992985174187</v>
      </c>
      <c r="I24" s="168">
        <f t="shared" si="2"/>
        <v>-121</v>
      </c>
    </row>
    <row r="25" spans="1:9" ht="12">
      <c r="A25" s="154">
        <v>25</v>
      </c>
      <c r="B25" s="163" t="s">
        <v>80</v>
      </c>
      <c r="C25" s="165">
        <v>856</v>
      </c>
      <c r="D25" s="166">
        <f>IF(C25=0,"－ ",C25/$C$8*100)</f>
        <v>1.8977098898175448</v>
      </c>
      <c r="E25" s="165">
        <v>851</v>
      </c>
      <c r="F25" s="167">
        <v>5</v>
      </c>
      <c r="G25" s="165">
        <v>958</v>
      </c>
      <c r="H25" s="166">
        <f t="shared" si="1"/>
        <v>2.061412002668216</v>
      </c>
      <c r="I25" s="168">
        <f t="shared" si="2"/>
        <v>-102</v>
      </c>
    </row>
    <row r="26" spans="1:9" ht="12">
      <c r="A26" s="154">
        <v>26</v>
      </c>
      <c r="B26" s="163" t="s">
        <v>82</v>
      </c>
      <c r="C26" s="165">
        <v>6622</v>
      </c>
      <c r="D26" s="166">
        <f>IF(C26=0,"－ ",C26/$C$8*100)</f>
        <v>14.680648236415633</v>
      </c>
      <c r="E26" s="165">
        <v>6616</v>
      </c>
      <c r="F26" s="167">
        <v>6</v>
      </c>
      <c r="G26" s="165">
        <v>6853</v>
      </c>
      <c r="H26" s="166">
        <f t="shared" si="1"/>
        <v>14.746196716372948</v>
      </c>
      <c r="I26" s="168">
        <f t="shared" si="2"/>
        <v>-231</v>
      </c>
    </row>
    <row r="27" spans="1:9" ht="12">
      <c r="A27" s="154"/>
      <c r="B27" s="163"/>
      <c r="C27" s="167" t="s">
        <v>142</v>
      </c>
      <c r="D27" s="166"/>
      <c r="E27" s="167" t="s">
        <v>142</v>
      </c>
      <c r="F27" s="167" t="s">
        <v>112</v>
      </c>
      <c r="G27" s="167" t="s">
        <v>142</v>
      </c>
      <c r="H27" s="166"/>
      <c r="I27" s="168"/>
    </row>
    <row r="28" spans="1:9" ht="12">
      <c r="A28" s="154">
        <v>27</v>
      </c>
      <c r="B28" s="163" t="s">
        <v>84</v>
      </c>
      <c r="C28" s="167">
        <v>445</v>
      </c>
      <c r="D28" s="166">
        <f>IF(C28=0,"－ ",C28/$C$8*100)</f>
        <v>0.98654310860842</v>
      </c>
      <c r="E28" s="167">
        <v>441</v>
      </c>
      <c r="F28" s="167">
        <v>4</v>
      </c>
      <c r="G28" s="167">
        <v>415</v>
      </c>
      <c r="H28" s="166">
        <f>IF(G28=0,"－ ",G28/$G$8*100)</f>
        <v>0.89299162954834</v>
      </c>
      <c r="I28" s="168">
        <f t="shared" si="2"/>
        <v>30</v>
      </c>
    </row>
    <row r="29" spans="1:9" ht="12">
      <c r="A29" s="154">
        <v>28</v>
      </c>
      <c r="B29" s="163" t="s">
        <v>86</v>
      </c>
      <c r="C29" s="165">
        <v>3155</v>
      </c>
      <c r="D29" s="166">
        <f>IF(C29=0,"－ ",C29/$C$8*100)</f>
        <v>6.994479792493405</v>
      </c>
      <c r="E29" s="165">
        <v>3094</v>
      </c>
      <c r="F29" s="167">
        <v>61</v>
      </c>
      <c r="G29" s="165">
        <v>3090</v>
      </c>
      <c r="H29" s="166">
        <f>IF(G29=0,"－ ",G29/$G$8*100)</f>
        <v>6.649022012781615</v>
      </c>
      <c r="I29" s="168">
        <f t="shared" si="2"/>
        <v>65</v>
      </c>
    </row>
    <row r="30" spans="1:9" ht="12">
      <c r="A30" s="154">
        <v>29</v>
      </c>
      <c r="B30" s="163" t="s">
        <v>88</v>
      </c>
      <c r="C30" s="165">
        <v>4295</v>
      </c>
      <c r="D30" s="166">
        <f>IF(C30=0,"－ ",C30/$C$8*100)</f>
        <v>9.521803711175648</v>
      </c>
      <c r="E30" s="165">
        <v>4261</v>
      </c>
      <c r="F30" s="167">
        <v>34</v>
      </c>
      <c r="G30" s="165">
        <v>4334</v>
      </c>
      <c r="H30" s="166">
        <f>IF(G30=0,"－ ",G30/$G$8*100)</f>
        <v>9.325845114367484</v>
      </c>
      <c r="I30" s="168">
        <f t="shared" si="2"/>
        <v>-39</v>
      </c>
    </row>
    <row r="31" spans="1:9" ht="12">
      <c r="A31" s="154">
        <v>30</v>
      </c>
      <c r="B31" s="163" t="s">
        <v>90</v>
      </c>
      <c r="C31" s="165">
        <v>10545</v>
      </c>
      <c r="D31" s="166">
        <f>IF(C31=0,"－ ",C31/$C$8*100)</f>
        <v>23.37774624781076</v>
      </c>
      <c r="E31" s="165">
        <v>10533</v>
      </c>
      <c r="F31" s="167">
        <v>12</v>
      </c>
      <c r="G31" s="165">
        <v>10718</v>
      </c>
      <c r="H31" s="166">
        <f>IF(G31=0,"－ ",G31/$G$8*100)</f>
        <v>23.06285369999785</v>
      </c>
      <c r="I31" s="168">
        <f t="shared" si="2"/>
        <v>-173</v>
      </c>
    </row>
    <row r="32" spans="1:9" ht="12">
      <c r="A32" s="154">
        <v>31</v>
      </c>
      <c r="B32" s="163" t="s">
        <v>92</v>
      </c>
      <c r="C32" s="165">
        <v>1151</v>
      </c>
      <c r="D32" s="166">
        <f>IF(C32=0,"－ ",C32/$C$8*100)</f>
        <v>2.5517103775467223</v>
      </c>
      <c r="E32" s="165">
        <v>1133</v>
      </c>
      <c r="F32" s="167">
        <v>18</v>
      </c>
      <c r="G32" s="165">
        <v>1103</v>
      </c>
      <c r="H32" s="166">
        <f>IF(G32=0,"－ ",G32/$G$8*100)</f>
        <v>2.3734211262453466</v>
      </c>
      <c r="I32" s="168">
        <f t="shared" si="2"/>
        <v>48</v>
      </c>
    </row>
    <row r="33" spans="1:9" ht="12">
      <c r="A33" s="154"/>
      <c r="B33" s="163"/>
      <c r="C33" s="167" t="s">
        <v>142</v>
      </c>
      <c r="D33" s="166"/>
      <c r="E33" s="167" t="s">
        <v>142</v>
      </c>
      <c r="F33" s="167" t="s">
        <v>112</v>
      </c>
      <c r="G33" s="167" t="s">
        <v>142</v>
      </c>
      <c r="H33" s="166"/>
      <c r="I33" s="168"/>
    </row>
    <row r="34" spans="1:9" ht="12">
      <c r="A34" s="154">
        <v>32</v>
      </c>
      <c r="B34" s="163" t="s">
        <v>94</v>
      </c>
      <c r="C34" s="169" t="s">
        <v>143</v>
      </c>
      <c r="D34" s="169" t="s">
        <v>143</v>
      </c>
      <c r="E34" s="169" t="s">
        <v>143</v>
      </c>
      <c r="F34" s="169" t="s">
        <v>143</v>
      </c>
      <c r="G34" s="169" t="s">
        <v>143</v>
      </c>
      <c r="H34" s="166" t="s">
        <v>143</v>
      </c>
      <c r="I34" s="168" t="s">
        <v>143</v>
      </c>
    </row>
    <row r="35" spans="1:10" ht="12">
      <c r="A35" s="154">
        <v>33</v>
      </c>
      <c r="B35" s="163" t="s">
        <v>96</v>
      </c>
      <c r="C35" s="166" t="s">
        <v>144</v>
      </c>
      <c r="D35" s="166" t="s">
        <v>144</v>
      </c>
      <c r="E35" s="166" t="s">
        <v>144</v>
      </c>
      <c r="F35" s="166" t="s">
        <v>144</v>
      </c>
      <c r="G35" s="166" t="s">
        <v>144</v>
      </c>
      <c r="H35" s="166" t="s">
        <v>144</v>
      </c>
      <c r="I35" s="130" t="s">
        <v>144</v>
      </c>
      <c r="J35" s="170"/>
    </row>
    <row r="36" spans="1:9" ht="12">
      <c r="A36" s="154">
        <v>34</v>
      </c>
      <c r="B36" s="163" t="s">
        <v>99</v>
      </c>
      <c r="C36" s="167">
        <v>767</v>
      </c>
      <c r="D36" s="166">
        <f>IF(C36=0,"－ ",C36/$C$8*100)</f>
        <v>1.700401268095861</v>
      </c>
      <c r="E36" s="167">
        <v>746</v>
      </c>
      <c r="F36" s="167">
        <v>21</v>
      </c>
      <c r="G36" s="167">
        <v>809</v>
      </c>
      <c r="H36" s="166">
        <f>IF(G36=0,"－ ",G36/$G$8*100)</f>
        <v>1.7407957308544746</v>
      </c>
      <c r="I36" s="168">
        <f t="shared" si="2"/>
        <v>-42</v>
      </c>
    </row>
    <row r="37" spans="1:9" ht="12">
      <c r="A37" s="171"/>
      <c r="B37" s="172"/>
      <c r="C37" s="172"/>
      <c r="D37" s="172"/>
      <c r="E37" s="172"/>
      <c r="F37" s="172"/>
      <c r="G37" s="172"/>
      <c r="H37" s="172"/>
      <c r="I37" s="173" t="s">
        <v>132</v>
      </c>
    </row>
    <row r="38" spans="1:9" ht="12">
      <c r="A38" s="150"/>
      <c r="B38" s="150"/>
      <c r="C38" s="150"/>
      <c r="D38" s="150"/>
      <c r="E38" s="150"/>
      <c r="F38" s="150"/>
      <c r="G38" s="150"/>
      <c r="H38" s="150"/>
      <c r="I38" s="150"/>
    </row>
    <row r="39" spans="1:9" ht="12">
      <c r="A39" s="146"/>
      <c r="B39" s="146"/>
      <c r="C39" s="146"/>
      <c r="D39" s="146"/>
      <c r="E39" s="146"/>
      <c r="F39" s="146"/>
      <c r="G39" s="146"/>
      <c r="H39" s="146"/>
      <c r="I39" s="146"/>
    </row>
    <row r="40" spans="2:7" ht="12">
      <c r="B40" s="174"/>
      <c r="C40" s="150">
        <f>IF(C41-SUM(C43:C69)=0,"","err")</f>
      </c>
      <c r="D40" s="150"/>
      <c r="E40" s="150">
        <f>IF(E41-SUM(E43:E69)=0,"","err")</f>
      </c>
      <c r="F40" s="150">
        <f>IF(F41-SUM(F43:F69)=0,"","err")</f>
      </c>
      <c r="G40" s="170"/>
    </row>
    <row r="41" spans="3:6" ht="12">
      <c r="C41" s="175"/>
      <c r="D41" s="175"/>
      <c r="E41" s="175"/>
      <c r="F41" s="175"/>
    </row>
  </sheetData>
  <mergeCells count="2">
    <mergeCell ref="H3:I3"/>
    <mergeCell ref="A5:B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4.25"/>
  <cols>
    <col min="1" max="1" width="16.375" style="107" customWidth="1"/>
    <col min="2" max="2" width="9.75390625" style="107" customWidth="1"/>
    <col min="3" max="3" width="6.75390625" style="107" customWidth="1"/>
    <col min="4" max="4" width="9.75390625" style="107" customWidth="1"/>
    <col min="5" max="5" width="9.875" style="107" customWidth="1"/>
    <col min="6" max="6" width="9.75390625" style="107" customWidth="1"/>
    <col min="7" max="7" width="6.75390625" style="107" customWidth="1"/>
    <col min="8" max="8" width="11.00390625" style="107" customWidth="1"/>
    <col min="9" max="16384" width="9.00390625" style="107" customWidth="1"/>
  </cols>
  <sheetData>
    <row r="1" spans="1:8" ht="12">
      <c r="A1" s="37" t="s">
        <v>145</v>
      </c>
      <c r="B1" s="2"/>
      <c r="C1" s="2"/>
      <c r="D1" s="2"/>
      <c r="E1" s="2"/>
      <c r="F1" s="2"/>
      <c r="G1" s="2"/>
      <c r="H1" s="2"/>
    </row>
    <row r="2" spans="1:8" ht="12">
      <c r="A2" s="39" t="s">
        <v>115</v>
      </c>
      <c r="B2" s="2"/>
      <c r="C2" s="2"/>
      <c r="D2" s="2"/>
      <c r="E2" s="2"/>
      <c r="F2" s="2"/>
      <c r="G2" s="79"/>
      <c r="H2" s="79"/>
    </row>
    <row r="3" spans="1:8" ht="12">
      <c r="A3" s="108"/>
      <c r="B3" s="108"/>
      <c r="C3" s="108"/>
      <c r="D3" s="108"/>
      <c r="E3" s="108"/>
      <c r="F3" s="108"/>
      <c r="G3" s="176" t="s">
        <v>146</v>
      </c>
      <c r="H3" s="177"/>
    </row>
    <row r="4" spans="1:8" ht="12">
      <c r="A4" s="8"/>
      <c r="B4" s="137" t="s">
        <v>147</v>
      </c>
      <c r="C4" s="119"/>
      <c r="D4" s="119"/>
      <c r="E4" s="178"/>
      <c r="F4" s="137" t="s">
        <v>148</v>
      </c>
      <c r="G4" s="178"/>
      <c r="H4" s="36"/>
    </row>
    <row r="5" spans="1:8" ht="12" customHeight="1">
      <c r="A5" s="11" t="s">
        <v>118</v>
      </c>
      <c r="B5" s="11" t="s">
        <v>138</v>
      </c>
      <c r="C5" s="11" t="s">
        <v>48</v>
      </c>
      <c r="D5" s="11" t="s">
        <v>139</v>
      </c>
      <c r="E5" s="11" t="s">
        <v>140</v>
      </c>
      <c r="F5" s="11" t="s">
        <v>138</v>
      </c>
      <c r="G5" s="11" t="s">
        <v>48</v>
      </c>
      <c r="H5" s="78" t="s">
        <v>107</v>
      </c>
    </row>
    <row r="6" spans="1:8" ht="12">
      <c r="A6" s="179"/>
      <c r="B6" s="180"/>
      <c r="C6" s="180" t="s">
        <v>109</v>
      </c>
      <c r="D6" s="180"/>
      <c r="E6" s="181" t="s">
        <v>141</v>
      </c>
      <c r="F6" s="180"/>
      <c r="G6" s="180" t="s">
        <v>109</v>
      </c>
      <c r="H6" s="92" t="s">
        <v>110</v>
      </c>
    </row>
    <row r="7" spans="1:8" ht="12">
      <c r="A7" s="27"/>
      <c r="B7" s="27"/>
      <c r="C7" s="27"/>
      <c r="D7" s="27"/>
      <c r="E7" s="27"/>
      <c r="F7" s="27"/>
      <c r="G7" s="27"/>
      <c r="H7" s="35"/>
    </row>
    <row r="8" spans="1:8" ht="12">
      <c r="A8" s="27" t="s">
        <v>119</v>
      </c>
      <c r="B8" s="182">
        <v>45107</v>
      </c>
      <c r="C8" s="183">
        <f>B8/$B$8*100</f>
        <v>100</v>
      </c>
      <c r="D8" s="182">
        <v>44520</v>
      </c>
      <c r="E8" s="184">
        <v>587</v>
      </c>
      <c r="F8" s="182">
        <v>46473</v>
      </c>
      <c r="G8" s="183">
        <f>F8/$F$8*100</f>
        <v>100</v>
      </c>
      <c r="H8" s="125">
        <f>B8-F8</f>
        <v>-1366</v>
      </c>
    </row>
    <row r="9" spans="1:8" ht="12">
      <c r="A9" s="8"/>
      <c r="B9" s="27" t="str">
        <f>IF(SUM(B10:B20)&lt;&gt;B8,"err"," ")</f>
        <v> </v>
      </c>
      <c r="C9" s="27"/>
      <c r="D9" s="27" t="str">
        <f>IF(SUM(D10:D20)&lt;&gt;D8,"err"," ")</f>
        <v> </v>
      </c>
      <c r="E9" s="27" t="str">
        <f>IF(SUM(E10:E20)&lt;&gt;E8,"err"," ")</f>
        <v> </v>
      </c>
      <c r="F9" s="27" t="str">
        <f>IF(SUM(F10:F20)&lt;&gt;F8,"err"," ")</f>
        <v> </v>
      </c>
      <c r="G9" s="27"/>
      <c r="H9" s="35"/>
    </row>
    <row r="10" spans="1:8" ht="12">
      <c r="A10" s="27" t="s">
        <v>121</v>
      </c>
      <c r="B10" s="182">
        <v>4357</v>
      </c>
      <c r="C10" s="183">
        <f>B10/$B$8*100</f>
        <v>9.65925466113907</v>
      </c>
      <c r="D10" s="182">
        <v>3842</v>
      </c>
      <c r="E10" s="184">
        <v>515</v>
      </c>
      <c r="F10" s="182">
        <v>4491</v>
      </c>
      <c r="G10" s="183">
        <f>F10/$F$8*100</f>
        <v>9.663675682654445</v>
      </c>
      <c r="H10" s="125">
        <f>B10-F10</f>
        <v>-134</v>
      </c>
    </row>
    <row r="11" spans="1:8" ht="12">
      <c r="A11" s="27" t="s">
        <v>122</v>
      </c>
      <c r="B11" s="182">
        <v>4312</v>
      </c>
      <c r="C11" s="183">
        <f>B11/$B$8*100</f>
        <v>9.559491874875297</v>
      </c>
      <c r="D11" s="182">
        <v>4245</v>
      </c>
      <c r="E11" s="184">
        <v>67</v>
      </c>
      <c r="F11" s="182">
        <v>4437</v>
      </c>
      <c r="G11" s="183">
        <f aca="true" t="shared" si="0" ref="G11:G20">F11/$F$8*100</f>
        <v>9.547479181460202</v>
      </c>
      <c r="H11" s="125">
        <f>B11-F11</f>
        <v>-125</v>
      </c>
    </row>
    <row r="12" spans="1:8" ht="12">
      <c r="A12" s="27" t="s">
        <v>123</v>
      </c>
      <c r="B12" s="182">
        <v>3743</v>
      </c>
      <c r="C12" s="183">
        <f>B12/$B$8*100</f>
        <v>8.298046866340037</v>
      </c>
      <c r="D12" s="182">
        <v>3739</v>
      </c>
      <c r="E12" s="184">
        <v>4</v>
      </c>
      <c r="F12" s="182">
        <v>4007</v>
      </c>
      <c r="G12" s="183">
        <f t="shared" si="0"/>
        <v>8.622210746024574</v>
      </c>
      <c r="H12" s="125">
        <f>B12-F12</f>
        <v>-264</v>
      </c>
    </row>
    <row r="13" spans="1:8" ht="12">
      <c r="A13" s="27" t="s">
        <v>124</v>
      </c>
      <c r="B13" s="182">
        <v>2702</v>
      </c>
      <c r="C13" s="183">
        <f>B13/$B$8*100</f>
        <v>5.990201077438092</v>
      </c>
      <c r="D13" s="182">
        <v>2701</v>
      </c>
      <c r="E13" s="22">
        <v>1</v>
      </c>
      <c r="F13" s="182">
        <v>2856</v>
      </c>
      <c r="G13" s="183">
        <f t="shared" si="0"/>
        <v>6.1455038409399005</v>
      </c>
      <c r="H13" s="125">
        <f>B13-F13</f>
        <v>-154</v>
      </c>
    </row>
    <row r="14" spans="1:8" ht="12" customHeight="1">
      <c r="A14" s="27" t="s">
        <v>125</v>
      </c>
      <c r="B14" s="182">
        <v>6071</v>
      </c>
      <c r="C14" s="183">
        <f>B14/$B$8*100</f>
        <v>13.459108342385884</v>
      </c>
      <c r="D14" s="182">
        <v>6071</v>
      </c>
      <c r="E14" s="22" t="s">
        <v>149</v>
      </c>
      <c r="F14" s="182">
        <v>5724</v>
      </c>
      <c r="G14" s="183">
        <f t="shared" si="0"/>
        <v>12.316829126589633</v>
      </c>
      <c r="H14" s="125">
        <f>B14-F14</f>
        <v>347</v>
      </c>
    </row>
    <row r="15" spans="1:8" ht="12">
      <c r="A15" s="27"/>
      <c r="B15" s="27"/>
      <c r="C15" s="27"/>
      <c r="D15" s="27"/>
      <c r="E15" s="27"/>
      <c r="F15" s="27"/>
      <c r="G15" s="27"/>
      <c r="H15" s="35"/>
    </row>
    <row r="16" spans="1:8" ht="12">
      <c r="A16" s="27" t="s">
        <v>126</v>
      </c>
      <c r="B16" s="182">
        <v>4262</v>
      </c>
      <c r="C16" s="183">
        <f>B16/$B$8*100</f>
        <v>9.448644334582216</v>
      </c>
      <c r="D16" s="182">
        <v>4262</v>
      </c>
      <c r="E16" s="22" t="s">
        <v>149</v>
      </c>
      <c r="F16" s="182">
        <v>5014</v>
      </c>
      <c r="G16" s="183">
        <f t="shared" si="0"/>
        <v>10.789060314591268</v>
      </c>
      <c r="H16" s="125">
        <f>B16-F16</f>
        <v>-752</v>
      </c>
    </row>
    <row r="17" spans="1:8" ht="12">
      <c r="A17" s="27" t="s">
        <v>127</v>
      </c>
      <c r="B17" s="182">
        <v>1553</v>
      </c>
      <c r="C17" s="183">
        <f>B17/$B$8*100</f>
        <v>3.4429246015030923</v>
      </c>
      <c r="D17" s="182">
        <v>1553</v>
      </c>
      <c r="E17" s="22" t="s">
        <v>149</v>
      </c>
      <c r="F17" s="182">
        <v>1763</v>
      </c>
      <c r="G17" s="183">
        <f t="shared" si="0"/>
        <v>3.7936005852860797</v>
      </c>
      <c r="H17" s="125">
        <f>B17-F17</f>
        <v>-210</v>
      </c>
    </row>
    <row r="18" spans="1:8" ht="12">
      <c r="A18" s="27" t="s">
        <v>129</v>
      </c>
      <c r="B18" s="182">
        <v>3255</v>
      </c>
      <c r="C18" s="183">
        <f>B18/$B$8*100</f>
        <v>7.216174873079566</v>
      </c>
      <c r="D18" s="182">
        <v>3255</v>
      </c>
      <c r="E18" s="22" t="s">
        <v>149</v>
      </c>
      <c r="F18" s="182">
        <v>2603</v>
      </c>
      <c r="G18" s="183">
        <f t="shared" si="0"/>
        <v>5.601101714974286</v>
      </c>
      <c r="H18" s="125">
        <f>B18-F18</f>
        <v>652</v>
      </c>
    </row>
    <row r="19" spans="1:8" ht="12">
      <c r="A19" s="27" t="s">
        <v>130</v>
      </c>
      <c r="B19" s="182">
        <v>5378</v>
      </c>
      <c r="C19" s="183">
        <f>B19/$B$8*100</f>
        <v>11.922761433923782</v>
      </c>
      <c r="D19" s="182">
        <v>5378</v>
      </c>
      <c r="E19" s="22" t="s">
        <v>149</v>
      </c>
      <c r="F19" s="182">
        <v>5844</v>
      </c>
      <c r="G19" s="183">
        <f t="shared" si="0"/>
        <v>12.575043573687946</v>
      </c>
      <c r="H19" s="125">
        <f>B19-F19</f>
        <v>-466</v>
      </c>
    </row>
    <row r="20" spans="1:8" ht="12">
      <c r="A20" s="27" t="s">
        <v>131</v>
      </c>
      <c r="B20" s="182">
        <v>9474</v>
      </c>
      <c r="C20" s="183">
        <f>B20/$B$8*100</f>
        <v>21.003391934732967</v>
      </c>
      <c r="D20" s="182">
        <v>9474</v>
      </c>
      <c r="E20" s="22" t="s">
        <v>149</v>
      </c>
      <c r="F20" s="182">
        <v>9734</v>
      </c>
      <c r="G20" s="183">
        <f t="shared" si="0"/>
        <v>20.945495233791664</v>
      </c>
      <c r="H20" s="125">
        <f>B20-F20</f>
        <v>-260</v>
      </c>
    </row>
    <row r="21" spans="1:8" ht="12">
      <c r="A21" s="185"/>
      <c r="B21" s="185"/>
      <c r="C21" s="185"/>
      <c r="D21" s="185"/>
      <c r="E21" s="185"/>
      <c r="F21" s="185"/>
      <c r="G21" s="185"/>
      <c r="H21" s="84" t="s">
        <v>132</v>
      </c>
    </row>
    <row r="22" spans="1:8" ht="12">
      <c r="A22" s="115"/>
      <c r="B22" s="115"/>
      <c r="C22" s="115"/>
      <c r="D22" s="115"/>
      <c r="E22" s="115"/>
      <c r="F22" s="115"/>
      <c r="G22" s="115"/>
      <c r="H22" s="115"/>
    </row>
  </sheetData>
  <mergeCells count="1">
    <mergeCell ref="G3:H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:IV16384"/>
    </sheetView>
  </sheetViews>
  <sheetFormatPr defaultColWidth="9.00390625" defaultRowHeight="14.25"/>
  <cols>
    <col min="1" max="1" width="3.75390625" style="107" customWidth="1"/>
    <col min="2" max="2" width="14.375" style="107" customWidth="1"/>
    <col min="3" max="3" width="12.75390625" style="107" customWidth="1"/>
    <col min="4" max="4" width="6.75390625" style="107" customWidth="1"/>
    <col min="5" max="5" width="12.75390625" style="107" customWidth="1"/>
    <col min="6" max="6" width="6.75390625" style="107" customWidth="1"/>
    <col min="7" max="7" width="15.75390625" style="107" customWidth="1"/>
    <col min="8" max="8" width="7.25390625" style="107" customWidth="1"/>
    <col min="9" max="16384" width="9.00390625" style="107" customWidth="1"/>
  </cols>
  <sheetData>
    <row r="1" spans="1:8" ht="12">
      <c r="A1" s="37" t="s">
        <v>150</v>
      </c>
      <c r="B1" s="37"/>
      <c r="C1" s="37"/>
      <c r="D1" s="37"/>
      <c r="E1" s="37"/>
      <c r="F1" s="37"/>
      <c r="G1" s="37"/>
      <c r="H1" s="37"/>
    </row>
    <row r="2" spans="1:8" ht="12">
      <c r="A2" s="39" t="s">
        <v>101</v>
      </c>
      <c r="B2" s="37"/>
      <c r="C2" s="37"/>
      <c r="D2" s="37"/>
      <c r="E2" s="37"/>
      <c r="F2" s="37"/>
      <c r="G2" s="37"/>
      <c r="H2" s="37"/>
    </row>
    <row r="3" spans="1:8" ht="12">
      <c r="A3" s="40"/>
      <c r="B3" s="40"/>
      <c r="C3" s="40"/>
      <c r="D3" s="40"/>
      <c r="E3" s="40"/>
      <c r="F3" s="40"/>
      <c r="G3" s="176" t="s">
        <v>151</v>
      </c>
      <c r="H3" s="177"/>
    </row>
    <row r="4" spans="1:8" ht="12">
      <c r="A4" s="36"/>
      <c r="B4" s="96"/>
      <c r="C4" s="36"/>
      <c r="D4" s="93"/>
      <c r="E4" s="36"/>
      <c r="F4" s="93"/>
      <c r="G4" s="186"/>
      <c r="H4" s="9" t="s">
        <v>107</v>
      </c>
    </row>
    <row r="5" spans="1:8" ht="12">
      <c r="A5" s="79"/>
      <c r="B5" s="96" t="s">
        <v>104</v>
      </c>
      <c r="C5" s="187" t="s">
        <v>152</v>
      </c>
      <c r="D5" s="44" t="s">
        <v>48</v>
      </c>
      <c r="E5" s="187" t="s">
        <v>153</v>
      </c>
      <c r="F5" s="44" t="s">
        <v>48</v>
      </c>
      <c r="G5" s="186" t="s">
        <v>154</v>
      </c>
      <c r="H5" s="9" t="s">
        <v>155</v>
      </c>
    </row>
    <row r="6" spans="1:8" ht="12">
      <c r="A6" s="117"/>
      <c r="B6" s="93"/>
      <c r="C6" s="95"/>
      <c r="D6" s="95" t="s">
        <v>109</v>
      </c>
      <c r="E6" s="95"/>
      <c r="F6" s="95" t="s">
        <v>109</v>
      </c>
      <c r="G6" s="45" t="s">
        <v>156</v>
      </c>
      <c r="H6" s="119" t="s">
        <v>51</v>
      </c>
    </row>
    <row r="7" spans="1:8" ht="12">
      <c r="A7" s="36"/>
      <c r="B7" s="96"/>
      <c r="C7" s="96"/>
      <c r="D7" s="96"/>
      <c r="E7" s="96"/>
      <c r="F7" s="96"/>
      <c r="G7" s="96"/>
      <c r="H7" s="36"/>
    </row>
    <row r="8" spans="1:8" ht="12">
      <c r="A8" s="80"/>
      <c r="B8" s="98" t="s">
        <v>52</v>
      </c>
      <c r="C8" s="188">
        <v>180067882</v>
      </c>
      <c r="D8" s="189">
        <v>100</v>
      </c>
      <c r="E8" s="188">
        <v>169908673</v>
      </c>
      <c r="F8" s="189">
        <v>100</v>
      </c>
      <c r="G8" s="54">
        <f>C8-E8</f>
        <v>10159209</v>
      </c>
      <c r="H8" s="56">
        <f>G8/E8*100</f>
        <v>5.97921743523946</v>
      </c>
    </row>
    <row r="9" spans="1:8" ht="12">
      <c r="A9" s="80"/>
      <c r="B9" s="96"/>
      <c r="C9" s="67" t="s">
        <v>157</v>
      </c>
      <c r="D9" s="67"/>
      <c r="E9" s="67" t="s">
        <v>157</v>
      </c>
      <c r="F9" s="67"/>
      <c r="G9" s="54"/>
      <c r="H9" s="56"/>
    </row>
    <row r="10" spans="1:8" ht="12">
      <c r="A10" s="80">
        <v>12</v>
      </c>
      <c r="B10" s="96" t="s">
        <v>54</v>
      </c>
      <c r="C10" s="188">
        <v>6843723</v>
      </c>
      <c r="D10" s="189">
        <f>C10/$C$8*100</f>
        <v>3.8006350294051883</v>
      </c>
      <c r="E10" s="188">
        <v>6925602</v>
      </c>
      <c r="F10" s="189">
        <f>E10/$E$8*100</f>
        <v>4.076073267901986</v>
      </c>
      <c r="G10" s="54">
        <f>C10-E10</f>
        <v>-81879</v>
      </c>
      <c r="H10" s="56">
        <f aca="true" t="shared" si="0" ref="H10:H36">G10/E10*100</f>
        <v>-1.1822654550463627</v>
      </c>
    </row>
    <row r="11" spans="1:8" ht="12">
      <c r="A11" s="80">
        <v>13</v>
      </c>
      <c r="B11" s="96" t="s">
        <v>56</v>
      </c>
      <c r="C11" s="188">
        <v>931624</v>
      </c>
      <c r="D11" s="189">
        <f>C11/$C$8*100</f>
        <v>0.517373775740862</v>
      </c>
      <c r="E11" s="188">
        <v>1064291</v>
      </c>
      <c r="F11" s="189">
        <f aca="true" t="shared" si="1" ref="F11:F20">E11/$E$8*100</f>
        <v>0.6263900371936869</v>
      </c>
      <c r="G11" s="54">
        <f>C11-E11</f>
        <v>-132667</v>
      </c>
      <c r="H11" s="56">
        <f t="shared" si="0"/>
        <v>-12.465293796527453</v>
      </c>
    </row>
    <row r="12" spans="1:8" ht="12">
      <c r="A12" s="80">
        <v>14</v>
      </c>
      <c r="B12" s="96" t="s">
        <v>58</v>
      </c>
      <c r="C12" s="190" t="s">
        <v>158</v>
      </c>
      <c r="D12" s="190" t="s">
        <v>158</v>
      </c>
      <c r="E12" s="190" t="s">
        <v>158</v>
      </c>
      <c r="F12" s="190" t="s">
        <v>158</v>
      </c>
      <c r="G12" s="54" t="s">
        <v>158</v>
      </c>
      <c r="H12" s="56" t="s">
        <v>158</v>
      </c>
    </row>
    <row r="13" spans="1:8" ht="12">
      <c r="A13" s="80">
        <v>15</v>
      </c>
      <c r="B13" s="96" t="s">
        <v>60</v>
      </c>
      <c r="C13" s="188">
        <v>994992</v>
      </c>
      <c r="D13" s="189">
        <f>C13/$C$8*100</f>
        <v>0.5525649488119152</v>
      </c>
      <c r="E13" s="188">
        <v>1080724</v>
      </c>
      <c r="F13" s="189">
        <f t="shared" si="1"/>
        <v>0.636061703571777</v>
      </c>
      <c r="G13" s="54">
        <f>C13-E13</f>
        <v>-85732</v>
      </c>
      <c r="H13" s="56">
        <f t="shared" si="0"/>
        <v>-7.932830213819625</v>
      </c>
    </row>
    <row r="14" spans="1:8" ht="12">
      <c r="A14" s="80">
        <v>16</v>
      </c>
      <c r="B14" s="96" t="s">
        <v>62</v>
      </c>
      <c r="C14" s="188">
        <v>472873</v>
      </c>
      <c r="D14" s="189">
        <f>C14/$C$8*100</f>
        <v>0.26260818683922765</v>
      </c>
      <c r="E14" s="188">
        <v>546582</v>
      </c>
      <c r="F14" s="189">
        <f t="shared" si="1"/>
        <v>0.32169164195638206</v>
      </c>
      <c r="G14" s="54">
        <f>C14-E14</f>
        <v>-73709</v>
      </c>
      <c r="H14" s="56">
        <f t="shared" si="0"/>
        <v>-13.485442257520372</v>
      </c>
    </row>
    <row r="15" spans="1:8" ht="12">
      <c r="A15" s="80"/>
      <c r="B15" s="96"/>
      <c r="C15" s="67" t="s">
        <v>157</v>
      </c>
      <c r="D15" s="189"/>
      <c r="E15" s="67" t="s">
        <v>157</v>
      </c>
      <c r="F15" s="189"/>
      <c r="G15" s="54"/>
      <c r="H15" s="56"/>
    </row>
    <row r="16" spans="1:8" ht="12">
      <c r="A16" s="80">
        <v>17</v>
      </c>
      <c r="B16" s="96" t="s">
        <v>64</v>
      </c>
      <c r="C16" s="188">
        <v>533011</v>
      </c>
      <c r="D16" s="189">
        <f>C16/$C$8*100</f>
        <v>0.2960055919356013</v>
      </c>
      <c r="E16" s="188">
        <v>701169</v>
      </c>
      <c r="F16" s="189">
        <f t="shared" si="1"/>
        <v>0.4126740487226335</v>
      </c>
      <c r="G16" s="54">
        <f>C16-E16</f>
        <v>-168158</v>
      </c>
      <c r="H16" s="56">
        <f t="shared" si="0"/>
        <v>-23.982520619137468</v>
      </c>
    </row>
    <row r="17" spans="1:8" ht="12">
      <c r="A17" s="80">
        <v>18</v>
      </c>
      <c r="B17" s="96" t="s">
        <v>66</v>
      </c>
      <c r="C17" s="188">
        <v>3248938</v>
      </c>
      <c r="D17" s="189">
        <f>C17/$C$8*100</f>
        <v>1.8042851195417513</v>
      </c>
      <c r="E17" s="188">
        <v>3178432</v>
      </c>
      <c r="F17" s="189">
        <f t="shared" si="1"/>
        <v>1.8706708397398877</v>
      </c>
      <c r="G17" s="54">
        <f>C17-E17</f>
        <v>70506</v>
      </c>
      <c r="H17" s="56">
        <f t="shared" si="0"/>
        <v>2.218263596641363</v>
      </c>
    </row>
    <row r="18" spans="1:8" ht="12">
      <c r="A18" s="80">
        <v>19</v>
      </c>
      <c r="B18" s="96" t="s">
        <v>68</v>
      </c>
      <c r="C18" s="188">
        <v>3098402</v>
      </c>
      <c r="D18" s="189">
        <f>C18/$C$8*100</f>
        <v>1.720685535691479</v>
      </c>
      <c r="E18" s="188">
        <v>3030199</v>
      </c>
      <c r="F18" s="189">
        <f t="shared" si="1"/>
        <v>1.7834280890416936</v>
      </c>
      <c r="G18" s="54">
        <f>C18-E18</f>
        <v>68203</v>
      </c>
      <c r="H18" s="56">
        <f t="shared" si="0"/>
        <v>2.25077626914932</v>
      </c>
    </row>
    <row r="19" spans="1:8" ht="12">
      <c r="A19" s="80">
        <v>20</v>
      </c>
      <c r="B19" s="96" t="s">
        <v>70</v>
      </c>
      <c r="C19" s="188">
        <v>20575207</v>
      </c>
      <c r="D19" s="189">
        <f>C19/$C$8*100</f>
        <v>11.42636142074465</v>
      </c>
      <c r="E19" s="188">
        <v>22038344</v>
      </c>
      <c r="F19" s="189">
        <f t="shared" si="1"/>
        <v>12.970699853561918</v>
      </c>
      <c r="G19" s="54">
        <f>C19-E19</f>
        <v>-1463137</v>
      </c>
      <c r="H19" s="56">
        <f t="shared" si="0"/>
        <v>-6.6390514641208975</v>
      </c>
    </row>
    <row r="20" spans="1:8" ht="12">
      <c r="A20" s="80">
        <v>21</v>
      </c>
      <c r="B20" s="96" t="s">
        <v>72</v>
      </c>
      <c r="C20" s="188">
        <v>21306712</v>
      </c>
      <c r="D20" s="189">
        <f>C20/$C$8*100</f>
        <v>11.8325998858586</v>
      </c>
      <c r="E20" s="188">
        <v>18296597</v>
      </c>
      <c r="F20" s="189">
        <f t="shared" si="1"/>
        <v>10.768489140045252</v>
      </c>
      <c r="G20" s="54">
        <f>C20-E20</f>
        <v>3010115</v>
      </c>
      <c r="H20" s="56">
        <f t="shared" si="0"/>
        <v>16.451775157970634</v>
      </c>
    </row>
    <row r="21" spans="1:8" ht="12">
      <c r="A21" s="80"/>
      <c r="B21" s="96"/>
      <c r="C21" s="67" t="s">
        <v>157</v>
      </c>
      <c r="D21" s="189"/>
      <c r="E21" s="67" t="s">
        <v>157</v>
      </c>
      <c r="F21" s="189"/>
      <c r="G21" s="54"/>
      <c r="H21" s="56"/>
    </row>
    <row r="22" spans="1:8" ht="12">
      <c r="A22" s="80">
        <v>22</v>
      </c>
      <c r="B22" s="96" t="s">
        <v>74</v>
      </c>
      <c r="C22" s="188">
        <v>3504072</v>
      </c>
      <c r="D22" s="189">
        <f>C22/$C$8*100</f>
        <v>1.9459727970810474</v>
      </c>
      <c r="E22" s="188">
        <v>2475798</v>
      </c>
      <c r="F22" s="189">
        <f>E22/$E$8*100</f>
        <v>1.457134563107323</v>
      </c>
      <c r="G22" s="54">
        <f>C22-E22</f>
        <v>1028274</v>
      </c>
      <c r="H22" s="56">
        <f t="shared" si="0"/>
        <v>41.533032985728234</v>
      </c>
    </row>
    <row r="23" spans="1:8" ht="12">
      <c r="A23" s="80">
        <v>23</v>
      </c>
      <c r="B23" s="96" t="s">
        <v>76</v>
      </c>
      <c r="C23" s="188">
        <v>2871790</v>
      </c>
      <c r="D23" s="189">
        <f>C23/$C$8*100</f>
        <v>1.5948374402493388</v>
      </c>
      <c r="E23" s="188">
        <v>2866970</v>
      </c>
      <c r="F23" s="189">
        <f>E23/$E$8*100</f>
        <v>1.6873594204340587</v>
      </c>
      <c r="G23" s="54">
        <f>C23-E23</f>
        <v>4820</v>
      </c>
      <c r="H23" s="56">
        <f t="shared" si="0"/>
        <v>0.1681217452571879</v>
      </c>
    </row>
    <row r="24" spans="1:8" ht="12">
      <c r="A24" s="80">
        <v>24</v>
      </c>
      <c r="B24" s="96" t="s">
        <v>78</v>
      </c>
      <c r="C24" s="188">
        <v>2386142</v>
      </c>
      <c r="D24" s="189">
        <f>C24/$C$8*100</f>
        <v>1.3251347066991102</v>
      </c>
      <c r="E24" s="188">
        <v>2458906</v>
      </c>
      <c r="F24" s="189">
        <f>E24/$E$8*100</f>
        <v>1.4471927516025036</v>
      </c>
      <c r="G24" s="54">
        <f>C24-E24</f>
        <v>-72764</v>
      </c>
      <c r="H24" s="56">
        <f t="shared" si="0"/>
        <v>-2.9592021817832808</v>
      </c>
    </row>
    <row r="25" spans="1:8" ht="12">
      <c r="A25" s="80">
        <v>25</v>
      </c>
      <c r="B25" s="96" t="s">
        <v>80</v>
      </c>
      <c r="C25" s="188">
        <v>2558009</v>
      </c>
      <c r="D25" s="189">
        <f>C25/$C$8*100</f>
        <v>1.4205803786818574</v>
      </c>
      <c r="E25" s="188">
        <v>2663497</v>
      </c>
      <c r="F25" s="189">
        <f>E25/$E$8*100</f>
        <v>1.5676050862924462</v>
      </c>
      <c r="G25" s="54">
        <f>C25-E25</f>
        <v>-105488</v>
      </c>
      <c r="H25" s="56">
        <f t="shared" si="0"/>
        <v>-3.9605075582964804</v>
      </c>
    </row>
    <row r="26" spans="1:8" ht="12">
      <c r="A26" s="80">
        <v>26</v>
      </c>
      <c r="B26" s="96" t="s">
        <v>82</v>
      </c>
      <c r="C26" s="188">
        <v>34428148</v>
      </c>
      <c r="D26" s="189">
        <f>C26/$C$8*100</f>
        <v>19.119538486047166</v>
      </c>
      <c r="E26" s="188">
        <v>32130717</v>
      </c>
      <c r="F26" s="189">
        <f>E26/$E$8*100</f>
        <v>18.91058086246133</v>
      </c>
      <c r="G26" s="54">
        <f>C26-E26</f>
        <v>2297431</v>
      </c>
      <c r="H26" s="56">
        <f t="shared" si="0"/>
        <v>7.150263718048993</v>
      </c>
    </row>
    <row r="27" spans="1:8" ht="12">
      <c r="A27" s="80"/>
      <c r="B27" s="96"/>
      <c r="C27" s="67" t="s">
        <v>157</v>
      </c>
      <c r="D27" s="189"/>
      <c r="E27" s="67" t="s">
        <v>157</v>
      </c>
      <c r="F27" s="189"/>
      <c r="G27" s="54"/>
      <c r="H27" s="56"/>
    </row>
    <row r="28" spans="1:8" ht="12">
      <c r="A28" s="80">
        <v>27</v>
      </c>
      <c r="B28" s="96" t="s">
        <v>84</v>
      </c>
      <c r="C28" s="188">
        <v>1069375</v>
      </c>
      <c r="D28" s="189">
        <f>C28/$C$8*100</f>
        <v>0.5938732594189119</v>
      </c>
      <c r="E28" s="188">
        <v>945441</v>
      </c>
      <c r="F28" s="189">
        <f>E28/$E$8*100</f>
        <v>0.5564406944664914</v>
      </c>
      <c r="G28" s="54">
        <f>C28-E28</f>
        <v>123934</v>
      </c>
      <c r="H28" s="56">
        <f t="shared" si="0"/>
        <v>13.10859165193809</v>
      </c>
    </row>
    <row r="29" spans="1:8" ht="12">
      <c r="A29" s="80">
        <v>28</v>
      </c>
      <c r="B29" s="96" t="s">
        <v>86</v>
      </c>
      <c r="C29" s="188">
        <v>5765214</v>
      </c>
      <c r="D29" s="189">
        <f>C29/$C$8*100</f>
        <v>3.2016892385061766</v>
      </c>
      <c r="E29" s="188">
        <v>5851407</v>
      </c>
      <c r="F29" s="189">
        <f>E29/$E$8*100</f>
        <v>3.4438542169062787</v>
      </c>
      <c r="G29" s="54">
        <f>C29-E29</f>
        <v>-86193</v>
      </c>
      <c r="H29" s="56">
        <f t="shared" si="0"/>
        <v>-1.4730303327045957</v>
      </c>
    </row>
    <row r="30" spans="1:8" ht="12">
      <c r="A30" s="80">
        <v>29</v>
      </c>
      <c r="B30" s="96" t="s">
        <v>88</v>
      </c>
      <c r="C30" s="188">
        <v>9598794</v>
      </c>
      <c r="D30" s="189">
        <f>C30/$C$8*100</f>
        <v>5.330653025618417</v>
      </c>
      <c r="E30" s="188">
        <v>9723556</v>
      </c>
      <c r="F30" s="189">
        <f>E30/$E$8*100</f>
        <v>5.7228132197819</v>
      </c>
      <c r="G30" s="54">
        <f>C30-E30</f>
        <v>-124762</v>
      </c>
      <c r="H30" s="56">
        <f t="shared" si="0"/>
        <v>-1.2830902603944483</v>
      </c>
    </row>
    <row r="31" spans="1:8" ht="12">
      <c r="A31" s="80">
        <v>30</v>
      </c>
      <c r="B31" s="96" t="s">
        <v>90</v>
      </c>
      <c r="C31" s="188">
        <v>56183779</v>
      </c>
      <c r="D31" s="189">
        <f>C31/$C$8*100</f>
        <v>31.20144379773401</v>
      </c>
      <c r="E31" s="188">
        <v>50256317</v>
      </c>
      <c r="F31" s="189">
        <f>E31/$E$8*100</f>
        <v>29.578429466046153</v>
      </c>
      <c r="G31" s="54">
        <f>C31-E31</f>
        <v>5927462</v>
      </c>
      <c r="H31" s="56">
        <f t="shared" si="0"/>
        <v>11.79446157982488</v>
      </c>
    </row>
    <row r="32" spans="1:8" ht="12">
      <c r="A32" s="80">
        <v>31</v>
      </c>
      <c r="B32" s="96" t="s">
        <v>92</v>
      </c>
      <c r="C32" s="188">
        <v>1632159</v>
      </c>
      <c r="D32" s="189">
        <f>C32/$C$8*100</f>
        <v>0.906413171450531</v>
      </c>
      <c r="E32" s="188">
        <v>1623648</v>
      </c>
      <c r="F32" s="189">
        <f>E32/$E$8*100</f>
        <v>0.9556004242349654</v>
      </c>
      <c r="G32" s="54">
        <f>C32-E32</f>
        <v>8511</v>
      </c>
      <c r="H32" s="56">
        <f t="shared" si="0"/>
        <v>0.5241899722107255</v>
      </c>
    </row>
    <row r="33" spans="1:8" ht="12">
      <c r="A33" s="80"/>
      <c r="B33" s="96"/>
      <c r="C33" s="67" t="s">
        <v>157</v>
      </c>
      <c r="D33" s="189"/>
      <c r="E33" s="67" t="s">
        <v>157</v>
      </c>
      <c r="F33" s="189"/>
      <c r="G33" s="54"/>
      <c r="H33" s="56"/>
    </row>
    <row r="34" spans="1:9" ht="12">
      <c r="A34" s="80">
        <v>32</v>
      </c>
      <c r="B34" s="96" t="s">
        <v>94</v>
      </c>
      <c r="C34" s="190" t="s">
        <v>158</v>
      </c>
      <c r="D34" s="190" t="s">
        <v>158</v>
      </c>
      <c r="E34" s="190" t="s">
        <v>158</v>
      </c>
      <c r="F34" s="189" t="s">
        <v>158</v>
      </c>
      <c r="G34" s="54" t="s">
        <v>158</v>
      </c>
      <c r="H34" s="56" t="s">
        <v>158</v>
      </c>
      <c r="I34" s="191"/>
    </row>
    <row r="35" spans="1:9" ht="12">
      <c r="A35" s="80">
        <v>33</v>
      </c>
      <c r="B35" s="96" t="s">
        <v>96</v>
      </c>
      <c r="C35" s="58" t="s">
        <v>159</v>
      </c>
      <c r="D35" s="58" t="s">
        <v>159</v>
      </c>
      <c r="E35" s="58" t="s">
        <v>159</v>
      </c>
      <c r="F35" s="58" t="s">
        <v>159</v>
      </c>
      <c r="G35" s="54" t="s">
        <v>159</v>
      </c>
      <c r="H35" s="64" t="s">
        <v>159</v>
      </c>
      <c r="I35" s="192"/>
    </row>
    <row r="36" spans="1:9" ht="12">
      <c r="A36" s="80">
        <v>34</v>
      </c>
      <c r="B36" s="96" t="s">
        <v>99</v>
      </c>
      <c r="C36" s="188">
        <v>1076124</v>
      </c>
      <c r="D36" s="189">
        <f>C36/$C$8*100</f>
        <v>0.5976212903975846</v>
      </c>
      <c r="E36" s="188">
        <v>1148298</v>
      </c>
      <c r="F36" s="189">
        <f>E36/$E$8*100</f>
        <v>0.6758324808999009</v>
      </c>
      <c r="G36" s="54">
        <f>C36-E36</f>
        <v>-72174</v>
      </c>
      <c r="H36" s="56">
        <f t="shared" si="0"/>
        <v>-6.285302247326043</v>
      </c>
      <c r="I36" s="193"/>
    </row>
    <row r="37" spans="1:8" ht="12">
      <c r="A37" s="40"/>
      <c r="B37" s="131"/>
      <c r="C37" s="131"/>
      <c r="D37" s="131"/>
      <c r="E37" s="131"/>
      <c r="F37" s="131"/>
      <c r="G37" s="131"/>
      <c r="H37" s="84" t="s">
        <v>160</v>
      </c>
    </row>
    <row r="38" spans="1:8" ht="12">
      <c r="A38" s="36"/>
      <c r="B38" s="36"/>
      <c r="C38" s="36"/>
      <c r="D38" s="36"/>
      <c r="E38" s="36"/>
      <c r="F38" s="36"/>
      <c r="G38" s="36"/>
      <c r="H38" s="36"/>
    </row>
  </sheetData>
  <mergeCells count="1">
    <mergeCell ref="G3:H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:IV16384"/>
    </sheetView>
  </sheetViews>
  <sheetFormatPr defaultColWidth="9.00390625" defaultRowHeight="14.25"/>
  <cols>
    <col min="1" max="1" width="17.125" style="2" customWidth="1"/>
    <col min="2" max="2" width="15.375" style="2" customWidth="1"/>
    <col min="3" max="3" width="6.75390625" style="2" customWidth="1"/>
    <col min="4" max="4" width="15.375" style="2" customWidth="1"/>
    <col min="5" max="16384" width="10.75390625" style="2" customWidth="1"/>
  </cols>
  <sheetData>
    <row r="1" spans="1:4" ht="12">
      <c r="A1" s="37" t="s">
        <v>161</v>
      </c>
      <c r="D1" s="65"/>
    </row>
    <row r="2" ht="12">
      <c r="A2" s="39" t="s">
        <v>101</v>
      </c>
    </row>
    <row r="3" spans="1:6" ht="12">
      <c r="A3" s="108"/>
      <c r="B3" s="108"/>
      <c r="C3" s="108"/>
      <c r="D3" s="108"/>
      <c r="E3" s="176" t="s">
        <v>162</v>
      </c>
      <c r="F3" s="176"/>
    </row>
    <row r="4" spans="1:6" ht="12">
      <c r="A4" s="11"/>
      <c r="B4" s="137" t="s">
        <v>163</v>
      </c>
      <c r="C4" s="119"/>
      <c r="D4" s="119"/>
      <c r="E4" s="119"/>
      <c r="F4" s="119"/>
    </row>
    <row r="5" spans="1:6" ht="12">
      <c r="A5" s="44" t="s">
        <v>118</v>
      </c>
      <c r="B5" s="44" t="s">
        <v>164</v>
      </c>
      <c r="C5" s="44" t="s">
        <v>48</v>
      </c>
      <c r="D5" s="44" t="s">
        <v>165</v>
      </c>
      <c r="E5" s="44" t="s">
        <v>166</v>
      </c>
      <c r="F5" s="78" t="s">
        <v>167</v>
      </c>
    </row>
    <row r="6" spans="1:6" ht="12">
      <c r="A6" s="93"/>
      <c r="B6" s="95" t="s">
        <v>168</v>
      </c>
      <c r="C6" s="95" t="s">
        <v>51</v>
      </c>
      <c r="D6" s="95" t="s">
        <v>169</v>
      </c>
      <c r="E6" s="95" t="s">
        <v>170</v>
      </c>
      <c r="F6" s="92" t="s">
        <v>171</v>
      </c>
    </row>
    <row r="7" spans="1:6" ht="12">
      <c r="A7" s="96"/>
      <c r="B7" s="96"/>
      <c r="C7" s="96"/>
      <c r="D7" s="96"/>
      <c r="E7" s="96"/>
      <c r="F7" s="36"/>
    </row>
    <row r="8" spans="1:6" ht="12">
      <c r="A8" s="67" t="s">
        <v>119</v>
      </c>
      <c r="B8" s="188">
        <v>180067882</v>
      </c>
      <c r="C8" s="189">
        <v>100</v>
      </c>
      <c r="D8" s="188">
        <v>173737066</v>
      </c>
      <c r="E8" s="188">
        <v>6140564</v>
      </c>
      <c r="F8" s="194">
        <v>190252</v>
      </c>
    </row>
    <row r="9" spans="1:6" ht="12">
      <c r="A9" s="96"/>
      <c r="B9" s="58"/>
      <c r="C9" s="67"/>
      <c r="D9" s="58"/>
      <c r="E9" s="58"/>
      <c r="F9" s="61"/>
    </row>
    <row r="10" spans="1:6" ht="12">
      <c r="A10" s="67" t="s">
        <v>121</v>
      </c>
      <c r="B10" s="188">
        <v>4566092</v>
      </c>
      <c r="C10" s="189">
        <f>B10/$B$8*100</f>
        <v>2.5357614857712383</v>
      </c>
      <c r="D10" s="188">
        <v>3683952</v>
      </c>
      <c r="E10" s="188">
        <v>868560</v>
      </c>
      <c r="F10" s="194">
        <v>13580</v>
      </c>
    </row>
    <row r="11" spans="1:6" ht="12">
      <c r="A11" s="67" t="s">
        <v>122</v>
      </c>
      <c r="B11" s="188">
        <v>7466018</v>
      </c>
      <c r="C11" s="189">
        <f aca="true" t="shared" si="0" ref="C11:C20">B11/$B$8*100</f>
        <v>4.146224144514567</v>
      </c>
      <c r="D11" s="188">
        <v>6279935</v>
      </c>
      <c r="E11" s="188">
        <v>1144940</v>
      </c>
      <c r="F11" s="194">
        <v>41143</v>
      </c>
    </row>
    <row r="12" spans="1:6" ht="12">
      <c r="A12" s="67" t="s">
        <v>123</v>
      </c>
      <c r="B12" s="188">
        <v>7276466</v>
      </c>
      <c r="C12" s="189">
        <f t="shared" si="0"/>
        <v>4.040957176360857</v>
      </c>
      <c r="D12" s="188">
        <v>6113297</v>
      </c>
      <c r="E12" s="188">
        <v>1159605</v>
      </c>
      <c r="F12" s="194">
        <v>3564</v>
      </c>
    </row>
    <row r="13" spans="1:6" ht="12">
      <c r="A13" s="67" t="s">
        <v>124</v>
      </c>
      <c r="B13" s="188">
        <v>5589089</v>
      </c>
      <c r="C13" s="189">
        <f t="shared" si="0"/>
        <v>3.1038789027351363</v>
      </c>
      <c r="D13" s="188">
        <v>5128454</v>
      </c>
      <c r="E13" s="188">
        <v>425109</v>
      </c>
      <c r="F13" s="194">
        <v>35526</v>
      </c>
    </row>
    <row r="14" spans="1:6" ht="12">
      <c r="A14" s="67" t="s">
        <v>125</v>
      </c>
      <c r="B14" s="188">
        <v>16404908</v>
      </c>
      <c r="C14" s="189">
        <f t="shared" si="0"/>
        <v>9.11040204271409</v>
      </c>
      <c r="D14" s="188">
        <v>15155915</v>
      </c>
      <c r="E14" s="188">
        <v>1152954</v>
      </c>
      <c r="F14" s="194">
        <v>96039</v>
      </c>
    </row>
    <row r="15" spans="1:6" ht="12">
      <c r="A15" s="67"/>
      <c r="B15" s="58"/>
      <c r="C15" s="189"/>
      <c r="D15" s="58"/>
      <c r="E15" s="58"/>
      <c r="F15" s="61"/>
    </row>
    <row r="16" spans="1:6" ht="12">
      <c r="A16" s="67" t="s">
        <v>126</v>
      </c>
      <c r="B16" s="188">
        <v>33447880</v>
      </c>
      <c r="C16" s="189">
        <f t="shared" si="0"/>
        <v>18.575150453538406</v>
      </c>
      <c r="D16" s="188">
        <v>32613025</v>
      </c>
      <c r="E16" s="188">
        <v>834455</v>
      </c>
      <c r="F16" s="195">
        <v>400</v>
      </c>
    </row>
    <row r="17" spans="1:6" ht="12">
      <c r="A17" s="67" t="s">
        <v>127</v>
      </c>
      <c r="B17" s="188">
        <v>4738702</v>
      </c>
      <c r="C17" s="189">
        <f t="shared" si="0"/>
        <v>2.631619779922774</v>
      </c>
      <c r="D17" s="188">
        <v>4738702</v>
      </c>
      <c r="E17" s="22" t="s">
        <v>172</v>
      </c>
      <c r="F17" s="61" t="s">
        <v>172</v>
      </c>
    </row>
    <row r="18" spans="1:6" ht="12">
      <c r="A18" s="67" t="s">
        <v>129</v>
      </c>
      <c r="B18" s="188">
        <v>8529415</v>
      </c>
      <c r="C18" s="189">
        <f t="shared" si="0"/>
        <v>4.736777544815015</v>
      </c>
      <c r="D18" s="188">
        <v>8280708</v>
      </c>
      <c r="E18" s="188">
        <v>248707</v>
      </c>
      <c r="F18" s="61" t="s">
        <v>172</v>
      </c>
    </row>
    <row r="19" spans="1:6" ht="12">
      <c r="A19" s="67" t="s">
        <v>130</v>
      </c>
      <c r="B19" s="188">
        <v>29367066</v>
      </c>
      <c r="C19" s="189">
        <f t="shared" si="0"/>
        <v>16.308886223252184</v>
      </c>
      <c r="D19" s="188">
        <v>29214723</v>
      </c>
      <c r="E19" s="188">
        <v>152343</v>
      </c>
      <c r="F19" s="61" t="s">
        <v>172</v>
      </c>
    </row>
    <row r="20" spans="1:6" ht="12">
      <c r="A20" s="67" t="s">
        <v>131</v>
      </c>
      <c r="B20" s="188">
        <v>62682246</v>
      </c>
      <c r="C20" s="189">
        <f t="shared" si="0"/>
        <v>34.81034224637573</v>
      </c>
      <c r="D20" s="188">
        <v>62528355</v>
      </c>
      <c r="E20" s="188">
        <v>153891</v>
      </c>
      <c r="F20" s="61" t="s">
        <v>172</v>
      </c>
    </row>
    <row r="21" spans="1:6" ht="12">
      <c r="A21" s="131"/>
      <c r="B21" s="131"/>
      <c r="C21" s="131"/>
      <c r="D21" s="131"/>
      <c r="E21" s="131"/>
      <c r="F21" s="40"/>
    </row>
    <row r="22" spans="1:6" ht="12">
      <c r="A22" s="115"/>
      <c r="B22" s="115"/>
      <c r="C22" s="115"/>
      <c r="D22" s="115"/>
      <c r="E22" s="115"/>
      <c r="F22" s="115"/>
    </row>
    <row r="24" spans="1:5" ht="12">
      <c r="A24" s="108"/>
      <c r="B24" s="108"/>
      <c r="C24" s="108"/>
      <c r="D24" s="108"/>
      <c r="E24" s="108"/>
    </row>
    <row r="25" spans="1:5" ht="12">
      <c r="A25" s="44"/>
      <c r="B25" s="137" t="s">
        <v>173</v>
      </c>
      <c r="C25" s="45"/>
      <c r="D25" s="44" t="s">
        <v>164</v>
      </c>
      <c r="E25" s="78" t="s">
        <v>154</v>
      </c>
    </row>
    <row r="26" spans="1:5" ht="12">
      <c r="A26" s="44" t="s">
        <v>118</v>
      </c>
      <c r="B26" s="44" t="s">
        <v>164</v>
      </c>
      <c r="C26" s="44" t="s">
        <v>48</v>
      </c>
      <c r="D26" s="44" t="s">
        <v>168</v>
      </c>
      <c r="E26" s="78" t="s">
        <v>174</v>
      </c>
    </row>
    <row r="27" spans="1:5" ht="12">
      <c r="A27" s="93"/>
      <c r="B27" s="95" t="s">
        <v>168</v>
      </c>
      <c r="C27" s="95" t="s">
        <v>51</v>
      </c>
      <c r="D27" s="95" t="s">
        <v>175</v>
      </c>
      <c r="E27" s="92" t="s">
        <v>51</v>
      </c>
    </row>
    <row r="28" spans="1:5" ht="12">
      <c r="A28" s="96"/>
      <c r="B28" s="96"/>
      <c r="C28" s="96"/>
      <c r="D28" s="67"/>
      <c r="E28" s="36"/>
    </row>
    <row r="29" spans="1:5" ht="12">
      <c r="A29" s="67" t="s">
        <v>119</v>
      </c>
      <c r="B29" s="188">
        <v>169908673</v>
      </c>
      <c r="C29" s="189">
        <v>100</v>
      </c>
      <c r="D29" s="69">
        <f>B8-B29</f>
        <v>10159209</v>
      </c>
      <c r="E29" s="56">
        <f>D29/B29*100</f>
        <v>5.97921743523946</v>
      </c>
    </row>
    <row r="30" spans="1:5" ht="12">
      <c r="A30" s="96"/>
      <c r="B30" s="58"/>
      <c r="C30" s="67"/>
      <c r="D30" s="54"/>
      <c r="E30" s="56"/>
    </row>
    <row r="31" spans="1:5" ht="12">
      <c r="A31" s="67" t="s">
        <v>121</v>
      </c>
      <c r="B31" s="188">
        <v>4611486</v>
      </c>
      <c r="C31" s="189">
        <f>B31/$B$29*100</f>
        <v>2.71409688427147</v>
      </c>
      <c r="D31" s="69">
        <f aca="true" t="shared" si="1" ref="D31:D41">B10-B31</f>
        <v>-45394</v>
      </c>
      <c r="E31" s="56">
        <f aca="true" t="shared" si="2" ref="E31:E41">D31/B31*100</f>
        <v>-0.9843681624534911</v>
      </c>
    </row>
    <row r="32" spans="1:5" ht="12">
      <c r="A32" s="67" t="s">
        <v>122</v>
      </c>
      <c r="B32" s="188">
        <v>7454633</v>
      </c>
      <c r="C32" s="189">
        <f>B32/$B$29*100</f>
        <v>4.387435242931949</v>
      </c>
      <c r="D32" s="54">
        <f t="shared" si="1"/>
        <v>11385</v>
      </c>
      <c r="E32" s="56">
        <f t="shared" si="2"/>
        <v>0.1527238161825002</v>
      </c>
    </row>
    <row r="33" spans="1:5" ht="12">
      <c r="A33" s="67" t="s">
        <v>123</v>
      </c>
      <c r="B33" s="188">
        <v>7255645</v>
      </c>
      <c r="C33" s="189">
        <f>B33/$B$29*100</f>
        <v>4.270320562152822</v>
      </c>
      <c r="D33" s="54">
        <f t="shared" si="1"/>
        <v>20821</v>
      </c>
      <c r="E33" s="56">
        <f t="shared" si="2"/>
        <v>0.28696277174531004</v>
      </c>
    </row>
    <row r="34" spans="1:5" ht="12">
      <c r="A34" s="67" t="s">
        <v>124</v>
      </c>
      <c r="B34" s="188">
        <v>5644708</v>
      </c>
      <c r="C34" s="189">
        <f>B34/$B$29*100</f>
        <v>3.322201215708394</v>
      </c>
      <c r="D34" s="54">
        <f t="shared" si="1"/>
        <v>-55619</v>
      </c>
      <c r="E34" s="56">
        <f t="shared" si="2"/>
        <v>-0.9853299763247275</v>
      </c>
    </row>
    <row r="35" spans="1:5" ht="12">
      <c r="A35" s="67" t="s">
        <v>125</v>
      </c>
      <c r="B35" s="188">
        <v>16542561</v>
      </c>
      <c r="C35" s="189">
        <f>B35/$B$29*100</f>
        <v>9.736148666171973</v>
      </c>
      <c r="D35" s="54">
        <f t="shared" si="1"/>
        <v>-137653</v>
      </c>
      <c r="E35" s="56">
        <f t="shared" si="2"/>
        <v>-0.8321142052914298</v>
      </c>
    </row>
    <row r="36" spans="1:5" ht="12">
      <c r="A36" s="67"/>
      <c r="B36" s="58"/>
      <c r="C36" s="189"/>
      <c r="D36" s="54"/>
      <c r="E36" s="56"/>
    </row>
    <row r="37" spans="1:5" ht="12">
      <c r="A37" s="67" t="s">
        <v>126</v>
      </c>
      <c r="B37" s="188">
        <v>31269092</v>
      </c>
      <c r="C37" s="189">
        <f>B37/$B$29*100</f>
        <v>18.40347019836945</v>
      </c>
      <c r="D37" s="54">
        <f t="shared" si="1"/>
        <v>2178788</v>
      </c>
      <c r="E37" s="56">
        <f t="shared" si="2"/>
        <v>6.967864624914596</v>
      </c>
    </row>
    <row r="38" spans="1:5" ht="12">
      <c r="A38" s="67" t="s">
        <v>127</v>
      </c>
      <c r="B38" s="188">
        <v>3591344</v>
      </c>
      <c r="C38" s="189">
        <f>B38/$B$29*100</f>
        <v>2.11369080611912</v>
      </c>
      <c r="D38" s="54">
        <f t="shared" si="1"/>
        <v>1147358</v>
      </c>
      <c r="E38" s="56">
        <f t="shared" si="2"/>
        <v>31.947872439955628</v>
      </c>
    </row>
    <row r="39" spans="1:5" ht="12">
      <c r="A39" s="67" t="s">
        <v>129</v>
      </c>
      <c r="B39" s="188">
        <v>7518223</v>
      </c>
      <c r="C39" s="189">
        <f>B39/$B$29*100</f>
        <v>4.424861231186238</v>
      </c>
      <c r="D39" s="54">
        <f t="shared" si="1"/>
        <v>1011192</v>
      </c>
      <c r="E39" s="56">
        <f t="shared" si="2"/>
        <v>13.449880377317886</v>
      </c>
    </row>
    <row r="40" spans="1:5" ht="12">
      <c r="A40" s="67" t="s">
        <v>130</v>
      </c>
      <c r="B40" s="188">
        <v>29871078</v>
      </c>
      <c r="C40" s="189">
        <f>B40/$B$29*100</f>
        <v>17.580666997499296</v>
      </c>
      <c r="D40" s="54">
        <f t="shared" si="1"/>
        <v>-504012</v>
      </c>
      <c r="E40" s="56">
        <f t="shared" si="2"/>
        <v>-1.687290964189508</v>
      </c>
    </row>
    <row r="41" spans="1:5" ht="12">
      <c r="A41" s="67" t="s">
        <v>131</v>
      </c>
      <c r="B41" s="188">
        <v>56149903</v>
      </c>
      <c r="C41" s="189">
        <f>B41/$B$29*100</f>
        <v>33.04710819558929</v>
      </c>
      <c r="D41" s="54">
        <f t="shared" si="1"/>
        <v>6532343</v>
      </c>
      <c r="E41" s="56">
        <f t="shared" si="2"/>
        <v>11.633756517798437</v>
      </c>
    </row>
    <row r="42" spans="1:5" ht="12">
      <c r="A42" s="131"/>
      <c r="B42" s="131"/>
      <c r="C42" s="131"/>
      <c r="D42" s="71"/>
      <c r="E42" s="34" t="s">
        <v>132</v>
      </c>
    </row>
    <row r="43" spans="1:5" ht="12">
      <c r="A43" s="115"/>
      <c r="B43" s="115"/>
      <c r="C43" s="115"/>
      <c r="D43" s="115"/>
      <c r="E43" s="115"/>
    </row>
  </sheetData>
  <mergeCells count="1">
    <mergeCell ref="E3:F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2002-03-14T05:55:05Z</dcterms:created>
  <dcterms:modified xsi:type="dcterms:W3CDTF">2007-03-19T01:05:22Z</dcterms:modified>
  <cp:category/>
  <cp:version/>
  <cp:contentType/>
  <cp:contentStatus/>
</cp:coreProperties>
</file>