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1jvsv-fs1\himeji-city\Section\情報管理室\06_情報政策課統計共有フォルダ\toukei\（刊）統計要覧\令和3年版\5.ホームページ用データ\"/>
    </mc:Choice>
  </mc:AlternateContent>
  <bookViews>
    <workbookView xWindow="936" yWindow="72" windowWidth="15960" windowHeight="7956" tabRatio="916"/>
  </bookViews>
  <sheets>
    <sheet name="12章目次" sheetId="26" r:id="rId1"/>
    <sheet name="12-1" sheetId="27" r:id="rId2"/>
    <sheet name="12-2" sheetId="28" r:id="rId3"/>
    <sheet name="12-3・4・5" sheetId="29" r:id="rId4"/>
    <sheet name="12-6" sheetId="30" r:id="rId5"/>
    <sheet name="12-7" sheetId="31" r:id="rId6"/>
    <sheet name="12-8・9・10" sheetId="32" r:id="rId7"/>
    <sheet name="12-11・12・13" sheetId="33" r:id="rId8"/>
    <sheet name="12-14" sheetId="34" r:id="rId9"/>
    <sheet name="12-15・16・17" sheetId="35" r:id="rId10"/>
    <sheet name="12-18" sheetId="36" r:id="rId11"/>
    <sheet name="12-19" sheetId="37" r:id="rId12"/>
    <sheet name="12-20" sheetId="38" r:id="rId13"/>
    <sheet name="12-21" sheetId="39" r:id="rId14"/>
    <sheet name="12-22" sheetId="40" r:id="rId15"/>
    <sheet name="12-23" sheetId="41" r:id="rId16"/>
    <sheet name="12-24" sheetId="42" r:id="rId17"/>
    <sheet name="12-25" sheetId="43" r:id="rId18"/>
    <sheet name="12-26" sheetId="44" r:id="rId19"/>
    <sheet name="12-27" sheetId="45" r:id="rId20"/>
    <sheet name="12-28" sheetId="46" r:id="rId21"/>
    <sheet name="12-29" sheetId="47" r:id="rId22"/>
    <sheet name="12-30" sheetId="48" r:id="rId23"/>
    <sheet name="12-31" sheetId="49" r:id="rId24"/>
    <sheet name="12-32" sheetId="50" r:id="rId25"/>
    <sheet name="12-33" sheetId="51" r:id="rId26"/>
  </sheets>
  <externalReferences>
    <externalReference r:id="rId27"/>
    <externalReference r:id="rId28"/>
  </externalReferences>
  <definedNames>
    <definedName name="_xlnm.Print_Area" localSheetId="1">'12-1'!$A$1:$I$10</definedName>
    <definedName name="_xlnm.Print_Area" localSheetId="7">'12-11・12・13'!$A$1:$K$39</definedName>
    <definedName name="_xlnm.Print_Area" localSheetId="8">'12-14'!$A$1:$M$10</definedName>
    <definedName name="_xlnm.Print_Area" localSheetId="9">'12-15・16・17'!$A$1:$H$34</definedName>
    <definedName name="_xlnm.Print_Area" localSheetId="10">'12-18'!$A$1:$O$10</definedName>
    <definedName name="_xlnm.Print_Area" localSheetId="11">'12-19'!$A$1:$I$9</definedName>
    <definedName name="_xlnm.Print_Area" localSheetId="2">'12-2'!$A$1:$G$19</definedName>
    <definedName name="_xlnm.Print_Area" localSheetId="12">'12-20'!$A$1:$D$9</definedName>
    <definedName name="_xlnm.Print_Area" localSheetId="13">'12-21'!$A$1:$AC$13</definedName>
    <definedName name="_xlnm.Print_Area" localSheetId="14">'12-22'!$A$1:$S$22</definedName>
    <definedName name="_xlnm.Print_Area" localSheetId="16">'12-24'!$A$1:$M$9</definedName>
    <definedName name="_xlnm.Print_Area" localSheetId="17">'12-25'!$A$1:$E$10</definedName>
    <definedName name="_xlnm.Print_Area" localSheetId="18">'12-26'!$A$1:$I$12</definedName>
    <definedName name="_xlnm.Print_Area" localSheetId="19">'12-27'!$A$1:$C$11</definedName>
    <definedName name="_xlnm.Print_Area" localSheetId="20">'12-28'!$A$1:$I$11</definedName>
    <definedName name="_xlnm.Print_Area" localSheetId="21">'12-29'!$A$1:$E$12</definedName>
    <definedName name="_xlnm.Print_Area" localSheetId="3">'12-3・4・5'!$A$1:$D$30</definedName>
    <definedName name="_xlnm.Print_Area" localSheetId="22">'12-30'!$A$1:$H$10</definedName>
    <definedName name="_xlnm.Print_Area" localSheetId="23">'12-31'!$A$1:$D$11</definedName>
    <definedName name="_xlnm.Print_Area" localSheetId="24">'12-32'!$A$1:$F$10</definedName>
    <definedName name="_xlnm.Print_Area" localSheetId="25">'12-33'!$A$1:$H$42</definedName>
    <definedName name="_xlnm.Print_Area" localSheetId="4">'12-6'!$A$1:$J$11</definedName>
    <definedName name="_xlnm.Print_Area" localSheetId="5">'12-7'!$A$1:$E$12</definedName>
    <definedName name="_xlnm.Print_Area" localSheetId="6">'12-8・9・10'!$A$1:$G$29</definedName>
    <definedName name="_xlnm.Print_Area" localSheetId="0">'[1]２－５'!$A$1:$H$13</definedName>
    <definedName name="_xlnm.Print_Area">'[2]２－５'!$A$1:$H$13</definedName>
    <definedName name="Z_200E292E_F7F0_4449_922D_FA2EC87A7803_.wvu.PrintArea" localSheetId="1" hidden="1">'12-1'!$A$1:$I$10</definedName>
    <definedName name="Z_200E292E_F7F0_4449_922D_FA2EC87A7803_.wvu.PrintArea" localSheetId="7" hidden="1">'12-11・12・13'!$A$1:$K$40</definedName>
    <definedName name="Z_200E292E_F7F0_4449_922D_FA2EC87A7803_.wvu.PrintArea" localSheetId="8" hidden="1">'12-14'!$A$1:$M$10</definedName>
    <definedName name="Z_200E292E_F7F0_4449_922D_FA2EC87A7803_.wvu.PrintArea" localSheetId="9" hidden="1">'12-15・16・17'!$A$1:$J$34</definedName>
    <definedName name="Z_200E292E_F7F0_4449_922D_FA2EC87A7803_.wvu.PrintArea" localSheetId="10" hidden="1">'12-18'!$A$1:$O$10</definedName>
    <definedName name="Z_200E292E_F7F0_4449_922D_FA2EC87A7803_.wvu.PrintArea" localSheetId="11" hidden="1">'12-19'!$A$1:$I$9</definedName>
    <definedName name="Z_200E292E_F7F0_4449_922D_FA2EC87A7803_.wvu.PrintArea" localSheetId="2" hidden="1">'12-2'!$A$1:$G$19</definedName>
    <definedName name="Z_200E292E_F7F0_4449_922D_FA2EC87A7803_.wvu.PrintArea" localSheetId="12" hidden="1">'12-20'!$A$1:$D$10</definedName>
    <definedName name="Z_200E292E_F7F0_4449_922D_FA2EC87A7803_.wvu.PrintArea" localSheetId="13" hidden="1">'12-21'!$A$1:$Y$13</definedName>
    <definedName name="Z_200E292E_F7F0_4449_922D_FA2EC87A7803_.wvu.PrintArea" localSheetId="14" hidden="1">'12-22'!$A$1:$O$22</definedName>
    <definedName name="Z_200E292E_F7F0_4449_922D_FA2EC87A7803_.wvu.PrintArea" localSheetId="15" hidden="1">'12-23'!$A$1:$W$11</definedName>
    <definedName name="Z_200E292E_F7F0_4449_922D_FA2EC87A7803_.wvu.PrintArea" localSheetId="16" hidden="1">'12-24'!$A$1:$K$9</definedName>
    <definedName name="Z_200E292E_F7F0_4449_922D_FA2EC87A7803_.wvu.PrintArea" localSheetId="17" hidden="1">'12-25'!$A$1:$E$10</definedName>
    <definedName name="Z_200E292E_F7F0_4449_922D_FA2EC87A7803_.wvu.PrintArea" localSheetId="18" hidden="1">'12-26'!$A$1:$I$12</definedName>
    <definedName name="Z_200E292E_F7F0_4449_922D_FA2EC87A7803_.wvu.PrintArea" localSheetId="19" hidden="1">'12-27'!$A$1:$C$12</definedName>
    <definedName name="Z_200E292E_F7F0_4449_922D_FA2EC87A7803_.wvu.PrintArea" localSheetId="20" hidden="1">'12-28'!$A$1:$I$11</definedName>
    <definedName name="Z_200E292E_F7F0_4449_922D_FA2EC87A7803_.wvu.PrintArea" localSheetId="21" hidden="1">'12-29'!$A$1:$C$11</definedName>
    <definedName name="Z_200E292E_F7F0_4449_922D_FA2EC87A7803_.wvu.PrintArea" localSheetId="3" hidden="1">'12-3・4・5'!$A$1:$D$30</definedName>
    <definedName name="Z_200E292E_F7F0_4449_922D_FA2EC87A7803_.wvu.PrintArea" localSheetId="22" hidden="1">'12-30'!$A$1:$H$10</definedName>
    <definedName name="Z_200E292E_F7F0_4449_922D_FA2EC87A7803_.wvu.PrintArea" localSheetId="23" hidden="1">'12-31'!$A$1:$D$10</definedName>
    <definedName name="Z_200E292E_F7F0_4449_922D_FA2EC87A7803_.wvu.PrintArea" localSheetId="24" hidden="1">'12-32'!$A$1:$F$10</definedName>
    <definedName name="Z_200E292E_F7F0_4449_922D_FA2EC87A7803_.wvu.PrintArea" localSheetId="25" hidden="1">'12-33'!$A$1:$H$40</definedName>
    <definedName name="Z_200E292E_F7F0_4449_922D_FA2EC87A7803_.wvu.PrintArea" localSheetId="4" hidden="1">'12-6'!$A$1:$J$11</definedName>
    <definedName name="Z_200E292E_F7F0_4449_922D_FA2EC87A7803_.wvu.PrintArea" localSheetId="5" hidden="1">'12-7'!$A$1:$E$13</definedName>
    <definedName name="Z_200E292E_F7F0_4449_922D_FA2EC87A7803_.wvu.PrintArea" localSheetId="6" hidden="1">'12-8・9・10'!$A$1:$G$29</definedName>
  </definedNames>
  <calcPr calcId="162913"/>
  <customWorkbookViews>
    <customWorkbookView name="HEIMAT - 個人用ビュー" guid="{200E292E-F7F0-4449-922D-FA2EC87A7803}" mergeInterval="0" personalView="1" maximized="1" xWindow="1" yWindow="1" windowWidth="1366" windowHeight="551" tabRatio="893" activeSheetId="20"/>
  </customWorkbookViews>
</workbook>
</file>

<file path=xl/calcChain.xml><?xml version="1.0" encoding="utf-8"?>
<calcChain xmlns="http://schemas.openxmlformats.org/spreadsheetml/2006/main">
  <c r="H36" i="51" l="1"/>
  <c r="G36" i="51"/>
  <c r="F36" i="51"/>
  <c r="E36" i="51"/>
  <c r="D36" i="51"/>
  <c r="C36" i="51"/>
  <c r="B36" i="51"/>
  <c r="H21" i="51"/>
  <c r="G21" i="51"/>
  <c r="F21" i="51"/>
  <c r="E21" i="51"/>
  <c r="D21" i="51"/>
  <c r="C21" i="51"/>
  <c r="B21" i="51"/>
  <c r="H15" i="51"/>
  <c r="G15" i="51"/>
  <c r="F15" i="51"/>
  <c r="E15" i="51"/>
  <c r="D15" i="51"/>
  <c r="C15" i="51"/>
  <c r="B15" i="51"/>
  <c r="H9" i="51"/>
  <c r="G9" i="51"/>
  <c r="F9" i="51"/>
  <c r="E9" i="51"/>
  <c r="D9" i="51"/>
  <c r="C9" i="51"/>
  <c r="B9" i="51"/>
  <c r="E5" i="51"/>
  <c r="B8" i="42"/>
  <c r="B7" i="42"/>
  <c r="AB11" i="39"/>
  <c r="AA11" i="39"/>
  <c r="Z11" i="39"/>
  <c r="Y11" i="39"/>
  <c r="X11" i="39"/>
  <c r="W11" i="39"/>
  <c r="V11" i="39"/>
  <c r="U11" i="39"/>
  <c r="T11" i="39"/>
  <c r="S11" i="39"/>
  <c r="R11" i="39"/>
  <c r="Q11" i="39"/>
  <c r="P11" i="39"/>
  <c r="O11" i="39"/>
  <c r="N11" i="39"/>
  <c r="M11" i="39"/>
  <c r="L11" i="39"/>
  <c r="K11" i="39"/>
  <c r="F11" i="39"/>
  <c r="E11" i="39"/>
  <c r="D11" i="39"/>
  <c r="AB10" i="39"/>
  <c r="Y10" i="39"/>
  <c r="U10" i="39"/>
  <c r="T10" i="39"/>
  <c r="S10" i="39"/>
  <c r="Q10" i="39"/>
  <c r="P10" i="39"/>
  <c r="O10" i="39"/>
  <c r="N10" i="39"/>
  <c r="M10" i="39"/>
  <c r="L10" i="39"/>
  <c r="K10" i="39"/>
  <c r="F10" i="39"/>
  <c r="E10" i="39"/>
  <c r="D10" i="39"/>
  <c r="N9" i="36"/>
  <c r="C9" i="36"/>
  <c r="B9" i="36"/>
  <c r="B33" i="35"/>
  <c r="B32" i="35"/>
  <c r="B9" i="35"/>
  <c r="D8" i="35"/>
  <c r="B8" i="31"/>
  <c r="B7" i="31"/>
  <c r="B5" i="51" l="1"/>
  <c r="F5" i="51"/>
  <c r="C5" i="51"/>
  <c r="G5" i="51"/>
  <c r="D5" i="51"/>
  <c r="H5" i="51"/>
</calcChain>
</file>

<file path=xl/sharedStrings.xml><?xml version="1.0" encoding="utf-8"?>
<sst xmlns="http://schemas.openxmlformats.org/spreadsheetml/2006/main" count="1328" uniqueCount="626">
  <si>
    <t>区    分</t>
  </si>
  <si>
    <t>１級</t>
  </si>
  <si>
    <t>２級</t>
  </si>
  <si>
    <t>３級</t>
  </si>
  <si>
    <t>４級</t>
  </si>
  <si>
    <t>A,B(1)</t>
  </si>
  <si>
    <t>区     分</t>
  </si>
  <si>
    <t>総           数</t>
  </si>
  <si>
    <t>視   覚   障   害</t>
  </si>
  <si>
    <t>18 歳 未 満</t>
  </si>
  <si>
    <t>18 歳 以 上</t>
  </si>
  <si>
    <t>肢 体 不 自 由</t>
  </si>
  <si>
    <t>内  部  障  害</t>
  </si>
  <si>
    <t>１２－２  身体障害者手帳新規交付状況</t>
    <rPh sb="13" eb="15">
      <t>シンキ</t>
    </rPh>
    <phoneticPr fontId="1"/>
  </si>
  <si>
    <t>児 童 扶 養 手 当</t>
  </si>
  <si>
    <t>特別児童扶養手当</t>
  </si>
  <si>
    <t>支 給 額 （千円）</t>
  </si>
  <si>
    <t>１２－５  交通及び災害遺児手当支給状況</t>
    <rPh sb="8" eb="9">
      <t>オヨ</t>
    </rPh>
    <rPh sb="10" eb="12">
      <t>サイガイ</t>
    </rPh>
    <phoneticPr fontId="1"/>
  </si>
  <si>
    <t>注）交通及び災害遺児手当の種類は、対象児童の就学激励金、入学祝金、卒業祝金</t>
    <rPh sb="4" eb="5">
      <t>オヨ</t>
    </rPh>
    <rPh sb="6" eb="8">
      <t>サイガイ</t>
    </rPh>
    <phoneticPr fontId="1"/>
  </si>
  <si>
    <t>目 標 額</t>
  </si>
  <si>
    <t>実             績             額</t>
  </si>
  <si>
    <t>達成比率</t>
  </si>
  <si>
    <t>総    額</t>
  </si>
  <si>
    <t>戸    別</t>
  </si>
  <si>
    <t>学   校</t>
  </si>
  <si>
    <t>街   頭</t>
  </si>
  <si>
    <t>そ の 他</t>
  </si>
  <si>
    <t>(％)</t>
  </si>
  <si>
    <t>１２－７  姫路市社会福祉協議会相談状況</t>
    <rPh sb="6" eb="9">
      <t>ヒメジシ</t>
    </rPh>
    <rPh sb="9" eb="13">
      <t>シャカイフクシ</t>
    </rPh>
    <rPh sb="13" eb="16">
      <t>キョウギカイ</t>
    </rPh>
    <rPh sb="16" eb="18">
      <t>ソウダン</t>
    </rPh>
    <rPh sb="18" eb="20">
      <t>ジョウキョウ</t>
    </rPh>
    <phoneticPr fontId="1"/>
  </si>
  <si>
    <t>資料：姫路市社会福祉協議会</t>
    <rPh sb="0" eb="2">
      <t>シリョウ</t>
    </rPh>
    <rPh sb="3" eb="6">
      <t>ヒメジシ</t>
    </rPh>
    <rPh sb="6" eb="8">
      <t>シャカイ</t>
    </rPh>
    <rPh sb="8" eb="10">
      <t>フクシ</t>
    </rPh>
    <rPh sb="10" eb="13">
      <t>キョウギカイ</t>
    </rPh>
    <phoneticPr fontId="1"/>
  </si>
  <si>
    <t xml:space="preserve"> (単位：人)</t>
  </si>
  <si>
    <t>総     数</t>
  </si>
  <si>
    <t>老     齢</t>
  </si>
  <si>
    <t>障     害</t>
  </si>
  <si>
    <t>通 算 老 齢</t>
  </si>
  <si>
    <t>老 齢 基 礎</t>
  </si>
  <si>
    <t>障 害 基 礎</t>
  </si>
  <si>
    <t>遺 族 基 礎</t>
  </si>
  <si>
    <t>寡     婦</t>
  </si>
  <si>
    <t>１２－８  国民年金給付状況（拠出年金・旧法）</t>
    <rPh sb="15" eb="17">
      <t>キョシュツ</t>
    </rPh>
    <rPh sb="17" eb="19">
      <t>ネンキン</t>
    </rPh>
    <rPh sb="20" eb="21">
      <t>キュウ</t>
    </rPh>
    <rPh sb="21" eb="22">
      <t>ホウ</t>
    </rPh>
    <phoneticPr fontId="1"/>
  </si>
  <si>
    <t>１２－９　国民年金給付状況（拠出年金・新法)</t>
    <rPh sb="5" eb="7">
      <t>コクミン</t>
    </rPh>
    <rPh sb="7" eb="9">
      <t>ネンキン</t>
    </rPh>
    <rPh sb="9" eb="11">
      <t>キュウフ</t>
    </rPh>
    <rPh sb="11" eb="13">
      <t>ジョウキョウ</t>
    </rPh>
    <phoneticPr fontId="1"/>
  </si>
  <si>
    <t>１２－１０　国民年金給付状況（老齢福祉年金）</t>
    <rPh sb="6" eb="8">
      <t>コクミン</t>
    </rPh>
    <rPh sb="8" eb="10">
      <t>ネンキン</t>
    </rPh>
    <rPh sb="10" eb="12">
      <t>キュウフ</t>
    </rPh>
    <rPh sb="12" eb="14">
      <t>ジョウキョウ</t>
    </rPh>
    <phoneticPr fontId="1"/>
  </si>
  <si>
    <t>１２－１１  国民健康保険状況（被保険者保険料及び受診状況）</t>
    <rPh sb="16" eb="20">
      <t>ヒホケンシャ</t>
    </rPh>
    <rPh sb="20" eb="23">
      <t>ホケンリョウ</t>
    </rPh>
    <rPh sb="23" eb="24">
      <t>オヨ</t>
    </rPh>
    <rPh sb="25" eb="27">
      <t>ジュシン</t>
    </rPh>
    <rPh sb="27" eb="29">
      <t>ジョウキョウ</t>
    </rPh>
    <phoneticPr fontId="1"/>
  </si>
  <si>
    <t xml:space="preserve">        保          険          料</t>
  </si>
  <si>
    <t>診                       療</t>
  </si>
  <si>
    <t>世  帯  数</t>
  </si>
  <si>
    <t xml:space="preserve">調  定  額 </t>
  </si>
  <si>
    <t xml:space="preserve">収  納  額 </t>
  </si>
  <si>
    <t>収納率 (％)</t>
  </si>
  <si>
    <t>受 診 件 数</t>
  </si>
  <si>
    <t>１件当たり</t>
  </si>
  <si>
    <t>(千円)</t>
  </si>
  <si>
    <t>平 均 日 数</t>
  </si>
  <si>
    <t>費用額 (円)</t>
  </si>
  <si>
    <t>１２－１２　国民健康保険状況（医療件数及び給付件数）　</t>
    <rPh sb="6" eb="8">
      <t>コクミン</t>
    </rPh>
    <rPh sb="8" eb="10">
      <t>ケンコウ</t>
    </rPh>
    <rPh sb="10" eb="12">
      <t>ホケン</t>
    </rPh>
    <rPh sb="12" eb="14">
      <t>ジョウキョウ</t>
    </rPh>
    <rPh sb="15" eb="17">
      <t>イリョウ</t>
    </rPh>
    <rPh sb="17" eb="19">
      <t>ケンスウ</t>
    </rPh>
    <rPh sb="19" eb="20">
      <t>オヨ</t>
    </rPh>
    <rPh sb="21" eb="23">
      <t>キュウフ</t>
    </rPh>
    <rPh sb="23" eb="25">
      <t>ケンスウ</t>
    </rPh>
    <phoneticPr fontId="1"/>
  </si>
  <si>
    <t>総      数</t>
  </si>
  <si>
    <t>出産育児一時金</t>
  </si>
  <si>
    <t>葬  祭  費</t>
  </si>
  <si>
    <t>入      院</t>
  </si>
  <si>
    <t>入  院  外</t>
  </si>
  <si>
    <t>歯      科</t>
  </si>
  <si>
    <t>療  養  費</t>
  </si>
  <si>
    <t>薬剤の支給</t>
  </si>
  <si>
    <t xml:space="preserve"> </t>
  </si>
  <si>
    <t>費用額(千円)</t>
  </si>
  <si>
    <t>１２－１３　国民健康保険状況（医療費及び給付額）</t>
    <rPh sb="6" eb="8">
      <t>コクミン</t>
    </rPh>
    <rPh sb="8" eb="10">
      <t>ケンコウ</t>
    </rPh>
    <rPh sb="10" eb="12">
      <t>ホケン</t>
    </rPh>
    <rPh sb="12" eb="14">
      <t>ジョウキョウ</t>
    </rPh>
    <rPh sb="15" eb="18">
      <t>イリョウヒ</t>
    </rPh>
    <rPh sb="18" eb="19">
      <t>オヨ</t>
    </rPh>
    <rPh sb="20" eb="23">
      <t>キュウフガク</t>
    </rPh>
    <phoneticPr fontId="1"/>
  </si>
  <si>
    <t>１２－１４　国民健康保険状況（年度間の異動状況）</t>
    <rPh sb="6" eb="8">
      <t>コクミン</t>
    </rPh>
    <rPh sb="8" eb="10">
      <t>ケンコウ</t>
    </rPh>
    <rPh sb="10" eb="12">
      <t>ホケン</t>
    </rPh>
    <rPh sb="12" eb="14">
      <t>ジョウキョウ</t>
    </rPh>
    <rPh sb="15" eb="16">
      <t>ネン</t>
    </rPh>
    <phoneticPr fontId="1"/>
  </si>
  <si>
    <t xml:space="preserve">     年        度        間         (増)</t>
  </si>
  <si>
    <t xml:space="preserve">     年        度        間         (減)</t>
  </si>
  <si>
    <t>転      入</t>
  </si>
  <si>
    <t>社会保険離脱</t>
  </si>
  <si>
    <t>生活保護廃止</t>
  </si>
  <si>
    <t>出      生</t>
  </si>
  <si>
    <t>そ  の  他</t>
  </si>
  <si>
    <t>転      出</t>
  </si>
  <si>
    <t>社会保険加入</t>
  </si>
  <si>
    <t>生活保護開始</t>
  </si>
  <si>
    <t>死      亡</t>
  </si>
  <si>
    <t>訪問介護（回）</t>
    <rPh sb="0" eb="2">
      <t>ホウモン</t>
    </rPh>
    <rPh sb="2" eb="4">
      <t>カイゴ</t>
    </rPh>
    <rPh sb="5" eb="6">
      <t>カイ</t>
    </rPh>
    <phoneticPr fontId="1"/>
  </si>
  <si>
    <t>通所介護（回）</t>
    <rPh sb="0" eb="1">
      <t>ツウ</t>
    </rPh>
    <rPh sb="1" eb="2">
      <t>トコロ</t>
    </rPh>
    <rPh sb="2" eb="4">
      <t>カイゴ</t>
    </rPh>
    <rPh sb="5" eb="6">
      <t>カイ</t>
    </rPh>
    <phoneticPr fontId="1"/>
  </si>
  <si>
    <t>被 保 護</t>
  </si>
  <si>
    <t>保 護 率</t>
  </si>
  <si>
    <t>保  護  費</t>
  </si>
  <si>
    <t>世    帯</t>
  </si>
  <si>
    <t>人    数</t>
  </si>
  <si>
    <t>（‰）</t>
  </si>
  <si>
    <t>世帯数</t>
  </si>
  <si>
    <t>人  員</t>
  </si>
  <si>
    <t>注）各年度の世帯数及び人数は､月ごとの数を合計したものである。</t>
  </si>
  <si>
    <t>　　保護率は、月ごとの平均である。</t>
  </si>
  <si>
    <t>(単位: 人)</t>
    <rPh sb="1" eb="3">
      <t>タンイ</t>
    </rPh>
    <rPh sb="5" eb="6">
      <t>ニン</t>
    </rPh>
    <phoneticPr fontId="4"/>
  </si>
  <si>
    <t>区   分</t>
    <rPh sb="0" eb="1">
      <t>ク</t>
    </rPh>
    <rPh sb="4" eb="5">
      <t>ブン</t>
    </rPh>
    <phoneticPr fontId="4"/>
  </si>
  <si>
    <t>合計</t>
    <rPh sb="0" eb="2">
      <t>ゴウケイ</t>
    </rPh>
    <phoneticPr fontId="4"/>
  </si>
  <si>
    <t>要介護1</t>
    <rPh sb="0" eb="3">
      <t>ヨウカイゴ</t>
    </rPh>
    <phoneticPr fontId="4"/>
  </si>
  <si>
    <t>要介護2</t>
    <rPh sb="0" eb="3">
      <t>ヨウカイゴ</t>
    </rPh>
    <phoneticPr fontId="4"/>
  </si>
  <si>
    <t>要介護3</t>
    <rPh sb="0" eb="3">
      <t>ヨウ</t>
    </rPh>
    <phoneticPr fontId="4"/>
  </si>
  <si>
    <t>要介護4</t>
    <rPh sb="0" eb="3">
      <t>ヨウ</t>
    </rPh>
    <phoneticPr fontId="4"/>
  </si>
  <si>
    <t>要介護5</t>
    <rPh sb="0" eb="3">
      <t>ヨウ</t>
    </rPh>
    <phoneticPr fontId="4"/>
  </si>
  <si>
    <t xml:space="preserve">   （単位：円）</t>
    <rPh sb="4" eb="6">
      <t>タンイ</t>
    </rPh>
    <rPh sb="7" eb="8">
      <t>エン</t>
    </rPh>
    <phoneticPr fontId="1"/>
  </si>
  <si>
    <t>合　　計</t>
    <rPh sb="0" eb="1">
      <t>ゴウ</t>
    </rPh>
    <rPh sb="3" eb="4">
      <t>ケイ</t>
    </rPh>
    <phoneticPr fontId="1"/>
  </si>
  <si>
    <t>小　　計</t>
    <rPh sb="0" eb="1">
      <t>ショウ</t>
    </rPh>
    <rPh sb="3" eb="4">
      <t>ケイ</t>
    </rPh>
    <phoneticPr fontId="1"/>
  </si>
  <si>
    <t>（各年度末現在）</t>
    <rPh sb="1" eb="2">
      <t>カク</t>
    </rPh>
    <rPh sb="2" eb="5">
      <t>ネンドマツ</t>
    </rPh>
    <rPh sb="5" eb="7">
      <t>ゲンザイ</t>
    </rPh>
    <phoneticPr fontId="1"/>
  </si>
  <si>
    <t xml:space="preserve"> (金額 単位：千円)</t>
    <rPh sb="2" eb="4">
      <t>キンガク</t>
    </rPh>
    <phoneticPr fontId="1"/>
  </si>
  <si>
    <t>総     額</t>
  </si>
  <si>
    <t>生 活 扶 助</t>
  </si>
  <si>
    <t>住 宅 扶 助</t>
  </si>
  <si>
    <t>教 育 扶 助</t>
  </si>
  <si>
    <t>医 療 扶 助</t>
  </si>
  <si>
    <t>出 産 扶 助</t>
  </si>
  <si>
    <t>生 業 扶 助</t>
  </si>
  <si>
    <t>葬 祭 扶 助</t>
  </si>
  <si>
    <t>保護施設事務費</t>
  </si>
  <si>
    <t>保  護  開  始  件  数</t>
  </si>
  <si>
    <t>保  護  廃  止  件  数</t>
  </si>
  <si>
    <t>世    帯    数</t>
  </si>
  <si>
    <t>人          員</t>
  </si>
  <si>
    <t>区　　分</t>
  </si>
  <si>
    <t>総　　数</t>
  </si>
  <si>
    <t>世 帯 主 が 働 い て い る 世 帯</t>
  </si>
  <si>
    <t>内 職 者</t>
  </si>
  <si>
    <t>世帯主が働いていないが世帯員が働いている世 帯</t>
    <rPh sb="11" eb="13">
      <t>セタイ</t>
    </rPh>
    <rPh sb="13" eb="14">
      <t>イン</t>
    </rPh>
    <rPh sb="15" eb="16">
      <t>ハタラ</t>
    </rPh>
    <rPh sb="20" eb="23">
      <t>セタイ</t>
    </rPh>
    <phoneticPr fontId="1"/>
  </si>
  <si>
    <t>働く者がない世帯</t>
    <rPh sb="6" eb="8">
      <t>セタイ</t>
    </rPh>
    <phoneticPr fontId="1"/>
  </si>
  <si>
    <t>敬 老 金 ( 愛 の 福 祉 金 )</t>
  </si>
  <si>
    <t>楽　　　寿　　　園</t>
  </si>
  <si>
    <t>校 区 登 園</t>
  </si>
  <si>
    <t>一 般 登 園</t>
  </si>
  <si>
    <t>達 成 比 率</t>
  </si>
  <si>
    <t>協 議 会 数</t>
  </si>
  <si>
    <t>男</t>
  </si>
  <si>
    <t>女</t>
  </si>
  <si>
    <t>区              分</t>
  </si>
  <si>
    <t>施　　　　設　　　　数</t>
  </si>
  <si>
    <t>入所定員</t>
  </si>
  <si>
    <t>入所人員</t>
  </si>
  <si>
    <t>総  数</t>
  </si>
  <si>
    <t>国  営</t>
  </si>
  <si>
    <t>県  営</t>
  </si>
  <si>
    <t>市  営</t>
  </si>
  <si>
    <t>民  営</t>
  </si>
  <si>
    <t>実 績 額</t>
    <rPh sb="0" eb="1">
      <t>ミ</t>
    </rPh>
    <rPh sb="2" eb="3">
      <t>イサオ</t>
    </rPh>
    <rPh sb="4" eb="5">
      <t>ガク</t>
    </rPh>
    <phoneticPr fontId="1"/>
  </si>
  <si>
    <t>民生委員児童委員</t>
    <rPh sb="2" eb="4">
      <t>イイン</t>
    </rPh>
    <phoneticPr fontId="1"/>
  </si>
  <si>
    <t>民 生 委 員 児 童 委 員 現 在 数</t>
    <rPh sb="4" eb="5">
      <t>イ</t>
    </rPh>
    <rPh sb="6" eb="7">
      <t>イン</t>
    </rPh>
    <phoneticPr fontId="1"/>
  </si>
  <si>
    <t>公  立</t>
  </si>
  <si>
    <t>私  立</t>
  </si>
  <si>
    <t>１２－６  保育所施設・入所状況</t>
    <rPh sb="12" eb="14">
      <t>ニュウショ</t>
    </rPh>
    <phoneticPr fontId="1"/>
  </si>
  <si>
    <t>注）委託を除き、受託を含む。</t>
    <rPh sb="0" eb="1">
      <t>チュウ</t>
    </rPh>
    <rPh sb="2" eb="4">
      <t>イタク</t>
    </rPh>
    <rPh sb="5" eb="6">
      <t>ノゾ</t>
    </rPh>
    <rPh sb="8" eb="10">
      <t>ジュタク</t>
    </rPh>
    <rPh sb="11" eb="12">
      <t>フク</t>
    </rPh>
    <phoneticPr fontId="1"/>
  </si>
  <si>
    <t>資料：障害福祉課</t>
  </si>
  <si>
    <t>施    設    数</t>
  </si>
  <si>
    <t>定          員</t>
  </si>
  <si>
    <t>入　所  児  童  数</t>
    <rPh sb="0" eb="1">
      <t>イ</t>
    </rPh>
    <rPh sb="2" eb="3">
      <t>トコロ</t>
    </rPh>
    <phoneticPr fontId="1"/>
  </si>
  <si>
    <t>被保険者数</t>
  </si>
  <si>
    <t xml:space="preserve">  保護施設</t>
  </si>
  <si>
    <t xml:space="preserve">  老人福祉施設</t>
  </si>
  <si>
    <t xml:space="preserve">  児童福祉施設</t>
  </si>
  <si>
    <t>　婦人保護施設</t>
  </si>
  <si>
    <t xml:space="preserve">  その他の社会福祉施設等</t>
  </si>
  <si>
    <t xml:space="preserve"> 調定額（円）</t>
  </si>
  <si>
    <t xml:space="preserve"> 収納額（円）</t>
  </si>
  <si>
    <t xml:space="preserve"> 収納率（％）</t>
  </si>
  <si>
    <t>介 護 扶 助</t>
  </si>
  <si>
    <t>常  雇   労働者</t>
    <rPh sb="7" eb="10">
      <t>ロウドウシャ</t>
    </rPh>
    <phoneticPr fontId="1"/>
  </si>
  <si>
    <t>日　　雇労働者</t>
    <rPh sb="4" eb="7">
      <t>ロウドウシャ</t>
    </rPh>
    <phoneticPr fontId="1"/>
  </si>
  <si>
    <t>そ の 他勤労者</t>
    <rPh sb="5" eb="8">
      <t>キンロウシャ</t>
    </rPh>
    <phoneticPr fontId="1"/>
  </si>
  <si>
    <t>精 神 障 害 者</t>
    <rPh sb="0" eb="1">
      <t>セイ</t>
    </rPh>
    <rPh sb="2" eb="3">
      <t>カミ</t>
    </rPh>
    <rPh sb="4" eb="5">
      <t>サワ</t>
    </rPh>
    <rPh sb="6" eb="7">
      <t>ガイ</t>
    </rPh>
    <rPh sb="8" eb="9">
      <t>シャ</t>
    </rPh>
    <phoneticPr fontId="1"/>
  </si>
  <si>
    <t>母子家庭等医療</t>
  </si>
  <si>
    <t>乳幼児医療</t>
  </si>
  <si>
    <t>重度障害者医療</t>
  </si>
  <si>
    <t>高齢重度障害者医療</t>
  </si>
  <si>
    <t>要支援1</t>
    <rPh sb="0" eb="3">
      <t>ヨウシエン</t>
    </rPh>
    <phoneticPr fontId="4"/>
  </si>
  <si>
    <t>要支援2</t>
    <rPh sb="0" eb="3">
      <t>ヨウシエン</t>
    </rPh>
    <phoneticPr fontId="4"/>
  </si>
  <si>
    <t>居宅サービス・介護予防サービス等</t>
    <rPh sb="0" eb="2">
      <t>キョタク</t>
    </rPh>
    <rPh sb="7" eb="9">
      <t>カイゴ</t>
    </rPh>
    <rPh sb="9" eb="11">
      <t>ヨボウ</t>
    </rPh>
    <rPh sb="15" eb="16">
      <t>トウ</t>
    </rPh>
    <phoneticPr fontId="1"/>
  </si>
  <si>
    <t>訪問入浴
介護（回）＊</t>
    <rPh sb="0" eb="2">
      <t>ホウモン</t>
    </rPh>
    <rPh sb="2" eb="4">
      <t>ニュウヨク</t>
    </rPh>
    <rPh sb="5" eb="7">
      <t>カイゴ</t>
    </rPh>
    <rPh sb="8" eb="9">
      <t>カイ</t>
    </rPh>
    <phoneticPr fontId="1"/>
  </si>
  <si>
    <t>訪問看護（回）＊</t>
    <rPh sb="0" eb="2">
      <t>ホウモン</t>
    </rPh>
    <rPh sb="2" eb="4">
      <t>カンゴ</t>
    </rPh>
    <rPh sb="5" eb="6">
      <t>カイ</t>
    </rPh>
    <phoneticPr fontId="1"/>
  </si>
  <si>
    <t>訪問リハビリテーション（回）＊</t>
    <rPh sb="0" eb="2">
      <t>ホウモン</t>
    </rPh>
    <rPh sb="12" eb="13">
      <t>カイ</t>
    </rPh>
    <phoneticPr fontId="1"/>
  </si>
  <si>
    <t>通所リハビリテーション（回）</t>
    <rPh sb="0" eb="1">
      <t>ツウ</t>
    </rPh>
    <rPh sb="1" eb="2">
      <t>トコロ</t>
    </rPh>
    <rPh sb="12" eb="13">
      <t>カイ</t>
    </rPh>
    <phoneticPr fontId="1"/>
  </si>
  <si>
    <t>介護予防
通所リハビリテーション（人）</t>
    <rPh sb="0" eb="2">
      <t>カイゴ</t>
    </rPh>
    <rPh sb="2" eb="4">
      <t>ヨボウ</t>
    </rPh>
    <rPh sb="5" eb="7">
      <t>ツウショ</t>
    </rPh>
    <rPh sb="17" eb="18">
      <t>ニン</t>
    </rPh>
    <phoneticPr fontId="1"/>
  </si>
  <si>
    <t>地域密着型サービス等</t>
    <rPh sb="0" eb="2">
      <t>チイキ</t>
    </rPh>
    <rPh sb="2" eb="5">
      <t>ミッチャクガタ</t>
    </rPh>
    <rPh sb="9" eb="10">
      <t>トウ</t>
    </rPh>
    <phoneticPr fontId="1"/>
  </si>
  <si>
    <t>居宅介護
支援・
介護予防
支援
（人）</t>
    <rPh sb="0" eb="2">
      <t>キョタク</t>
    </rPh>
    <rPh sb="2" eb="4">
      <t>カイゴ</t>
    </rPh>
    <rPh sb="5" eb="7">
      <t>シエン</t>
    </rPh>
    <rPh sb="9" eb="11">
      <t>カイゴ</t>
    </rPh>
    <rPh sb="11" eb="13">
      <t>ヨボウ</t>
    </rPh>
    <rPh sb="14" eb="16">
      <t>シエン</t>
    </rPh>
    <rPh sb="18" eb="19">
      <t>ニン</t>
    </rPh>
    <phoneticPr fontId="1"/>
  </si>
  <si>
    <t>施設サービス</t>
    <rPh sb="0" eb="2">
      <t>シセツ</t>
    </rPh>
    <phoneticPr fontId="1"/>
  </si>
  <si>
    <t>認知症
対応型
通所介護（回）＊</t>
    <rPh sb="0" eb="2">
      <t>ニンチ</t>
    </rPh>
    <rPh sb="2" eb="3">
      <t>ショウ</t>
    </rPh>
    <rPh sb="4" eb="6">
      <t>タイオウ</t>
    </rPh>
    <rPh sb="6" eb="7">
      <t>カタ</t>
    </rPh>
    <rPh sb="8" eb="10">
      <t>ツウショ</t>
    </rPh>
    <rPh sb="10" eb="12">
      <t>カイゴ</t>
    </rPh>
    <rPh sb="13" eb="14">
      <t>カイ</t>
    </rPh>
    <phoneticPr fontId="1"/>
  </si>
  <si>
    <t>小規模
多機能型
居宅介護（人）＊</t>
    <rPh sb="0" eb="3">
      <t>ショウキボ</t>
    </rPh>
    <rPh sb="4" eb="8">
      <t>タキノウガタ</t>
    </rPh>
    <rPh sb="9" eb="11">
      <t>キョタク</t>
    </rPh>
    <rPh sb="11" eb="13">
      <t>カイゴ</t>
    </rPh>
    <rPh sb="14" eb="15">
      <t>ニン</t>
    </rPh>
    <phoneticPr fontId="1"/>
  </si>
  <si>
    <t>介護福祉施設サービス（人）</t>
    <rPh sb="0" eb="2">
      <t>カイゴ</t>
    </rPh>
    <rPh sb="2" eb="4">
      <t>フクシ</t>
    </rPh>
    <rPh sb="4" eb="6">
      <t>シセツ</t>
    </rPh>
    <rPh sb="11" eb="12">
      <t>ヒト</t>
    </rPh>
    <phoneticPr fontId="1"/>
  </si>
  <si>
    <t>介護保健施設サービス（人）</t>
    <rPh sb="0" eb="2">
      <t>カイゴ</t>
    </rPh>
    <rPh sb="2" eb="4">
      <t>ホケン</t>
    </rPh>
    <rPh sb="4" eb="6">
      <t>シセツ</t>
    </rPh>
    <rPh sb="11" eb="12">
      <t>ニン</t>
    </rPh>
    <phoneticPr fontId="1"/>
  </si>
  <si>
    <t>介護療養 施設サービス（人）</t>
    <rPh sb="0" eb="2">
      <t>カイゴ</t>
    </rPh>
    <rPh sb="2" eb="4">
      <t>リョウヨウ</t>
    </rPh>
    <rPh sb="5" eb="7">
      <t>シセツ</t>
    </rPh>
    <rPh sb="12" eb="13">
      <t>ニン</t>
    </rPh>
    <phoneticPr fontId="1"/>
  </si>
  <si>
    <t>短期入所生活介護（日）＊</t>
    <rPh sb="0" eb="2">
      <t>タンキ</t>
    </rPh>
    <rPh sb="2" eb="4">
      <t>ニュウショ</t>
    </rPh>
    <rPh sb="4" eb="6">
      <t>セイカツ</t>
    </rPh>
    <rPh sb="6" eb="8">
      <t>カイゴ</t>
    </rPh>
    <rPh sb="9" eb="10">
      <t>ヒ</t>
    </rPh>
    <phoneticPr fontId="1"/>
  </si>
  <si>
    <t>短期入所療養介護（日）＊</t>
    <rPh sb="0" eb="2">
      <t>タンキ</t>
    </rPh>
    <rPh sb="2" eb="4">
      <t>ニュウショ</t>
    </rPh>
    <rPh sb="4" eb="6">
      <t>リョウヨウ</t>
    </rPh>
    <rPh sb="6" eb="8">
      <t>カイゴ</t>
    </rPh>
    <rPh sb="9" eb="10">
      <t>ヒ</t>
    </rPh>
    <phoneticPr fontId="1"/>
  </si>
  <si>
    <t>居宅療養 管理指導（回）＊</t>
    <rPh sb="0" eb="2">
      <t>キョタク</t>
    </rPh>
    <rPh sb="2" eb="4">
      <t>リョウヨウ</t>
    </rPh>
    <rPh sb="5" eb="7">
      <t>カンリ</t>
    </rPh>
    <rPh sb="7" eb="8">
      <t>ユビ</t>
    </rPh>
    <rPh sb="8" eb="9">
      <t>シルベ</t>
    </rPh>
    <rPh sb="10" eb="11">
      <t>カイ</t>
    </rPh>
    <phoneticPr fontId="1"/>
  </si>
  <si>
    <t>特定施設入居者生活介護（人）＊</t>
    <rPh sb="0" eb="2">
      <t>トクテイ</t>
    </rPh>
    <rPh sb="2" eb="4">
      <t>シセツ</t>
    </rPh>
    <rPh sb="4" eb="6">
      <t>ニュウキョ</t>
    </rPh>
    <rPh sb="6" eb="7">
      <t>シャ</t>
    </rPh>
    <rPh sb="7" eb="9">
      <t>セイカツ</t>
    </rPh>
    <rPh sb="9" eb="11">
      <t>カイゴ</t>
    </rPh>
    <rPh sb="12" eb="13">
      <t>ニン</t>
    </rPh>
    <phoneticPr fontId="1"/>
  </si>
  <si>
    <t>認知症対応型共同生活介護（人）＊</t>
    <rPh sb="0" eb="2">
      <t>ニンチ</t>
    </rPh>
    <rPh sb="2" eb="3">
      <t>ショウ</t>
    </rPh>
    <rPh sb="3" eb="5">
      <t>タイオウ</t>
    </rPh>
    <rPh sb="5" eb="6">
      <t>カタ</t>
    </rPh>
    <rPh sb="6" eb="8">
      <t>キョウドウ</t>
    </rPh>
    <rPh sb="8" eb="10">
      <t>セイカツ</t>
    </rPh>
    <rPh sb="10" eb="12">
      <t>カイゴ</t>
    </rPh>
    <rPh sb="13" eb="14">
      <t>ニン</t>
    </rPh>
    <phoneticPr fontId="1"/>
  </si>
  <si>
    <t>居宅介護
サービス計画費
・介護予防
サービス計画費</t>
    <rPh sb="0" eb="2">
      <t>キョタク</t>
    </rPh>
    <rPh sb="2" eb="4">
      <t>カイゴ</t>
    </rPh>
    <rPh sb="9" eb="11">
      <t>ケイカク</t>
    </rPh>
    <rPh sb="11" eb="12">
      <t>ヒ</t>
    </rPh>
    <rPh sb="14" eb="16">
      <t>カイゴ</t>
    </rPh>
    <rPh sb="16" eb="18">
      <t>ヨボウ</t>
    </rPh>
    <rPh sb="23" eb="25">
      <t>ケイカク</t>
    </rPh>
    <rPh sb="25" eb="26">
      <t>ヒ</t>
    </rPh>
    <phoneticPr fontId="1"/>
  </si>
  <si>
    <t>注）＊は対応する予防給付対象サービスを含んだ数値。</t>
    <rPh sb="0" eb="1">
      <t>チュウ</t>
    </rPh>
    <rPh sb="4" eb="6">
      <t>タイオウ</t>
    </rPh>
    <rPh sb="8" eb="10">
      <t>ヨボウ</t>
    </rPh>
    <rPh sb="10" eb="14">
      <t>キュウフタイショウ</t>
    </rPh>
    <rPh sb="19" eb="20">
      <t>フク</t>
    </rPh>
    <rPh sb="22" eb="24">
      <t>スウチ</t>
    </rPh>
    <phoneticPr fontId="1"/>
  </si>
  <si>
    <t>訪問介護＊</t>
    <rPh sb="0" eb="2">
      <t>ホウモンカンゴ</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</si>
  <si>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</si>
  <si>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</si>
  <si>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</si>
  <si>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通所介護＊</t>
    <rPh sb="0" eb="1">
      <t>ツウ</t>
    </rPh>
    <rPh sb="1" eb="2">
      <t>トコロ</t>
    </rPh>
    <rPh sb="2" eb="4">
      <t>カイゴ</t>
    </rPh>
    <phoneticPr fontId="1"/>
  </si>
  <si>
    <t>通所リハビリテーション＊</t>
    <rPh sb="0" eb="1">
      <t>ツウ</t>
    </rPh>
    <rPh sb="1" eb="2">
      <t>トコロ</t>
    </rPh>
    <phoneticPr fontId="1"/>
  </si>
  <si>
    <t>短期入所
生活介護＊</t>
    <rPh sb="0" eb="2">
      <t>タンキ</t>
    </rPh>
    <rPh sb="2" eb="4">
      <t>ニュウショ</t>
    </rPh>
    <rPh sb="5" eb="7">
      <t>セイカツ</t>
    </rPh>
    <rPh sb="7" eb="9">
      <t>カイゴ</t>
    </rPh>
    <phoneticPr fontId="1"/>
  </si>
  <si>
    <t>短期入所
療養介護＊</t>
    <rPh sb="0" eb="2">
      <t>タンキ</t>
    </rPh>
    <rPh sb="2" eb="4">
      <t>ニュウショ</t>
    </rPh>
    <rPh sb="5" eb="7">
      <t>リョウヨウ</t>
    </rPh>
    <rPh sb="7" eb="9">
      <t>カイゴ</t>
    </rPh>
    <phoneticPr fontId="1"/>
  </si>
  <si>
    <t>居宅療養
管理指導＊</t>
    <rPh sb="0" eb="2">
      <t>キョタク</t>
    </rPh>
    <rPh sb="2" eb="4">
      <t>リョウヨウ</t>
    </rPh>
    <rPh sb="5" eb="7">
      <t>カンリ</t>
    </rPh>
    <rPh sb="7" eb="8">
      <t>ユビ</t>
    </rPh>
    <rPh sb="8" eb="9">
      <t>シルベ</t>
    </rPh>
    <phoneticPr fontId="1"/>
  </si>
  <si>
    <t>特定施設入居者　生活介護＊</t>
    <rPh sb="0" eb="2">
      <t>トクテイ</t>
    </rPh>
    <rPh sb="2" eb="4">
      <t>シセツ</t>
    </rPh>
    <rPh sb="4" eb="6">
      <t>ニュウキョ</t>
    </rPh>
    <rPh sb="6" eb="7">
      <t>シャ</t>
    </rPh>
    <rPh sb="8" eb="10">
      <t>セイカツ</t>
    </rPh>
    <rPh sb="10" eb="12">
      <t>カイゴ</t>
    </rPh>
    <phoneticPr fontId="1"/>
  </si>
  <si>
    <t>福祉用具貸与＊</t>
    <rPh sb="0" eb="2">
      <t>フクシ</t>
    </rPh>
    <rPh sb="2" eb="4">
      <t>ヨウグ</t>
    </rPh>
    <rPh sb="4" eb="6">
      <t>タイヨ</t>
    </rPh>
    <phoneticPr fontId="1"/>
  </si>
  <si>
    <t>資料：国民健康保険課</t>
    <rPh sb="3" eb="5">
      <t>コクミン</t>
    </rPh>
    <rPh sb="5" eb="7">
      <t>ケンコウ</t>
    </rPh>
    <rPh sb="7" eb="9">
      <t>ホケン</t>
    </rPh>
    <rPh sb="9" eb="10">
      <t>カ</t>
    </rPh>
    <phoneticPr fontId="1"/>
  </si>
  <si>
    <t>　障害者支援施設等</t>
    <rPh sb="8" eb="9">
      <t>トウ</t>
    </rPh>
    <phoneticPr fontId="1"/>
  </si>
  <si>
    <t>　　区    分</t>
    <phoneticPr fontId="1"/>
  </si>
  <si>
    <t>満77歳</t>
    <phoneticPr fontId="1"/>
  </si>
  <si>
    <t>満88歳</t>
    <phoneticPr fontId="1"/>
  </si>
  <si>
    <t>注)支給対象年齢の定義</t>
    <phoneticPr fontId="1"/>
  </si>
  <si>
    <t>（単位：千円）</t>
    <phoneticPr fontId="1"/>
  </si>
  <si>
    <t>資料：姫路市社会福祉協議会</t>
    <phoneticPr fontId="1"/>
  </si>
  <si>
    <t xml:space="preserve"> (単位：人)</t>
    <rPh sb="5" eb="6">
      <t>ニン</t>
    </rPh>
    <phoneticPr fontId="1"/>
  </si>
  <si>
    <t>（各年度末現在）</t>
    <rPh sb="1" eb="2">
      <t>カク</t>
    </rPh>
    <phoneticPr fontId="1"/>
  </si>
  <si>
    <t>注）老人保健分を除く。</t>
    <rPh sb="2" eb="4">
      <t>ロウジン</t>
    </rPh>
    <rPh sb="4" eb="6">
      <t>ホケン</t>
    </rPh>
    <rPh sb="6" eb="7">
      <t>ブン</t>
    </rPh>
    <rPh sb="8" eb="9">
      <t>ノゾ</t>
    </rPh>
    <phoneticPr fontId="1"/>
  </si>
  <si>
    <t>日      数</t>
  </si>
  <si>
    <t xml:space="preserve">    保険料は、医療分＋介護分＋支援分。</t>
    <rPh sb="4" eb="6">
      <t>ホケン</t>
    </rPh>
    <rPh sb="6" eb="7">
      <t>リョウ</t>
    </rPh>
    <rPh sb="9" eb="11">
      <t>イリョウ</t>
    </rPh>
    <rPh sb="11" eb="12">
      <t>ブン</t>
    </rPh>
    <rPh sb="13" eb="15">
      <t>カイゴ</t>
    </rPh>
    <rPh sb="15" eb="16">
      <t>ブン</t>
    </rPh>
    <rPh sb="17" eb="19">
      <t>シエン</t>
    </rPh>
    <rPh sb="19" eb="20">
      <t>ブン</t>
    </rPh>
    <phoneticPr fontId="1"/>
  </si>
  <si>
    <t>資料：こども支援課</t>
    <rPh sb="6" eb="9">
      <t>シエンカ</t>
    </rPh>
    <phoneticPr fontId="1"/>
  </si>
  <si>
    <t>資料：国民健康保険課</t>
  </si>
  <si>
    <t xml:space="preserve"> (単位：千円)</t>
  </si>
  <si>
    <t xml:space="preserve">      　 医                     療　　　   　　　   　　費</t>
  </si>
  <si>
    <t>高額療養費・　　　　高額介護合算療養費</t>
  </si>
  <si>
    <t xml:space="preserve">      医               療　　　　　　　　件　　　　　　　　数</t>
  </si>
  <si>
    <t>音声・言語・そしゃく機能障害</t>
  </si>
  <si>
    <t>こども医療</t>
    <rPh sb="3" eb="5">
      <t>イリョウ</t>
    </rPh>
    <phoneticPr fontId="1"/>
  </si>
  <si>
    <t>資料：こども支援課</t>
  </si>
  <si>
    <t>受 給 者 （人）</t>
  </si>
  <si>
    <t>対 象 児 童（人）</t>
  </si>
  <si>
    <t>被保険者数</t>
    <rPh sb="0" eb="5">
      <t>ヒホケンシャスウ</t>
    </rPh>
    <phoneticPr fontId="4"/>
  </si>
  <si>
    <t>障害認定</t>
    <rPh sb="0" eb="4">
      <t>ショウガイニンテイ</t>
    </rPh>
    <phoneticPr fontId="4"/>
  </si>
  <si>
    <t>75歳以上</t>
    <rPh sb="2" eb="5">
      <t>サイイジョウ</t>
    </rPh>
    <phoneticPr fontId="4"/>
  </si>
  <si>
    <t>調定額（千円）</t>
    <rPh sb="0" eb="2">
      <t>チョウテイ</t>
    </rPh>
    <rPh sb="2" eb="3">
      <t>ガク</t>
    </rPh>
    <rPh sb="4" eb="6">
      <t>センエン</t>
    </rPh>
    <phoneticPr fontId="4"/>
  </si>
  <si>
    <t>収納額（千円）</t>
    <rPh sb="0" eb="3">
      <t>シュウノウガク</t>
    </rPh>
    <rPh sb="4" eb="6">
      <t>センエン</t>
    </rPh>
    <phoneticPr fontId="4"/>
  </si>
  <si>
    <t>収納率（％）</t>
    <rPh sb="0" eb="3">
      <t>シュウノウリツ</t>
    </rPh>
    <phoneticPr fontId="4"/>
  </si>
  <si>
    <t>注）被保険者数に関する数値は3月末現在、保険料に関する数値は出納閉鎖時のもの。</t>
    <rPh sb="1" eb="5">
      <t>ヒホケンシャ</t>
    </rPh>
    <rPh sb="5" eb="6">
      <t>スウ</t>
    </rPh>
    <rPh sb="14" eb="16">
      <t>ガツマツ</t>
    </rPh>
    <rPh sb="16" eb="18">
      <t>ゲンザイ</t>
    </rPh>
    <rPh sb="19" eb="22">
      <t>ホケンリョウ</t>
    </rPh>
    <rPh sb="29" eb="33">
      <t>スイトウヘイサ</t>
    </rPh>
    <rPh sb="33" eb="34">
      <t>ジ</t>
    </rPh>
    <phoneticPr fontId="4"/>
  </si>
  <si>
    <t>医　　科</t>
    <rPh sb="0" eb="1">
      <t>イ</t>
    </rPh>
    <rPh sb="3" eb="4">
      <t>カ</t>
    </rPh>
    <phoneticPr fontId="4"/>
  </si>
  <si>
    <t>調剤報酬</t>
    <rPh sb="0" eb="4">
      <t>チョウザイホウシュウ</t>
    </rPh>
    <phoneticPr fontId="4"/>
  </si>
  <si>
    <t>食事・生活療養費</t>
    <rPh sb="0" eb="2">
      <t>ショクジ</t>
    </rPh>
    <rPh sb="3" eb="5">
      <t>セイカツ</t>
    </rPh>
    <rPh sb="5" eb="7">
      <t>リョウヨウ</t>
    </rPh>
    <rPh sb="7" eb="8">
      <t>ヒ</t>
    </rPh>
    <phoneticPr fontId="4"/>
  </si>
  <si>
    <t>訪問看護
療養費</t>
    <rPh sb="0" eb="2">
      <t>ホウモン</t>
    </rPh>
    <rPh sb="2" eb="4">
      <t>カンゴ</t>
    </rPh>
    <rPh sb="5" eb="6">
      <t>リョウ</t>
    </rPh>
    <rPh sb="6" eb="7">
      <t>マモル</t>
    </rPh>
    <rPh sb="7" eb="8">
      <t>ヒ</t>
    </rPh>
    <phoneticPr fontId="4"/>
  </si>
  <si>
    <t>（単位：千円）</t>
    <rPh sb="1" eb="3">
      <t>タンイ</t>
    </rPh>
    <rPh sb="4" eb="6">
      <t>センエン</t>
    </rPh>
    <phoneticPr fontId="4"/>
  </si>
  <si>
    <t>資料:後期高齢者医療保険課</t>
    <rPh sb="3" eb="8">
      <t>コウキコウレイシャ</t>
    </rPh>
    <rPh sb="8" eb="13">
      <t>イリョウホケンカ</t>
    </rPh>
    <phoneticPr fontId="1"/>
  </si>
  <si>
    <t>資料：生活援護室</t>
    <rPh sb="3" eb="8">
      <t>セイカツエンゴシツ</t>
    </rPh>
    <phoneticPr fontId="1"/>
  </si>
  <si>
    <t>家島老人福祉センター</t>
    <rPh sb="0" eb="2">
      <t>イエシマ</t>
    </rPh>
    <rPh sb="2" eb="6">
      <t>ロウジンフクシ</t>
    </rPh>
    <phoneticPr fontId="1"/>
  </si>
  <si>
    <t>利　用　者　数</t>
    <rPh sb="0" eb="1">
      <t>リ</t>
    </rPh>
    <rPh sb="2" eb="3">
      <t>ヨウ</t>
    </rPh>
    <rPh sb="4" eb="5">
      <t>シャ</t>
    </rPh>
    <rPh sb="6" eb="7">
      <t>スウ</t>
    </rPh>
    <phoneticPr fontId="1"/>
  </si>
  <si>
    <t>香寺健康福祉センター</t>
    <rPh sb="0" eb="2">
      <t>コウデラ</t>
    </rPh>
    <rPh sb="2" eb="4">
      <t>ケンコウ</t>
    </rPh>
    <rPh sb="4" eb="6">
      <t>フクシ</t>
    </rPh>
    <phoneticPr fontId="1"/>
  </si>
  <si>
    <t>１２－１５　後期高齢者医療状況（被保険者数及び保険料）　</t>
    <rPh sb="6" eb="10">
      <t>コウキコウレイ</t>
    </rPh>
    <rPh sb="10" eb="11">
      <t>シャ</t>
    </rPh>
    <rPh sb="11" eb="13">
      <t>イリョウ</t>
    </rPh>
    <rPh sb="13" eb="15">
      <t>ジョウキョウ</t>
    </rPh>
    <rPh sb="16" eb="20">
      <t>ヒホケンシャ</t>
    </rPh>
    <rPh sb="20" eb="21">
      <t>カズ</t>
    </rPh>
    <rPh sb="21" eb="22">
      <t>オヨ</t>
    </rPh>
    <rPh sb="23" eb="26">
      <t>ホケンリョウ</t>
    </rPh>
    <phoneticPr fontId="1"/>
  </si>
  <si>
    <t>１２－１６　後期高齢者医療状況（医療件数）　</t>
    <rPh sb="6" eb="10">
      <t>コウキコウレイ</t>
    </rPh>
    <rPh sb="10" eb="11">
      <t>シャ</t>
    </rPh>
    <rPh sb="11" eb="13">
      <t>イリョウ</t>
    </rPh>
    <rPh sb="13" eb="15">
      <t>ジョウキョウ</t>
    </rPh>
    <rPh sb="16" eb="18">
      <t>イリョウ</t>
    </rPh>
    <rPh sb="18" eb="20">
      <t>ケンスウ</t>
    </rPh>
    <phoneticPr fontId="1"/>
  </si>
  <si>
    <t>１２－１７　後期高齢者医療状況（医療費）</t>
    <rPh sb="16" eb="19">
      <t>イリョウヒ</t>
    </rPh>
    <phoneticPr fontId="1"/>
  </si>
  <si>
    <t>１２－２０　介護保険状況（保険料収納状況）</t>
    <rPh sb="6" eb="8">
      <t>カイゴ</t>
    </rPh>
    <rPh sb="8" eb="10">
      <t>ホケン</t>
    </rPh>
    <rPh sb="10" eb="12">
      <t>ジョウキョウ</t>
    </rPh>
    <rPh sb="13" eb="16">
      <t>ホケンリョウ</t>
    </rPh>
    <rPh sb="16" eb="18">
      <t>シュウノウ</t>
    </rPh>
    <rPh sb="18" eb="20">
      <t>ジョウキョウ</t>
    </rPh>
    <phoneticPr fontId="4"/>
  </si>
  <si>
    <t>１２－２１　介護保険状況（サービス利用状況）</t>
    <rPh sb="6" eb="8">
      <t>カイゴ</t>
    </rPh>
    <rPh sb="8" eb="10">
      <t>ホケン</t>
    </rPh>
    <rPh sb="10" eb="12">
      <t>ジョウキョウ</t>
    </rPh>
    <rPh sb="17" eb="19">
      <t>リヨウ</t>
    </rPh>
    <rPh sb="19" eb="21">
      <t>ジョウキョウ</t>
    </rPh>
    <phoneticPr fontId="1"/>
  </si>
  <si>
    <t>１２－２２　介護保険状況（介護給付額）</t>
    <rPh sb="6" eb="8">
      <t>カイゴ</t>
    </rPh>
    <rPh sb="8" eb="10">
      <t>ホケン</t>
    </rPh>
    <rPh sb="10" eb="12">
      <t>ジョウキョウ</t>
    </rPh>
    <rPh sb="13" eb="15">
      <t>カイゴ</t>
    </rPh>
    <rPh sb="15" eb="17">
      <t>キュウフ</t>
    </rPh>
    <rPh sb="17" eb="18">
      <t>ガク</t>
    </rPh>
    <phoneticPr fontId="1"/>
  </si>
  <si>
    <t>１２－２３　生活保護（総括表）</t>
    <rPh sb="11" eb="13">
      <t>ソウカツ</t>
    </rPh>
    <rPh sb="13" eb="14">
      <t>ヒョウ</t>
    </rPh>
    <phoneticPr fontId="1"/>
  </si>
  <si>
    <t>１２－２４　生活保護（生活保護費）</t>
    <rPh sb="6" eb="8">
      <t>セイカツ</t>
    </rPh>
    <rPh sb="8" eb="10">
      <t>ホゴ</t>
    </rPh>
    <rPh sb="11" eb="13">
      <t>セイカツ</t>
    </rPh>
    <phoneticPr fontId="1"/>
  </si>
  <si>
    <t>１２－２５　生活保護（生活保護開始・廃止状況）</t>
    <rPh sb="6" eb="8">
      <t>セイカツ</t>
    </rPh>
    <rPh sb="8" eb="10">
      <t>ホゴ</t>
    </rPh>
    <rPh sb="11" eb="12">
      <t>セイ</t>
    </rPh>
    <phoneticPr fontId="1"/>
  </si>
  <si>
    <t>１２－２６　生活保護（世帯労働力類型別被保護世帯数）</t>
    <rPh sb="6" eb="8">
      <t>セイカツ</t>
    </rPh>
    <rPh sb="8" eb="10">
      <t>ホゴ</t>
    </rPh>
    <phoneticPr fontId="1"/>
  </si>
  <si>
    <t>１２－２７ 敬老金支給状況</t>
    <phoneticPr fontId="1"/>
  </si>
  <si>
    <t>１２－２８  老人福祉センター利用状況</t>
    <phoneticPr fontId="1"/>
  </si>
  <si>
    <t>１２－２９  家事手続案内</t>
    <rPh sb="7" eb="9">
      <t>カジ</t>
    </rPh>
    <rPh sb="9" eb="11">
      <t>テツヅ</t>
    </rPh>
    <rPh sb="11" eb="13">
      <t>アンナイ</t>
    </rPh>
    <phoneticPr fontId="1"/>
  </si>
  <si>
    <t>１２－３０  共同募金</t>
    <phoneticPr fontId="1"/>
  </si>
  <si>
    <t>１２－３２  民生委員児童委員協議会及び民生委員児童委員数</t>
    <rPh sb="9" eb="11">
      <t>イイン</t>
    </rPh>
    <rPh sb="22" eb="24">
      <t>イイン</t>
    </rPh>
    <phoneticPr fontId="1"/>
  </si>
  <si>
    <t>注）＊は対応する予防給付対象サービス等を含んだ数値。</t>
    <rPh sb="4" eb="6">
      <t>タイオウ</t>
    </rPh>
    <rPh sb="8" eb="10">
      <t>ヨボウ</t>
    </rPh>
    <rPh sb="10" eb="12">
      <t>キュウフ</t>
    </rPh>
    <rPh sb="12" eb="14">
      <t>タイショウ</t>
    </rPh>
    <rPh sb="18" eb="19">
      <t>トウ</t>
    </rPh>
    <rPh sb="20" eb="21">
      <t>フク</t>
    </rPh>
    <rPh sb="23" eb="25">
      <t>スウチ</t>
    </rPh>
    <phoneticPr fontId="1"/>
  </si>
  <si>
    <t>注）母子生活支援施設の入所定員については世帯数である。</t>
    <rPh sb="22" eb="23">
      <t>スウ</t>
    </rPh>
    <phoneticPr fontId="1"/>
  </si>
  <si>
    <t>地域密着型介護サービス費・地域密着型介護予防サービス費</t>
  </si>
  <si>
    <t>高額医療合算介護サービス費・
高額医療合算介護予防サービス費</t>
  </si>
  <si>
    <t>認知症対応型
通所介護＊</t>
  </si>
  <si>
    <t>小規模多機能型
居宅介護＊</t>
  </si>
  <si>
    <t>認知症対応型
共同生活介護＊</t>
  </si>
  <si>
    <t>地域密着型介護老人福祉施設入所者生活介護</t>
  </si>
  <si>
    <t>介護福祉施設
サービス</t>
  </si>
  <si>
    <t>介護保健施設
サービス</t>
  </si>
  <si>
    <t>介護療養施設
サービス</t>
  </si>
  <si>
    <t>小　　計</t>
  </si>
  <si>
    <t>　　　　  資料：介護保険課</t>
    <rPh sb="6" eb="8">
      <t>シリョウ</t>
    </rPh>
    <rPh sb="9" eb="11">
      <t>カイゴ</t>
    </rPh>
    <rPh sb="11" eb="13">
      <t>ホケン</t>
    </rPh>
    <rPh sb="13" eb="14">
      <t>カ</t>
    </rPh>
    <phoneticPr fontId="1"/>
  </si>
  <si>
    <t xml:space="preserve">   敬老金：12/31現在</t>
    <phoneticPr fontId="1"/>
  </si>
  <si>
    <t xml:space="preserve">    軽費老人ホーム</t>
    <phoneticPr fontId="1"/>
  </si>
  <si>
    <t xml:space="preserve">    老人福祉センター</t>
    <phoneticPr fontId="1"/>
  </si>
  <si>
    <t xml:space="preserve">    施設入所支援</t>
    <rPh sb="4" eb="8">
      <t>シセツニュウショ</t>
    </rPh>
    <rPh sb="8" eb="10">
      <t>シエン</t>
    </rPh>
    <phoneticPr fontId="1"/>
  </si>
  <si>
    <t xml:space="preserve">    福祉ホーム</t>
    <phoneticPr fontId="1"/>
  </si>
  <si>
    <t xml:space="preserve">    乳児院</t>
    <phoneticPr fontId="1"/>
  </si>
  <si>
    <t xml:space="preserve">    保育所</t>
    <phoneticPr fontId="1"/>
  </si>
  <si>
    <t xml:space="preserve">    児童発達支援センター</t>
    <rPh sb="6" eb="8">
      <t>ハッタツ</t>
    </rPh>
    <phoneticPr fontId="1"/>
  </si>
  <si>
    <t xml:space="preserve">    児童センター</t>
    <phoneticPr fontId="1"/>
  </si>
  <si>
    <t xml:space="preserve">    児童館</t>
    <phoneticPr fontId="1"/>
  </si>
  <si>
    <t xml:space="preserve">    有料老人ホーム</t>
    <phoneticPr fontId="1"/>
  </si>
  <si>
    <t xml:space="preserve"> 被   保   険   者</t>
    <phoneticPr fontId="1"/>
  </si>
  <si>
    <t>注）老人保健分を除く。</t>
    <phoneticPr fontId="1"/>
  </si>
  <si>
    <t>資料：こども保育課</t>
    <rPh sb="6" eb="9">
      <t>ホイクカ</t>
    </rPh>
    <phoneticPr fontId="1"/>
  </si>
  <si>
    <t>１２－３  児童・特別児童扶養手当支給状況</t>
    <phoneticPr fontId="1"/>
  </si>
  <si>
    <t>（単位：件数）</t>
    <phoneticPr fontId="1"/>
  </si>
  <si>
    <t>　</t>
    <phoneticPr fontId="1"/>
  </si>
  <si>
    <t>１２－１  障害者（児）福祉金給付状況</t>
    <phoneticPr fontId="1"/>
  </si>
  <si>
    <t>資料：障害福祉課</t>
    <phoneticPr fontId="1"/>
  </si>
  <si>
    <t>（単位：円）</t>
    <phoneticPr fontId="1"/>
  </si>
  <si>
    <t>定       数</t>
    <phoneticPr fontId="1"/>
  </si>
  <si>
    <t xml:space="preserve">   生 活 扶 助</t>
  </si>
  <si>
    <t xml:space="preserve">   教 育 扶 助</t>
  </si>
  <si>
    <t xml:space="preserve">   介 護 扶 助</t>
    <rPh sb="3" eb="6">
      <t>カイゴ</t>
    </rPh>
    <phoneticPr fontId="1"/>
  </si>
  <si>
    <t xml:space="preserve">   医 療 扶 助</t>
  </si>
  <si>
    <t>人員</t>
  </si>
  <si>
    <t>就労自立給付金</t>
    <rPh sb="0" eb="2">
      <t>シュウロウ</t>
    </rPh>
    <rPh sb="2" eb="4">
      <t>ジリツ</t>
    </rPh>
    <rPh sb="4" eb="7">
      <t>キュウフキン</t>
    </rPh>
    <phoneticPr fontId="1"/>
  </si>
  <si>
    <t>資料:高齢者支援課</t>
    <rPh sb="3" eb="6">
      <t>コウレイシャ</t>
    </rPh>
    <rPh sb="6" eb="9">
      <t>シエンカ</t>
    </rPh>
    <phoneticPr fontId="1"/>
  </si>
  <si>
    <t>-</t>
  </si>
  <si>
    <t>区    分</t>
    <rPh sb="0" eb="1">
      <t>ク</t>
    </rPh>
    <rPh sb="5" eb="6">
      <t>ブン</t>
    </rPh>
    <phoneticPr fontId="4"/>
  </si>
  <si>
    <t>出 産 扶 助</t>
    <phoneticPr fontId="1"/>
  </si>
  <si>
    <t xml:space="preserve">   住 宅 扶 助</t>
    <rPh sb="3" eb="4">
      <t>ジュウ</t>
    </rPh>
    <rPh sb="5" eb="6">
      <t>タク</t>
    </rPh>
    <phoneticPr fontId="1"/>
  </si>
  <si>
    <t>注）診療は老人保健分を除く。</t>
    <phoneticPr fontId="1"/>
  </si>
  <si>
    <t xml:space="preserve">    各年度末の収入額及び収納率は出納閉鎖時のもの。</t>
    <phoneticPr fontId="1"/>
  </si>
  <si>
    <t>福祉総合相談</t>
    <rPh sb="0" eb="2">
      <t>フクシ</t>
    </rPh>
    <rPh sb="2" eb="4">
      <t>ソウゴウ</t>
    </rPh>
    <rPh sb="4" eb="6">
      <t>ソウダン</t>
    </rPh>
    <phoneticPr fontId="1"/>
  </si>
  <si>
    <t>介護サービス相談</t>
    <rPh sb="0" eb="2">
      <t>カイゴ</t>
    </rPh>
    <rPh sb="6" eb="8">
      <t>ソウダン</t>
    </rPh>
    <phoneticPr fontId="1"/>
  </si>
  <si>
    <t>注）福祉総合相談窓口とは、市民からの福祉に関するあらゆる相談に、関係機関と連携して対応するもの。</t>
    <rPh sb="2" eb="4">
      <t>フクシ</t>
    </rPh>
    <rPh sb="4" eb="6">
      <t>ソウゴウ</t>
    </rPh>
    <phoneticPr fontId="1"/>
  </si>
  <si>
    <t xml:space="preserve"> 　 サービスの情報提供とサービスの利用促進を図り在宅生活を支援するもの。</t>
    <phoneticPr fontId="1"/>
  </si>
  <si>
    <t>　　介護サービス相談とは、市民からの介護に関する相談に応じ、必要な介護保険サービス及び保健福祉</t>
    <rPh sb="2" eb="4">
      <t>カイゴ</t>
    </rPh>
    <phoneticPr fontId="1"/>
  </si>
  <si>
    <t>定期巡回・随時対応型訪問介護看護</t>
    <rPh sb="0" eb="2">
      <t>テイキ</t>
    </rPh>
    <rPh sb="2" eb="4">
      <t>ジュンカイ</t>
    </rPh>
    <rPh sb="5" eb="7">
      <t>ズイジ</t>
    </rPh>
    <rPh sb="7" eb="10">
      <t>タイオウガタ</t>
    </rPh>
    <rPh sb="10" eb="14">
      <t>ホウモンカイゴ</t>
    </rPh>
    <rPh sb="14" eb="16">
      <t>カンゴ</t>
    </rPh>
    <phoneticPr fontId="4"/>
  </si>
  <si>
    <t>１２－４  児童手当支給状況</t>
    <rPh sb="10" eb="12">
      <t>シキュウ</t>
    </rPh>
    <phoneticPr fontId="1"/>
  </si>
  <si>
    <t>注）姫路支部取扱分（姫路市・高砂市・加古川市・相生市・赤穂市</t>
    <rPh sb="10" eb="13">
      <t>ヒメジシ</t>
    </rPh>
    <phoneticPr fontId="1"/>
  </si>
  <si>
    <t>福祉用具貸与（人）＊</t>
    <rPh sb="0" eb="2">
      <t>フクシ</t>
    </rPh>
    <rPh sb="2" eb="4">
      <t>ヨウグ</t>
    </rPh>
    <rPh sb="4" eb="6">
      <t>タイヨ</t>
    </rPh>
    <rPh sb="7" eb="8">
      <t>ヒト</t>
    </rPh>
    <phoneticPr fontId="1"/>
  </si>
  <si>
    <t>特定福祉用具販売（人）＊</t>
    <rPh sb="0" eb="2">
      <t>トクテイ</t>
    </rPh>
    <rPh sb="2" eb="4">
      <t>フクシ</t>
    </rPh>
    <rPh sb="4" eb="6">
      <t>ヨウグ</t>
    </rPh>
    <rPh sb="6" eb="8">
      <t>ハンバイ</t>
    </rPh>
    <rPh sb="9" eb="10">
      <t>ヒト</t>
    </rPh>
    <phoneticPr fontId="1"/>
  </si>
  <si>
    <t>住宅改修（人）＊</t>
    <rPh sb="0" eb="2">
      <t>ジュウタク</t>
    </rPh>
    <rPh sb="2" eb="4">
      <t>カイシュウ</t>
    </rPh>
    <rPh sb="5" eb="6">
      <t>ヒト</t>
    </rPh>
    <phoneticPr fontId="1"/>
  </si>
  <si>
    <t>定期巡回・随時対応型訪問介護看護（人）</t>
    <rPh sb="0" eb="2">
      <t>テイキ</t>
    </rPh>
    <rPh sb="2" eb="4">
      <t>ジュンカイ</t>
    </rPh>
    <rPh sb="5" eb="7">
      <t>ズイジ</t>
    </rPh>
    <rPh sb="7" eb="10">
      <t>タイオウガタ</t>
    </rPh>
    <rPh sb="10" eb="14">
      <t>ホウモン</t>
    </rPh>
    <rPh sb="14" eb="16">
      <t>カンゴ</t>
    </rPh>
    <rPh sb="17" eb="18">
      <t>ヒト</t>
    </rPh>
    <phoneticPr fontId="1"/>
  </si>
  <si>
    <t>地域密着型介護老人福祉施設入所者生活介護（人）</t>
    <rPh sb="0" eb="5">
      <t>チイ</t>
    </rPh>
    <rPh sb="5" eb="13">
      <t>カイゴロウジンフ</t>
    </rPh>
    <rPh sb="13" eb="16">
      <t>ニュウショシャ</t>
    </rPh>
    <rPh sb="16" eb="20">
      <t>セイカツカイゴ</t>
    </rPh>
    <rPh sb="21" eb="22">
      <t>ヒト</t>
    </rPh>
    <phoneticPr fontId="4"/>
  </si>
  <si>
    <t>看護小規模多機能型居宅介護（人）</t>
    <rPh sb="0" eb="2">
      <t>カンゴ</t>
    </rPh>
    <rPh sb="2" eb="5">
      <t>ショウキボ</t>
    </rPh>
    <rPh sb="5" eb="9">
      <t>タキノウガタ</t>
    </rPh>
    <rPh sb="9" eb="11">
      <t>キョタク</t>
    </rPh>
    <rPh sb="11" eb="13">
      <t>カイゴ</t>
    </rPh>
    <rPh sb="14" eb="15">
      <t>ヒト</t>
    </rPh>
    <phoneticPr fontId="4"/>
  </si>
  <si>
    <t>地域密着型通所介護（回）</t>
    <rPh sb="0" eb="5">
      <t>チイキミッチャク</t>
    </rPh>
    <rPh sb="5" eb="9">
      <t>ツウショカイゴ</t>
    </rPh>
    <rPh sb="10" eb="11">
      <t>カイ</t>
    </rPh>
    <phoneticPr fontId="4"/>
  </si>
  <si>
    <t>特定福祉用具販売・特定介護予防福祉用具販売</t>
    <rPh sb="0" eb="2">
      <t>トクテイ</t>
    </rPh>
    <rPh sb="2" eb="6">
      <t>フクシヨウグ</t>
    </rPh>
    <rPh sb="6" eb="8">
      <t>ハンバイ</t>
    </rPh>
    <rPh sb="9" eb="11">
      <t>トクテイ</t>
    </rPh>
    <rPh sb="11" eb="15">
      <t>カイゴヨボウ</t>
    </rPh>
    <rPh sb="15" eb="19">
      <t>フクシヨウグ</t>
    </rPh>
    <rPh sb="19" eb="21">
      <t>ハンバイ</t>
    </rPh>
    <phoneticPr fontId="4"/>
  </si>
  <si>
    <t>住宅改修
・介護予防
住宅改修</t>
    <phoneticPr fontId="4"/>
  </si>
  <si>
    <t>施設介護サービス費等</t>
    <rPh sb="9" eb="10">
      <t>ナド</t>
    </rPh>
    <phoneticPr fontId="4"/>
  </si>
  <si>
    <t>地域密着型
通所介護</t>
    <rPh sb="0" eb="5">
      <t>チイキミッチャクガタ</t>
    </rPh>
    <rPh sb="6" eb="7">
      <t>ツウ</t>
    </rPh>
    <rPh sb="7" eb="8">
      <t>ショ</t>
    </rPh>
    <rPh sb="8" eb="10">
      <t>カイゴ</t>
    </rPh>
    <phoneticPr fontId="4"/>
  </si>
  <si>
    <t>看護小規模
多機能型
居宅介護</t>
    <rPh sb="0" eb="2">
      <t>カンゴ</t>
    </rPh>
    <phoneticPr fontId="4"/>
  </si>
  <si>
    <t>件　数</t>
    <phoneticPr fontId="1"/>
  </si>
  <si>
    <t>金　額</t>
    <phoneticPr fontId="1"/>
  </si>
  <si>
    <t>総　　数</t>
    <rPh sb="0" eb="1">
      <t>ソウ</t>
    </rPh>
    <rPh sb="3" eb="4">
      <t>スウ</t>
    </rPh>
    <phoneticPr fontId="1"/>
  </si>
  <si>
    <t xml:space="preserve"> 　 ・赤穂郡・神崎郡・加古郡・朝来市のうち旧生野町の合計）</t>
    <rPh sb="27" eb="29">
      <t>ゴウケイ</t>
    </rPh>
    <phoneticPr fontId="1"/>
  </si>
  <si>
    <t>１２－１９　介護保険状況（要支援・要介護認定者数）</t>
    <rPh sb="6" eb="8">
      <t>カイゴ</t>
    </rPh>
    <rPh sb="8" eb="10">
      <t>ホケン</t>
    </rPh>
    <rPh sb="10" eb="12">
      <t>ジョウキョウ</t>
    </rPh>
    <rPh sb="13" eb="16">
      <t>ヨウシエン</t>
    </rPh>
    <rPh sb="17" eb="18">
      <t>ヨウ</t>
    </rPh>
    <rPh sb="18" eb="20">
      <t>カイゴ</t>
    </rPh>
    <rPh sb="20" eb="23">
      <t>ニンテイシャ</t>
    </rPh>
    <rPh sb="23" eb="24">
      <t>スウ</t>
    </rPh>
    <phoneticPr fontId="4"/>
  </si>
  <si>
    <t>令和 元 年</t>
    <rPh sb="0" eb="1">
      <t>レイ</t>
    </rPh>
    <rPh sb="1" eb="2">
      <t>ワ</t>
    </rPh>
    <rPh sb="3" eb="4">
      <t>ガン</t>
    </rPh>
    <rPh sb="5" eb="6">
      <t>ネン</t>
    </rPh>
    <phoneticPr fontId="1"/>
  </si>
  <si>
    <t>資料:保健福祉政策課</t>
    <rPh sb="3" eb="5">
      <t>ホケン</t>
    </rPh>
    <rPh sb="5" eb="7">
      <t>フクシ</t>
    </rPh>
    <rPh sb="7" eb="10">
      <t>セイサクカ</t>
    </rPh>
    <phoneticPr fontId="1"/>
  </si>
  <si>
    <t>資料：総合福祉会館</t>
    <rPh sb="3" eb="5">
      <t>ソウゴウ</t>
    </rPh>
    <rPh sb="5" eb="7">
      <t>フクシ</t>
    </rPh>
    <rPh sb="7" eb="9">
      <t>カイカン</t>
    </rPh>
    <phoneticPr fontId="1"/>
  </si>
  <si>
    <t>進学準備給付金</t>
    <rPh sb="0" eb="2">
      <t>シンガク</t>
    </rPh>
    <rPh sb="2" eb="4">
      <t>ジュンビ</t>
    </rPh>
    <rPh sb="4" eb="7">
      <t>キュウフキン</t>
    </rPh>
    <phoneticPr fontId="1"/>
  </si>
  <si>
    <t xml:space="preserve">                保険料（現年度分）</t>
    <rPh sb="16" eb="19">
      <t>ホケンリョウ</t>
    </rPh>
    <rPh sb="20" eb="23">
      <t>ゲンネンド</t>
    </rPh>
    <rPh sb="23" eb="24">
      <t>ブン</t>
    </rPh>
    <phoneticPr fontId="4"/>
  </si>
  <si>
    <t xml:space="preserve">居宅介護サービス費・    </t>
    <rPh sb="0" eb="2">
      <t>キョタク</t>
    </rPh>
    <rPh sb="2" eb="4">
      <t>カイゴ</t>
    </rPh>
    <rPh sb="8" eb="9">
      <t>ヒ</t>
    </rPh>
    <phoneticPr fontId="1"/>
  </si>
  <si>
    <t>資料：保健福祉政策課</t>
    <rPh sb="3" eb="5">
      <t>ホケン</t>
    </rPh>
    <rPh sb="5" eb="7">
      <t>フクシ</t>
    </rPh>
    <rPh sb="7" eb="10">
      <t>セイサクカ</t>
    </rPh>
    <phoneticPr fontId="1"/>
  </si>
  <si>
    <t>１２－３１  日本赤十字社活動資金</t>
    <rPh sb="13" eb="15">
      <t>カツドウ</t>
    </rPh>
    <rPh sb="15" eb="17">
      <t>シキン</t>
    </rPh>
    <phoneticPr fontId="1"/>
  </si>
  <si>
    <t>注）平成30年度より目標額の設定が廃止された。</t>
    <rPh sb="2" eb="4">
      <t>ヘイセイ</t>
    </rPh>
    <rPh sb="6" eb="7">
      <t>ネン</t>
    </rPh>
    <rPh sb="7" eb="8">
      <t>ド</t>
    </rPh>
    <rPh sb="10" eb="13">
      <t>モクヒョウガク</t>
    </rPh>
    <rPh sb="14" eb="16">
      <t>セッテイ</t>
    </rPh>
    <rPh sb="17" eb="19">
      <t>ハイシ</t>
    </rPh>
    <phoneticPr fontId="1"/>
  </si>
  <si>
    <t>　　　こども保育課,総合福祉通園センター,人権総務課</t>
    <rPh sb="10" eb="14">
      <t>ソウゴウフクシ</t>
    </rPh>
    <rPh sb="14" eb="16">
      <t>ツウエン</t>
    </rPh>
    <rPh sb="21" eb="25">
      <t>ジンケンソウム</t>
    </rPh>
    <rPh sb="25" eb="26">
      <t>カ</t>
    </rPh>
    <phoneticPr fontId="1"/>
  </si>
  <si>
    <t>資料：生活援護室,高齢者支援課,保健福祉政策課,生涯現役推進室,障害福祉課,こども支援課,</t>
    <rPh sb="0" eb="2">
      <t>シリョウ</t>
    </rPh>
    <rPh sb="3" eb="8">
      <t>セイカツエンゴシツ</t>
    </rPh>
    <rPh sb="9" eb="12">
      <t>コウレイシャ</t>
    </rPh>
    <rPh sb="12" eb="15">
      <t>シエンカ</t>
    </rPh>
    <rPh sb="16" eb="18">
      <t>ホケン</t>
    </rPh>
    <rPh sb="18" eb="20">
      <t>フクシ</t>
    </rPh>
    <rPh sb="20" eb="22">
      <t>セイサク</t>
    </rPh>
    <rPh sb="22" eb="23">
      <t>カ</t>
    </rPh>
    <rPh sb="24" eb="26">
      <t>ショウガイ</t>
    </rPh>
    <rPh sb="26" eb="28">
      <t>ゲンエキ</t>
    </rPh>
    <rPh sb="28" eb="30">
      <t>スイシン</t>
    </rPh>
    <rPh sb="30" eb="31">
      <t>シツ</t>
    </rPh>
    <rPh sb="32" eb="37">
      <t>ショウガイフクシカ</t>
    </rPh>
    <rPh sb="41" eb="44">
      <t>シエンカ</t>
    </rPh>
    <phoneticPr fontId="1"/>
  </si>
  <si>
    <t>資料：生涯現役推進室</t>
    <rPh sb="3" eb="10">
      <t>ショウガイ</t>
    </rPh>
    <phoneticPr fontId="1"/>
  </si>
  <si>
    <t>保健福祉政策課</t>
    <rPh sb="0" eb="6">
      <t>ホケンフクシセイサク</t>
    </rPh>
    <rPh sb="6" eb="7">
      <t>カ</t>
    </rPh>
    <phoneticPr fontId="1"/>
  </si>
  <si>
    <t>資料:国民健康保険課</t>
    <phoneticPr fontId="1"/>
  </si>
  <si>
    <t xml:space="preserve">   介護療養施設サービスの数値については介護療養型医療施設及び介護療養院の利用者の合計。</t>
    <rPh sb="14" eb="16">
      <t>スウチ</t>
    </rPh>
    <phoneticPr fontId="1"/>
  </si>
  <si>
    <t xml:space="preserve">   30 </t>
  </si>
  <si>
    <t xml:space="preserve"> 29 </t>
  </si>
  <si>
    <t xml:space="preserve"> 30 </t>
  </si>
  <si>
    <t>令和 元 年度</t>
    <rPh sb="0" eb="1">
      <t>レイ</t>
    </rPh>
    <rPh sb="1" eb="2">
      <t>ワ</t>
    </rPh>
    <rPh sb="3" eb="4">
      <t>ガン</t>
    </rPh>
    <phoneticPr fontId="4"/>
  </si>
  <si>
    <t>注）各年度末現在の数値</t>
    <rPh sb="3" eb="6">
      <t>ネンドマツ</t>
    </rPh>
    <rPh sb="6" eb="8">
      <t>ゲンザイ</t>
    </rPh>
    <rPh sb="9" eb="11">
      <t>スウチ</t>
    </rPh>
    <phoneticPr fontId="4"/>
  </si>
  <si>
    <t>１２－１８　福祉医療費支払状況　</t>
    <rPh sb="6" eb="8">
      <t>フクシ</t>
    </rPh>
    <rPh sb="8" eb="10">
      <t>イリョウ</t>
    </rPh>
    <rPh sb="10" eb="11">
      <t>ヒ</t>
    </rPh>
    <rPh sb="11" eb="13">
      <t>シハラ</t>
    </rPh>
    <rPh sb="13" eb="15">
      <t>ジョウキョウ</t>
    </rPh>
    <phoneticPr fontId="1"/>
  </si>
  <si>
    <t>高齢期移行</t>
    <rPh sb="0" eb="3">
      <t>コウレイキ</t>
    </rPh>
    <rPh sb="3" eb="5">
      <t>イコウ</t>
    </rPh>
    <phoneticPr fontId="1"/>
  </si>
  <si>
    <t xml:space="preserve">      29 　</t>
  </si>
  <si>
    <t xml:space="preserve">      30 　</t>
  </si>
  <si>
    <t>令 和 元 年</t>
    <rPh sb="1" eb="2">
      <t>ワ</t>
    </rPh>
    <rPh sb="4" eb="5">
      <t>ガン</t>
    </rPh>
    <rPh sb="5" eb="6">
      <t>ネン</t>
    </rPh>
    <phoneticPr fontId="1"/>
  </si>
  <si>
    <t>-</t>
    <phoneticPr fontId="4"/>
  </si>
  <si>
    <t>)</t>
    <phoneticPr fontId="17"/>
  </si>
  <si>
    <t>別</t>
    <rPh sb="0" eb="1">
      <t>ベツ</t>
    </rPh>
    <phoneticPr fontId="17"/>
  </si>
  <si>
    <t>規</t>
    <rPh sb="0" eb="1">
      <t>キ</t>
    </rPh>
    <phoneticPr fontId="17"/>
  </si>
  <si>
    <t>法</t>
    <rPh sb="0" eb="1">
      <t>ホウ</t>
    </rPh>
    <phoneticPr fontId="17"/>
  </si>
  <si>
    <t>係</t>
    <rPh sb="0" eb="1">
      <t>カカリ</t>
    </rPh>
    <phoneticPr fontId="17"/>
  </si>
  <si>
    <t>関</t>
    <rPh sb="0" eb="1">
      <t>セキ</t>
    </rPh>
    <phoneticPr fontId="17"/>
  </si>
  <si>
    <t>(</t>
    <phoneticPr fontId="17"/>
  </si>
  <si>
    <t>況</t>
    <rPh sb="0" eb="1">
      <t>キョウ</t>
    </rPh>
    <phoneticPr fontId="17"/>
  </si>
  <si>
    <t>状</t>
    <rPh sb="0" eb="1">
      <t>ジョウ</t>
    </rPh>
    <phoneticPr fontId="17"/>
  </si>
  <si>
    <t>置</t>
    <rPh sb="0" eb="1">
      <t>チ</t>
    </rPh>
    <phoneticPr fontId="17"/>
  </si>
  <si>
    <t>設</t>
    <rPh sb="0" eb="1">
      <t>セツ</t>
    </rPh>
    <phoneticPr fontId="17"/>
  </si>
  <si>
    <t>の</t>
    <phoneticPr fontId="17"/>
  </si>
  <si>
    <t>施</t>
    <rPh sb="0" eb="1">
      <t>ホドコ</t>
    </rPh>
    <phoneticPr fontId="17"/>
  </si>
  <si>
    <t>祉</t>
    <rPh sb="0" eb="1">
      <t>サイワイ</t>
    </rPh>
    <phoneticPr fontId="17"/>
  </si>
  <si>
    <t>福</t>
    <rPh sb="0" eb="1">
      <t>フク</t>
    </rPh>
    <phoneticPr fontId="17"/>
  </si>
  <si>
    <t>会</t>
    <rPh sb="0" eb="1">
      <t>カイ</t>
    </rPh>
    <phoneticPr fontId="17"/>
  </si>
  <si>
    <t>社</t>
    <rPh sb="0" eb="1">
      <t>シャ</t>
    </rPh>
    <phoneticPr fontId="17"/>
  </si>
  <si>
    <t>１２－３３</t>
  </si>
  <si>
    <t>数</t>
    <rPh sb="0" eb="1">
      <t>スウ</t>
    </rPh>
    <phoneticPr fontId="17"/>
  </si>
  <si>
    <t>員</t>
    <rPh sb="0" eb="1">
      <t>イン</t>
    </rPh>
    <phoneticPr fontId="17"/>
  </si>
  <si>
    <t>委</t>
    <rPh sb="0" eb="1">
      <t>イ</t>
    </rPh>
    <phoneticPr fontId="17"/>
  </si>
  <si>
    <t>童</t>
    <rPh sb="0" eb="1">
      <t>ドウ</t>
    </rPh>
    <phoneticPr fontId="17"/>
  </si>
  <si>
    <t>児</t>
    <rPh sb="0" eb="1">
      <t>ジ</t>
    </rPh>
    <phoneticPr fontId="17"/>
  </si>
  <si>
    <t>生</t>
    <rPh sb="0" eb="1">
      <t>セイ</t>
    </rPh>
    <phoneticPr fontId="17"/>
  </si>
  <si>
    <t>民</t>
    <rPh sb="0" eb="1">
      <t>ミン</t>
    </rPh>
    <phoneticPr fontId="17"/>
  </si>
  <si>
    <t>び</t>
    <phoneticPr fontId="17"/>
  </si>
  <si>
    <t>及</t>
    <rPh sb="0" eb="1">
      <t>オヨ</t>
    </rPh>
    <phoneticPr fontId="17"/>
  </si>
  <si>
    <t>議</t>
    <rPh sb="0" eb="1">
      <t>ギ</t>
    </rPh>
    <phoneticPr fontId="17"/>
  </si>
  <si>
    <t>協</t>
    <rPh sb="0" eb="1">
      <t>キョウ</t>
    </rPh>
    <phoneticPr fontId="17"/>
  </si>
  <si>
    <t>１２－３２</t>
  </si>
  <si>
    <t>資</t>
    <rPh sb="0" eb="1">
      <t>シ</t>
    </rPh>
    <phoneticPr fontId="17"/>
  </si>
  <si>
    <t>字</t>
    <rPh sb="0" eb="1">
      <t>ジ</t>
    </rPh>
    <phoneticPr fontId="17"/>
  </si>
  <si>
    <t>十</t>
    <rPh sb="0" eb="1">
      <t>ジュウ</t>
    </rPh>
    <phoneticPr fontId="17"/>
  </si>
  <si>
    <t>赤</t>
    <rPh sb="0" eb="1">
      <t>アカ</t>
    </rPh>
    <phoneticPr fontId="17"/>
  </si>
  <si>
    <t>本</t>
    <rPh sb="0" eb="1">
      <t>ホン</t>
    </rPh>
    <phoneticPr fontId="17"/>
  </si>
  <si>
    <t>日</t>
    <rPh sb="0" eb="1">
      <t>ヒ</t>
    </rPh>
    <phoneticPr fontId="17"/>
  </si>
  <si>
    <t>１２－３１</t>
  </si>
  <si>
    <t>金</t>
    <rPh sb="0" eb="1">
      <t>キン</t>
    </rPh>
    <phoneticPr fontId="17"/>
  </si>
  <si>
    <t>募</t>
    <rPh sb="0" eb="1">
      <t>ボ</t>
    </rPh>
    <phoneticPr fontId="17"/>
  </si>
  <si>
    <t>同</t>
    <rPh sb="0" eb="1">
      <t>ドウ</t>
    </rPh>
    <phoneticPr fontId="17"/>
  </si>
  <si>
    <t>共</t>
    <rPh sb="0" eb="1">
      <t>トモ</t>
    </rPh>
    <phoneticPr fontId="17"/>
  </si>
  <si>
    <t>１２－３０</t>
  </si>
  <si>
    <t>内</t>
    <rPh sb="0" eb="1">
      <t>ウチ</t>
    </rPh>
    <phoneticPr fontId="17"/>
  </si>
  <si>
    <t>案</t>
    <rPh sb="0" eb="1">
      <t>アン</t>
    </rPh>
    <phoneticPr fontId="17"/>
  </si>
  <si>
    <t>続</t>
    <rPh sb="0" eb="1">
      <t>ツヅ</t>
    </rPh>
    <phoneticPr fontId="17"/>
  </si>
  <si>
    <t>手</t>
    <rPh sb="0" eb="1">
      <t>テ</t>
    </rPh>
    <phoneticPr fontId="17"/>
  </si>
  <si>
    <t>事</t>
    <rPh sb="0" eb="1">
      <t>ジ</t>
    </rPh>
    <phoneticPr fontId="17"/>
  </si>
  <si>
    <t>家</t>
    <rPh sb="0" eb="1">
      <t>イエ</t>
    </rPh>
    <phoneticPr fontId="17"/>
  </si>
  <si>
    <t>１２－２９</t>
  </si>
  <si>
    <t>用</t>
    <rPh sb="0" eb="1">
      <t>ヨウ</t>
    </rPh>
    <phoneticPr fontId="17"/>
  </si>
  <si>
    <t>利</t>
    <rPh sb="0" eb="1">
      <t>リ</t>
    </rPh>
    <phoneticPr fontId="17"/>
  </si>
  <si>
    <t>ー</t>
    <phoneticPr fontId="17"/>
  </si>
  <si>
    <t>タ</t>
    <phoneticPr fontId="17"/>
  </si>
  <si>
    <t>ン</t>
    <phoneticPr fontId="17"/>
  </si>
  <si>
    <t>セ</t>
    <phoneticPr fontId="17"/>
  </si>
  <si>
    <t>人</t>
    <rPh sb="0" eb="1">
      <t>ヒト</t>
    </rPh>
    <phoneticPr fontId="17"/>
  </si>
  <si>
    <t>老</t>
    <rPh sb="0" eb="1">
      <t>ロウ</t>
    </rPh>
    <phoneticPr fontId="17"/>
  </si>
  <si>
    <t>１２－２８</t>
  </si>
  <si>
    <t>給</t>
    <rPh sb="0" eb="1">
      <t>キュウ</t>
    </rPh>
    <phoneticPr fontId="17"/>
  </si>
  <si>
    <t>支</t>
    <rPh sb="0" eb="1">
      <t>ササ</t>
    </rPh>
    <phoneticPr fontId="17"/>
  </si>
  <si>
    <t>敬</t>
    <rPh sb="0" eb="1">
      <t>ケイ</t>
    </rPh>
    <phoneticPr fontId="17"/>
  </si>
  <si>
    <t>１２－２７</t>
  </si>
  <si>
    <t>）</t>
    <phoneticPr fontId="17"/>
  </si>
  <si>
    <t>数</t>
    <rPh sb="0" eb="1">
      <t>カズ</t>
    </rPh>
    <phoneticPr fontId="17"/>
  </si>
  <si>
    <t>帯</t>
    <rPh sb="0" eb="1">
      <t>オビ</t>
    </rPh>
    <phoneticPr fontId="17"/>
  </si>
  <si>
    <t>世</t>
    <rPh sb="0" eb="1">
      <t>ヨ</t>
    </rPh>
    <phoneticPr fontId="17"/>
  </si>
  <si>
    <t>護</t>
    <rPh sb="0" eb="1">
      <t>ゴ</t>
    </rPh>
    <phoneticPr fontId="17"/>
  </si>
  <si>
    <t>保</t>
    <rPh sb="0" eb="1">
      <t>ホ</t>
    </rPh>
    <phoneticPr fontId="17"/>
  </si>
  <si>
    <t>被</t>
    <rPh sb="0" eb="1">
      <t>ヒ</t>
    </rPh>
    <phoneticPr fontId="17"/>
  </si>
  <si>
    <t>型</t>
    <rPh sb="0" eb="1">
      <t>カタ</t>
    </rPh>
    <phoneticPr fontId="17"/>
  </si>
  <si>
    <t>類</t>
    <rPh sb="0" eb="1">
      <t>タグイ</t>
    </rPh>
    <phoneticPr fontId="17"/>
  </si>
  <si>
    <t>力</t>
    <rPh sb="0" eb="1">
      <t>チカラ</t>
    </rPh>
    <phoneticPr fontId="17"/>
  </si>
  <si>
    <t>働</t>
    <rPh sb="0" eb="1">
      <t>ドウ</t>
    </rPh>
    <phoneticPr fontId="17"/>
  </si>
  <si>
    <t>労</t>
    <rPh sb="0" eb="1">
      <t>ロウ</t>
    </rPh>
    <phoneticPr fontId="17"/>
  </si>
  <si>
    <t>帯</t>
    <rPh sb="0" eb="1">
      <t>タイ</t>
    </rPh>
    <phoneticPr fontId="17"/>
  </si>
  <si>
    <t>（</t>
    <phoneticPr fontId="17"/>
  </si>
  <si>
    <t>活</t>
    <rPh sb="0" eb="1">
      <t>カツ</t>
    </rPh>
    <phoneticPr fontId="17"/>
  </si>
  <si>
    <t>１２－２６</t>
  </si>
  <si>
    <t>止</t>
    <rPh sb="0" eb="1">
      <t>ト</t>
    </rPh>
    <phoneticPr fontId="17"/>
  </si>
  <si>
    <t>廃</t>
    <rPh sb="0" eb="1">
      <t>ハイ</t>
    </rPh>
    <phoneticPr fontId="17"/>
  </si>
  <si>
    <t>・</t>
    <phoneticPr fontId="17"/>
  </si>
  <si>
    <t>始</t>
    <rPh sb="0" eb="1">
      <t>ハジ</t>
    </rPh>
    <phoneticPr fontId="17"/>
  </si>
  <si>
    <t>開</t>
    <rPh sb="0" eb="1">
      <t>カイ</t>
    </rPh>
    <phoneticPr fontId="17"/>
  </si>
  <si>
    <t>１２－２５</t>
  </si>
  <si>
    <t>費</t>
    <rPh sb="0" eb="1">
      <t>ヒ</t>
    </rPh>
    <phoneticPr fontId="17"/>
  </si>
  <si>
    <t>１２－２４</t>
  </si>
  <si>
    <t>表</t>
    <rPh sb="0" eb="1">
      <t>ヒョウ</t>
    </rPh>
    <phoneticPr fontId="17"/>
  </si>
  <si>
    <t>括</t>
    <rPh sb="0" eb="1">
      <t>カツ</t>
    </rPh>
    <phoneticPr fontId="17"/>
  </si>
  <si>
    <t>総</t>
    <rPh sb="0" eb="1">
      <t>ソウ</t>
    </rPh>
    <phoneticPr fontId="17"/>
  </si>
  <si>
    <t>１２－２３</t>
  </si>
  <si>
    <t>額</t>
    <rPh sb="0" eb="1">
      <t>ガク</t>
    </rPh>
    <phoneticPr fontId="17"/>
  </si>
  <si>
    <t>付</t>
    <rPh sb="0" eb="1">
      <t>ツ</t>
    </rPh>
    <phoneticPr fontId="17"/>
  </si>
  <si>
    <t>護</t>
    <rPh sb="0" eb="1">
      <t>マモ</t>
    </rPh>
    <phoneticPr fontId="17"/>
  </si>
  <si>
    <t>介</t>
    <rPh sb="0" eb="1">
      <t>スケ</t>
    </rPh>
    <phoneticPr fontId="17"/>
  </si>
  <si>
    <t>険</t>
    <rPh sb="0" eb="1">
      <t>ケン</t>
    </rPh>
    <phoneticPr fontId="17"/>
  </si>
  <si>
    <t>１２－２２</t>
  </si>
  <si>
    <t>ス</t>
    <phoneticPr fontId="17"/>
  </si>
  <si>
    <t>ビ</t>
    <phoneticPr fontId="17"/>
  </si>
  <si>
    <t>サ</t>
    <phoneticPr fontId="17"/>
  </si>
  <si>
    <t>１２－２１</t>
  </si>
  <si>
    <t>納</t>
    <rPh sb="0" eb="1">
      <t>ノウ</t>
    </rPh>
    <phoneticPr fontId="17"/>
  </si>
  <si>
    <t>収</t>
    <rPh sb="0" eb="1">
      <t>オサム</t>
    </rPh>
    <phoneticPr fontId="17"/>
  </si>
  <si>
    <t>料</t>
    <rPh sb="0" eb="1">
      <t>リョウ</t>
    </rPh>
    <phoneticPr fontId="17"/>
  </si>
  <si>
    <t>保</t>
    <rPh sb="0" eb="1">
      <t>タモツ</t>
    </rPh>
    <phoneticPr fontId="17"/>
  </si>
  <si>
    <t>１２－２０</t>
  </si>
  <si>
    <t>者</t>
    <rPh sb="0" eb="1">
      <t>シャ</t>
    </rPh>
    <phoneticPr fontId="17"/>
  </si>
  <si>
    <t>定</t>
    <rPh sb="0" eb="1">
      <t>テイ</t>
    </rPh>
    <phoneticPr fontId="17"/>
  </si>
  <si>
    <t>認</t>
    <rPh sb="0" eb="1">
      <t>ニン</t>
    </rPh>
    <phoneticPr fontId="17"/>
  </si>
  <si>
    <t>援</t>
    <rPh sb="0" eb="1">
      <t>エン</t>
    </rPh>
    <phoneticPr fontId="17"/>
  </si>
  <si>
    <t>支</t>
    <rPh sb="0" eb="1">
      <t>シ</t>
    </rPh>
    <phoneticPr fontId="17"/>
  </si>
  <si>
    <t>要</t>
    <rPh sb="0" eb="1">
      <t>ヨウ</t>
    </rPh>
    <phoneticPr fontId="17"/>
  </si>
  <si>
    <t>１２－１９</t>
  </si>
  <si>
    <t>払</t>
    <rPh sb="0" eb="1">
      <t>ハラ</t>
    </rPh>
    <phoneticPr fontId="1"/>
  </si>
  <si>
    <t>支</t>
    <rPh sb="0" eb="1">
      <t>ササ</t>
    </rPh>
    <phoneticPr fontId="1"/>
  </si>
  <si>
    <t>費</t>
    <rPh sb="0" eb="1">
      <t>ヒ</t>
    </rPh>
    <phoneticPr fontId="1"/>
  </si>
  <si>
    <t>療</t>
    <rPh sb="0" eb="1">
      <t>リョウ</t>
    </rPh>
    <phoneticPr fontId="1"/>
  </si>
  <si>
    <t>医</t>
    <rPh sb="0" eb="1">
      <t>イ</t>
    </rPh>
    <phoneticPr fontId="1"/>
  </si>
  <si>
    <t>祉</t>
    <rPh sb="0" eb="1">
      <t>サイワイ</t>
    </rPh>
    <phoneticPr fontId="1"/>
  </si>
  <si>
    <t>福</t>
    <rPh sb="0" eb="1">
      <t>フク</t>
    </rPh>
    <phoneticPr fontId="1"/>
  </si>
  <si>
    <t>１２－１８</t>
  </si>
  <si>
    <t>（</t>
    <phoneticPr fontId="1"/>
  </si>
  <si>
    <t>況</t>
    <rPh sb="0" eb="1">
      <t>キョウ</t>
    </rPh>
    <phoneticPr fontId="1"/>
  </si>
  <si>
    <t>状</t>
    <rPh sb="0" eb="1">
      <t>ジョウ</t>
    </rPh>
    <phoneticPr fontId="1"/>
  </si>
  <si>
    <t>療</t>
    <rPh sb="0" eb="1">
      <t>イ</t>
    </rPh>
    <phoneticPr fontId="1"/>
  </si>
  <si>
    <t>者</t>
    <rPh sb="0" eb="1">
      <t>シャ</t>
    </rPh>
    <phoneticPr fontId="1"/>
  </si>
  <si>
    <t>齢</t>
    <rPh sb="0" eb="1">
      <t>ヨワイ</t>
    </rPh>
    <phoneticPr fontId="1"/>
  </si>
  <si>
    <t>高</t>
    <rPh sb="0" eb="1">
      <t>コウ</t>
    </rPh>
    <phoneticPr fontId="1"/>
  </si>
  <si>
    <t>期</t>
    <rPh sb="0" eb="1">
      <t>キ</t>
    </rPh>
    <phoneticPr fontId="1"/>
  </si>
  <si>
    <t>後</t>
    <rPh sb="0" eb="1">
      <t>アト</t>
    </rPh>
    <phoneticPr fontId="1"/>
  </si>
  <si>
    <t>１２－１７</t>
  </si>
  <si>
    <t>数</t>
    <rPh sb="0" eb="1">
      <t>スウ</t>
    </rPh>
    <phoneticPr fontId="1"/>
  </si>
  <si>
    <t>件</t>
    <rPh sb="0" eb="1">
      <t>ケン</t>
    </rPh>
    <phoneticPr fontId="1"/>
  </si>
  <si>
    <t>１２－１６</t>
  </si>
  <si>
    <t>料</t>
    <rPh sb="0" eb="1">
      <t>リョウ</t>
    </rPh>
    <phoneticPr fontId="1"/>
  </si>
  <si>
    <t>険</t>
    <rPh sb="0" eb="1">
      <t>ケン</t>
    </rPh>
    <phoneticPr fontId="1"/>
  </si>
  <si>
    <t>び</t>
    <phoneticPr fontId="1"/>
  </si>
  <si>
    <t>及</t>
    <rPh sb="0" eb="1">
      <t>オヨ</t>
    </rPh>
    <phoneticPr fontId="1"/>
  </si>
  <si>
    <t>保</t>
    <rPh sb="0" eb="1">
      <t>タモツ</t>
    </rPh>
    <phoneticPr fontId="1"/>
  </si>
  <si>
    <t>被</t>
    <rPh sb="0" eb="1">
      <t>ヒ</t>
    </rPh>
    <phoneticPr fontId="1"/>
  </si>
  <si>
    <t>１２－１５</t>
  </si>
  <si>
    <t>動</t>
    <rPh sb="0" eb="1">
      <t>ドウ</t>
    </rPh>
    <phoneticPr fontId="17"/>
  </si>
  <si>
    <t>異</t>
    <rPh sb="0" eb="1">
      <t>イ</t>
    </rPh>
    <phoneticPr fontId="17"/>
  </si>
  <si>
    <t>間</t>
    <rPh sb="0" eb="1">
      <t>アイダ</t>
    </rPh>
    <phoneticPr fontId="17"/>
  </si>
  <si>
    <t>度</t>
    <rPh sb="0" eb="1">
      <t>タビ</t>
    </rPh>
    <phoneticPr fontId="17"/>
  </si>
  <si>
    <t>年</t>
    <rPh sb="0" eb="1">
      <t>ネン</t>
    </rPh>
    <phoneticPr fontId="17"/>
  </si>
  <si>
    <t>康</t>
    <rPh sb="0" eb="1">
      <t>ヤスシ</t>
    </rPh>
    <phoneticPr fontId="17"/>
  </si>
  <si>
    <t>健</t>
    <rPh sb="0" eb="1">
      <t>ケン</t>
    </rPh>
    <phoneticPr fontId="17"/>
  </si>
  <si>
    <t>国</t>
    <rPh sb="0" eb="1">
      <t>クニ</t>
    </rPh>
    <phoneticPr fontId="17"/>
  </si>
  <si>
    <t>１２－１４</t>
  </si>
  <si>
    <t>療</t>
    <rPh sb="0" eb="1">
      <t>リョウ</t>
    </rPh>
    <phoneticPr fontId="17"/>
  </si>
  <si>
    <t>医</t>
    <rPh sb="0" eb="1">
      <t>イ</t>
    </rPh>
    <phoneticPr fontId="17"/>
  </si>
  <si>
    <t>１２－１３</t>
  </si>
  <si>
    <t>件</t>
    <rPh sb="0" eb="1">
      <t>ケン</t>
    </rPh>
    <phoneticPr fontId="17"/>
  </si>
  <si>
    <t>１２－１２</t>
  </si>
  <si>
    <t>診</t>
    <rPh sb="0" eb="1">
      <t>ミ</t>
    </rPh>
    <phoneticPr fontId="17"/>
  </si>
  <si>
    <t>受</t>
    <rPh sb="0" eb="1">
      <t>ウケ</t>
    </rPh>
    <phoneticPr fontId="17"/>
  </si>
  <si>
    <t>１２－１１</t>
  </si>
  <si>
    <t>年</t>
    <rPh sb="0" eb="1">
      <t>トシ</t>
    </rPh>
    <phoneticPr fontId="17"/>
  </si>
  <si>
    <t>齢</t>
    <rPh sb="0" eb="1">
      <t>レイ</t>
    </rPh>
    <phoneticPr fontId="17"/>
  </si>
  <si>
    <t>民</t>
    <rPh sb="0" eb="1">
      <t>タミ</t>
    </rPh>
    <phoneticPr fontId="17"/>
  </si>
  <si>
    <t>１２－１０</t>
  </si>
  <si>
    <t>新</t>
    <rPh sb="0" eb="1">
      <t>シン</t>
    </rPh>
    <phoneticPr fontId="17"/>
  </si>
  <si>
    <t>出</t>
    <rPh sb="0" eb="1">
      <t>デ</t>
    </rPh>
    <phoneticPr fontId="17"/>
  </si>
  <si>
    <t>拠</t>
    <rPh sb="0" eb="1">
      <t>キョ</t>
    </rPh>
    <phoneticPr fontId="17"/>
  </si>
  <si>
    <t>１２－９</t>
  </si>
  <si>
    <t>旧</t>
    <rPh sb="0" eb="1">
      <t>キュウ</t>
    </rPh>
    <phoneticPr fontId="17"/>
  </si>
  <si>
    <t>１２－８</t>
  </si>
  <si>
    <t>談</t>
    <rPh sb="0" eb="1">
      <t>ダン</t>
    </rPh>
    <phoneticPr fontId="17"/>
  </si>
  <si>
    <t>相</t>
    <rPh sb="0" eb="1">
      <t>ソウ</t>
    </rPh>
    <phoneticPr fontId="17"/>
  </si>
  <si>
    <t>市</t>
    <rPh sb="0" eb="1">
      <t>シ</t>
    </rPh>
    <phoneticPr fontId="17"/>
  </si>
  <si>
    <t>路</t>
    <rPh sb="0" eb="1">
      <t>ミチ</t>
    </rPh>
    <phoneticPr fontId="17"/>
  </si>
  <si>
    <t>姫</t>
    <rPh sb="0" eb="1">
      <t>ヒメ</t>
    </rPh>
    <phoneticPr fontId="17"/>
  </si>
  <si>
    <t>１２－７</t>
  </si>
  <si>
    <t>所</t>
    <rPh sb="0" eb="1">
      <t>ショ</t>
    </rPh>
    <phoneticPr fontId="17"/>
  </si>
  <si>
    <t>入</t>
    <rPh sb="0" eb="1">
      <t>ニュウ</t>
    </rPh>
    <phoneticPr fontId="17"/>
  </si>
  <si>
    <t>育</t>
    <rPh sb="0" eb="1">
      <t>ソダ</t>
    </rPh>
    <phoneticPr fontId="17"/>
  </si>
  <si>
    <t>１２－６</t>
  </si>
  <si>
    <t>当</t>
    <rPh sb="0" eb="1">
      <t>ア</t>
    </rPh>
    <phoneticPr fontId="17"/>
  </si>
  <si>
    <t>遺</t>
    <rPh sb="0" eb="1">
      <t>イ</t>
    </rPh>
    <phoneticPr fontId="17"/>
  </si>
  <si>
    <t>害</t>
    <rPh sb="0" eb="1">
      <t>ガイ</t>
    </rPh>
    <phoneticPr fontId="17"/>
  </si>
  <si>
    <t>災</t>
    <rPh sb="0" eb="1">
      <t>ワザワ</t>
    </rPh>
    <phoneticPr fontId="17"/>
  </si>
  <si>
    <t>通</t>
    <rPh sb="0" eb="1">
      <t>トオ</t>
    </rPh>
    <phoneticPr fontId="17"/>
  </si>
  <si>
    <t>交</t>
    <rPh sb="0" eb="1">
      <t>コウ</t>
    </rPh>
    <phoneticPr fontId="17"/>
  </si>
  <si>
    <t>１２－５</t>
  </si>
  <si>
    <t>も</t>
    <phoneticPr fontId="1"/>
  </si>
  <si>
    <t>ど</t>
    <phoneticPr fontId="1"/>
  </si>
  <si>
    <t>子</t>
    <rPh sb="0" eb="1">
      <t>コ</t>
    </rPh>
    <phoneticPr fontId="1"/>
  </si>
  <si>
    <t>・</t>
    <phoneticPr fontId="1"/>
  </si>
  <si>
    <t>童</t>
    <rPh sb="0" eb="1">
      <t>ワラベ</t>
    </rPh>
    <phoneticPr fontId="17"/>
  </si>
  <si>
    <t>１２－４</t>
  </si>
  <si>
    <t>養</t>
    <rPh sb="0" eb="1">
      <t>ヨウ</t>
    </rPh>
    <phoneticPr fontId="17"/>
  </si>
  <si>
    <t>扶</t>
    <rPh sb="0" eb="1">
      <t>タス</t>
    </rPh>
    <phoneticPr fontId="17"/>
  </si>
  <si>
    <t>特</t>
    <rPh sb="0" eb="1">
      <t>トク</t>
    </rPh>
    <phoneticPr fontId="17"/>
  </si>
  <si>
    <t>１２－３</t>
  </si>
  <si>
    <t>帳</t>
    <rPh sb="0" eb="1">
      <t>チョウ</t>
    </rPh>
    <phoneticPr fontId="17"/>
  </si>
  <si>
    <t>障</t>
    <rPh sb="0" eb="1">
      <t>サワ</t>
    </rPh>
    <phoneticPr fontId="17"/>
  </si>
  <si>
    <t>体</t>
    <rPh sb="0" eb="1">
      <t>タイ</t>
    </rPh>
    <phoneticPr fontId="17"/>
  </si>
  <si>
    <t>身</t>
    <rPh sb="0" eb="1">
      <t>ミ</t>
    </rPh>
    <phoneticPr fontId="17"/>
  </si>
  <si>
    <t>１２－２</t>
  </si>
  <si>
    <t>１２－１</t>
    <phoneticPr fontId="4"/>
  </si>
  <si>
    <t>12民  生</t>
    <rPh sb="2" eb="3">
      <t>タミ</t>
    </rPh>
    <rPh sb="5" eb="6">
      <t>ショウ</t>
    </rPh>
    <phoneticPr fontId="1"/>
  </si>
  <si>
    <t>身 体 障 害 者　（児）</t>
    <phoneticPr fontId="1"/>
  </si>
  <si>
    <t>知的障害者（児）</t>
    <phoneticPr fontId="1"/>
  </si>
  <si>
    <t>平成 28 年度</t>
  </si>
  <si>
    <t xml:space="preserve"> ２ </t>
    <phoneticPr fontId="1"/>
  </si>
  <si>
    <t xml:space="preserve"> ２ </t>
    <phoneticPr fontId="1"/>
  </si>
  <si>
    <t>聴覚・平衡機能障害</t>
    <phoneticPr fontId="1"/>
  </si>
  <si>
    <t xml:space="preserve"> ２ </t>
    <phoneticPr fontId="1"/>
  </si>
  <si>
    <t xml:space="preserve"> ２ </t>
    <phoneticPr fontId="1"/>
  </si>
  <si>
    <t>（各年６月１日現在）</t>
    <phoneticPr fontId="1"/>
  </si>
  <si>
    <t>平成 29 年</t>
  </si>
  <si>
    <t>　２</t>
    <phoneticPr fontId="1"/>
  </si>
  <si>
    <t>　３</t>
    <phoneticPr fontId="1"/>
  </si>
  <si>
    <t xml:space="preserve"> ２ </t>
    <phoneticPr fontId="1"/>
  </si>
  <si>
    <t>-</t>
    <phoneticPr fontId="1"/>
  </si>
  <si>
    <t>受診率 (％)</t>
    <phoneticPr fontId="1"/>
  </si>
  <si>
    <t>資料:国民健康保険課</t>
    <phoneticPr fontId="1"/>
  </si>
  <si>
    <t>令和２年</t>
    <rPh sb="0" eb="2">
      <t>レイワ</t>
    </rPh>
    <rPh sb="3" eb="4">
      <t>ネン</t>
    </rPh>
    <phoneticPr fontId="1"/>
  </si>
  <si>
    <t>-</t>
    <phoneticPr fontId="1"/>
  </si>
  <si>
    <t>　　</t>
    <phoneticPr fontId="1"/>
  </si>
  <si>
    <t xml:space="preserve"> ２ </t>
    <phoneticPr fontId="1"/>
  </si>
  <si>
    <t>資料:国民健康保険課</t>
    <phoneticPr fontId="1"/>
  </si>
  <si>
    <t xml:space="preserve"> ２ </t>
    <phoneticPr fontId="4"/>
  </si>
  <si>
    <t xml:space="preserve"> ２ </t>
    <phoneticPr fontId="4"/>
  </si>
  <si>
    <t xml:space="preserve"> ２ </t>
    <phoneticPr fontId="4"/>
  </si>
  <si>
    <t xml:space="preserve"> ２ </t>
    <phoneticPr fontId="4"/>
  </si>
  <si>
    <t>資料：介護保険課</t>
    <phoneticPr fontId="4"/>
  </si>
  <si>
    <t xml:space="preserve"> </t>
    <phoneticPr fontId="4"/>
  </si>
  <si>
    <t xml:space="preserve"> </t>
    <phoneticPr fontId="4"/>
  </si>
  <si>
    <t xml:space="preserve"> </t>
    <phoneticPr fontId="4"/>
  </si>
  <si>
    <t xml:space="preserve"> </t>
    <phoneticPr fontId="4"/>
  </si>
  <si>
    <t xml:space="preserve"> </t>
    <phoneticPr fontId="4"/>
  </si>
  <si>
    <t xml:space="preserve"> </t>
    <phoneticPr fontId="4"/>
  </si>
  <si>
    <t xml:space="preserve"> ２ </t>
    <phoneticPr fontId="4"/>
  </si>
  <si>
    <t xml:space="preserve">      資料:介護保険課</t>
    <phoneticPr fontId="4"/>
  </si>
  <si>
    <t>訪問型サービス（人）</t>
    <rPh sb="0" eb="2">
      <t>ホウモン</t>
    </rPh>
    <rPh sb="2" eb="3">
      <t>ガタ</t>
    </rPh>
    <rPh sb="8" eb="9">
      <t>ニン</t>
    </rPh>
    <phoneticPr fontId="1"/>
  </si>
  <si>
    <t>通所型サービス
（人）</t>
    <rPh sb="0" eb="2">
      <t>ツウショ</t>
    </rPh>
    <rPh sb="2" eb="3">
      <t>ガタ</t>
    </rPh>
    <rPh sb="9" eb="10">
      <t>ニン</t>
    </rPh>
    <phoneticPr fontId="1"/>
  </si>
  <si>
    <t>介護医療院サービス（人）</t>
    <rPh sb="0" eb="2">
      <t>カイゴ</t>
    </rPh>
    <rPh sb="2" eb="4">
      <t>イリョウ</t>
    </rPh>
    <rPh sb="4" eb="5">
      <t>イン</t>
    </rPh>
    <rPh sb="10" eb="11">
      <t>ニン</t>
    </rPh>
    <phoneticPr fontId="1"/>
  </si>
  <si>
    <t>-</t>
    <phoneticPr fontId="1"/>
  </si>
  <si>
    <t>　　   資料：介護保険課</t>
    <phoneticPr fontId="1"/>
  </si>
  <si>
    <t xml:space="preserve">    介護予防サービス費等</t>
    <phoneticPr fontId="1"/>
  </si>
  <si>
    <t>高額介護サービス費・
高額介護予防サービス費</t>
    <phoneticPr fontId="1"/>
  </si>
  <si>
    <t>特定入所者介護サービス費・特定入所者介護予防サービス費</t>
    <phoneticPr fontId="1"/>
  </si>
  <si>
    <t>介護医療院
サービス</t>
    <rPh sb="2" eb="4">
      <t>イリョウ</t>
    </rPh>
    <rPh sb="4" eb="5">
      <t>イン</t>
    </rPh>
    <phoneticPr fontId="1"/>
  </si>
  <si>
    <t xml:space="preserve"> ２ </t>
    <phoneticPr fontId="1"/>
  </si>
  <si>
    <t>総    数</t>
    <phoneticPr fontId="1"/>
  </si>
  <si>
    <t>生 業 扶 助</t>
    <phoneticPr fontId="1"/>
  </si>
  <si>
    <t>葬 祭 扶 助</t>
    <phoneticPr fontId="1"/>
  </si>
  <si>
    <t xml:space="preserve"> (単位：千円)</t>
    <phoneticPr fontId="1"/>
  </si>
  <si>
    <t xml:space="preserve"> ２ </t>
    <phoneticPr fontId="1"/>
  </si>
  <si>
    <t xml:space="preserve"> ２ </t>
    <phoneticPr fontId="1"/>
  </si>
  <si>
    <t>すこやかセンター</t>
    <phoneticPr fontId="1"/>
  </si>
  <si>
    <t xml:space="preserve"> ２ </t>
    <phoneticPr fontId="1"/>
  </si>
  <si>
    <t>平 成 28 年</t>
    <rPh sb="7" eb="8">
      <t>ネン</t>
    </rPh>
    <phoneticPr fontId="1"/>
  </si>
  <si>
    <t xml:space="preserve">      ２ 　</t>
    <phoneticPr fontId="1"/>
  </si>
  <si>
    <t>資料：神戸家庭裁判所</t>
    <phoneticPr fontId="1"/>
  </si>
  <si>
    <t>（各年度末現在）</t>
    <phoneticPr fontId="1"/>
  </si>
  <si>
    <t>１２－３３　社会福祉施設の設置状況（関係法規別）</t>
    <phoneticPr fontId="1"/>
  </si>
  <si>
    <t>（令和３年10月1日現在）</t>
    <rPh sb="1" eb="2">
      <t>レイ</t>
    </rPh>
    <rPh sb="2" eb="3">
      <t>ワ</t>
    </rPh>
    <rPh sb="4" eb="5">
      <t>ネン</t>
    </rPh>
    <phoneticPr fontId="1"/>
  </si>
  <si>
    <t xml:space="preserve">    養護老人ホーム</t>
    <phoneticPr fontId="1"/>
  </si>
  <si>
    <t>-</t>
    <phoneticPr fontId="4"/>
  </si>
  <si>
    <t xml:space="preserve"> - </t>
  </si>
  <si>
    <t xml:space="preserve">    地域活動支援センター</t>
    <phoneticPr fontId="1"/>
  </si>
  <si>
    <t xml:space="preserve">    助産施設</t>
    <phoneticPr fontId="1"/>
  </si>
  <si>
    <t xml:space="preserve">    母子生活支援施設</t>
    <phoneticPr fontId="1"/>
  </si>
  <si>
    <t xml:space="preserve">    児童養護施設</t>
    <phoneticPr fontId="1"/>
  </si>
  <si>
    <t xml:space="preserve">    児童家庭支援センター</t>
    <phoneticPr fontId="1"/>
  </si>
  <si>
    <t xml:space="preserve">    児童遊園</t>
    <phoneticPr fontId="1"/>
  </si>
  <si>
    <t>-</t>
    <phoneticPr fontId="4"/>
  </si>
  <si>
    <t xml:space="preserve">    隣保館</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</si>
</sst>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1" formatCode="_ * #,##0_ ;_ * \-#,##0_ ;_ * &quot;-&quot;_ ;_ @_ "/>
    <numFmt numFmtId="176" formatCode="#,##0\ "/>
    <numFmt numFmtId="177" formatCode="0.0_);[Red]\(0.0\)"/>
    <numFmt numFmtId="178" formatCode="#,##0_ "/>
    <numFmt numFmtId="179" formatCode="0.00_ "/>
    <numFmt numFmtId="180" formatCode="_ * #,##0.0_ ;_ * \-#,##0.0_ ;_ * &quot;-&quot;?_ ;_ @_ "/>
    <numFmt numFmtId="181" formatCode="#,##0;&quot;△ &quot;#,##0"/>
  </numFmts>
  <fonts count="22">
    <font>
      <sz val="12"/>
      <name val="ＭＳ 明朝"/>
      <family val="1"/>
      <charset val="128"/>
    </font>
    <font>
      <sz val="6"/>
      <name val="ＭＳ Ｐ明朝"/>
      <family val="1"/>
      <charset val="128"/>
    </font>
    <font>
      <sz val="11"/>
      <name val="ＭＳ 明朝"/>
      <family val="1"/>
      <charset val="128"/>
    </font>
    <font>
      <sz val="11"/>
      <name val="ＭＳ Ｐゴシック"/>
      <family val="3"/>
      <charset val="128"/>
    </font>
    <font>
      <sz val="6"/>
      <name val="ＭＳ 明朝"/>
      <family val="1"/>
      <charset val="128"/>
    </font>
    <font>
      <sz val="11"/>
      <name val="ＭＳ ゴシック"/>
      <family val="3"/>
      <charset val="128"/>
    </font>
    <font>
      <sz val="9"/>
      <name val="ＭＳ 明朝"/>
      <family val="1"/>
      <charset val="128"/>
    </font>
    <font>
      <sz val="12"/>
      <name val="ＭＳ 明朝"/>
      <family val="1"/>
      <charset val="128"/>
    </font>
    <font>
      <sz val="12"/>
      <name val="ＭＳ ゴシック"/>
      <family val="3"/>
      <charset val="128"/>
    </font>
    <font>
      <sz val="11"/>
      <color indexed="10"/>
      <name val="ＭＳ 明朝"/>
      <family val="1"/>
      <charset val="128"/>
    </font>
    <font>
      <sz val="12"/>
      <color indexed="10"/>
      <name val="ＭＳ 明朝"/>
      <family val="1"/>
      <charset val="128"/>
    </font>
    <font>
      <sz val="10"/>
      <name val="ＭＳ 明朝"/>
      <family val="1"/>
      <charset val="128"/>
    </font>
    <font>
      <sz val="11"/>
      <color rgb="FFFF0000"/>
      <name val="ＭＳ 明朝"/>
      <family val="1"/>
      <charset val="128"/>
    </font>
    <font>
      <sz val="11"/>
      <color theme="1"/>
      <name val="ＭＳ 明朝"/>
      <family val="1"/>
      <charset val="128"/>
    </font>
    <font>
      <sz val="9"/>
      <name val="ＭＳ Ｐ明朝"/>
      <family val="1"/>
      <charset val="128"/>
    </font>
    <font>
      <sz val="11"/>
      <name val="ＭＳ Ｐ明朝"/>
      <family val="1"/>
      <charset val="128"/>
    </font>
    <font>
      <sz val="10"/>
      <name val="ＭＳ Ｐ明朝"/>
      <family val="1"/>
      <charset val="128"/>
    </font>
    <font>
      <sz val="6"/>
      <name val="ＭＳ Ｐゴシック"/>
      <family val="3"/>
      <charset val="128"/>
    </font>
    <font>
      <u/>
      <sz val="12"/>
      <color indexed="12"/>
      <name val="ＭＳ 明朝"/>
      <family val="1"/>
      <charset val="128"/>
    </font>
    <font>
      <b/>
      <sz val="28"/>
      <name val="ＭＳ Ｐ明朝"/>
      <family val="1"/>
      <charset val="128"/>
    </font>
    <font>
      <b/>
      <sz val="26"/>
      <name val="ＭＳ Ｐ明朝"/>
      <family val="1"/>
      <charset val="128"/>
    </font>
    <font>
      <sz val="26"/>
      <name val="ＭＳ Ｐゴシック"/>
      <family val="3"/>
      <charset val="128"/>
    </font>
  </fonts>
  <fills count="3">
    <fill>
      <patternFill patternType="none"/>
    </fill>
    <fill>
      <patternFill patternType="gray125"/>
    </fill>
    <fill>
      <patternFill patternType="solid">
        <fgColor theme="0"/>
        <bgColor indexed="64"/>
      </patternFill>
    </fill>
  </fills>
  <borders count="38">
    <border>
      <left/>
      <right/>
      <top/>
      <bottom/>
      <diagonal/>
    </border>
    <border>
      <left/>
      <right/>
      <top style="thin">
        <color indexed="8"/>
      </top>
      <bottom/>
      <diagonal/>
    </border>
    <border>
      <left style="hair">
        <color indexed="8"/>
      </left>
      <right style="hair">
        <color indexed="8"/>
      </right>
      <top style="hair">
        <color indexed="8"/>
      </top>
      <bottom style="hair">
        <color indexed="8"/>
      </bottom>
      <diagonal/>
    </border>
    <border>
      <left style="hair">
        <color indexed="8"/>
      </left>
      <right/>
      <top style="hair">
        <color indexed="8"/>
      </top>
      <bottom style="hair">
        <color indexed="8"/>
      </bottom>
      <diagonal/>
    </border>
    <border>
      <left/>
      <right style="hair">
        <color indexed="8"/>
      </right>
      <top style="hair">
        <color indexed="8"/>
      </top>
      <bottom/>
      <diagonal/>
    </border>
    <border>
      <left/>
      <right style="hair">
        <color indexed="8"/>
      </right>
      <top/>
      <bottom/>
      <diagonal/>
    </border>
    <border>
      <left style="hair">
        <color indexed="8"/>
      </left>
      <right/>
      <top style="thin">
        <color indexed="8"/>
      </top>
      <bottom style="hair">
        <color indexed="8"/>
      </bottom>
      <diagonal/>
    </border>
    <border>
      <left/>
      <right style="hair">
        <color indexed="8"/>
      </right>
      <top style="thin">
        <color indexed="8"/>
      </top>
      <bottom style="hair">
        <color indexed="8"/>
      </bottom>
      <diagonal/>
    </border>
    <border>
      <left/>
      <right/>
      <top style="thin">
        <color indexed="8"/>
      </top>
      <bottom style="hair">
        <color indexed="8"/>
      </bottom>
      <diagonal/>
    </border>
    <border>
      <left style="hair">
        <color indexed="8"/>
      </left>
      <right style="hair">
        <color indexed="8"/>
      </right>
      <top style="thin">
        <color indexed="8"/>
      </top>
      <bottom style="hair">
        <color indexed="8"/>
      </bottom>
      <diagonal/>
    </border>
    <border>
      <left style="hair">
        <color indexed="8"/>
      </left>
      <right/>
      <top style="thin">
        <color indexed="8"/>
      </top>
      <bottom/>
      <diagonal/>
    </border>
    <border>
      <left style="hair">
        <color indexed="8"/>
      </left>
      <right/>
      <top/>
      <bottom style="hair">
        <color indexed="8"/>
      </bottom>
      <diagonal/>
    </border>
    <border>
      <left style="hair">
        <color indexed="8"/>
      </left>
      <right style="hair">
        <color indexed="8"/>
      </right>
      <top/>
      <bottom style="hair">
        <color indexed="8"/>
      </bottom>
      <diagonal/>
    </border>
    <border>
      <left style="hair">
        <color indexed="8"/>
      </left>
      <right style="hair">
        <color indexed="8"/>
      </right>
      <top style="thin">
        <color indexed="8"/>
      </top>
      <bottom/>
      <diagonal/>
    </border>
    <border>
      <left style="hair">
        <color indexed="8"/>
      </left>
      <right/>
      <top/>
      <bottom/>
      <diagonal/>
    </border>
    <border>
      <left style="hair">
        <color indexed="8"/>
      </left>
      <right/>
      <top/>
      <bottom style="thin">
        <color indexed="64"/>
      </bottom>
      <diagonal/>
    </border>
    <border>
      <left/>
      <right/>
      <top/>
      <bottom style="thin">
        <color indexed="64"/>
      </bottom>
      <diagonal/>
    </border>
    <border>
      <left style="hair">
        <color indexed="64"/>
      </left>
      <right/>
      <top/>
      <bottom/>
      <diagonal/>
    </border>
    <border>
      <left style="hair">
        <color indexed="8"/>
      </left>
      <right/>
      <top/>
      <bottom style="thin">
        <color indexed="8"/>
      </bottom>
      <diagonal/>
    </border>
    <border>
      <left/>
      <right/>
      <top style="thin">
        <color indexed="64"/>
      </top>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top style="thin">
        <color indexed="64"/>
      </top>
      <bottom style="hair">
        <color indexed="64"/>
      </bottom>
      <diagonal/>
    </border>
    <border>
      <left/>
      <right style="hair">
        <color indexed="8"/>
      </right>
      <top style="thin">
        <color indexed="8"/>
      </top>
      <bottom/>
      <diagonal/>
    </border>
    <border>
      <left style="hair">
        <color indexed="8"/>
      </left>
      <right style="hair">
        <color indexed="8"/>
      </right>
      <top style="hair">
        <color indexed="8"/>
      </top>
      <bottom/>
      <diagonal/>
    </border>
    <border>
      <left style="hair">
        <color indexed="8"/>
      </left>
      <right/>
      <top style="hair">
        <color indexed="8"/>
      </top>
      <bottom/>
      <diagonal/>
    </border>
    <border>
      <left/>
      <right/>
      <top/>
      <bottom style="thin">
        <color indexed="8"/>
      </bottom>
      <diagonal/>
    </border>
    <border>
      <left/>
      <right style="hair">
        <color indexed="64"/>
      </right>
      <top/>
      <bottom/>
      <diagonal/>
    </border>
    <border>
      <left/>
      <right style="hair">
        <color indexed="8"/>
      </right>
      <top style="hair">
        <color indexed="8"/>
      </top>
      <bottom style="hair">
        <color indexed="8"/>
      </bottom>
      <diagonal/>
    </border>
    <border>
      <left/>
      <right/>
      <top style="hair">
        <color indexed="8"/>
      </top>
      <bottom/>
      <diagonal/>
    </border>
    <border>
      <left/>
      <right style="hair">
        <color indexed="64"/>
      </right>
      <top/>
      <bottom style="thin">
        <color indexed="8"/>
      </bottom>
      <diagonal/>
    </border>
    <border>
      <left style="hair">
        <color indexed="64"/>
      </left>
      <right/>
      <top/>
      <bottom style="thin">
        <color indexed="64"/>
      </bottom>
      <diagonal/>
    </border>
    <border>
      <left/>
      <right style="hair">
        <color indexed="8"/>
      </right>
      <top/>
      <bottom style="thin">
        <color indexed="64"/>
      </bottom>
      <diagonal/>
    </border>
    <border>
      <left style="hair">
        <color indexed="8"/>
      </left>
      <right style="hair">
        <color indexed="8"/>
      </right>
      <top/>
      <bottom/>
      <diagonal/>
    </border>
    <border>
      <left/>
      <right style="hair">
        <color indexed="8"/>
      </right>
      <top/>
      <bottom style="hair">
        <color indexed="8"/>
      </bottom>
      <diagonal/>
    </border>
    <border>
      <left/>
      <right style="hair">
        <color indexed="64"/>
      </right>
      <top/>
      <bottom style="thin">
        <color indexed="64"/>
      </bottom>
      <diagonal/>
    </border>
    <border>
      <left/>
      <right style="hair">
        <color indexed="8"/>
      </right>
      <top/>
      <bottom style="thin">
        <color indexed="8"/>
      </bottom>
      <diagonal/>
    </border>
  </borders>
  <cellStyleXfs count="8">
    <xf numFmtId="0" fontId="0" fillId="0" borderId="0"/>
    <xf numFmtId="38" fontId="3" fillId="0" borderId="0" applyFont="0" applyFill="0" applyBorder="0" applyAlignment="0" applyProtection="0"/>
    <xf numFmtId="38" fontId="3" fillId="0" borderId="0" applyFont="0" applyFill="0" applyBorder="0" applyAlignment="0" applyProtection="0"/>
    <xf numFmtId="0" fontId="7" fillId="0" borderId="0"/>
    <xf numFmtId="0" fontId="7" fillId="0" borderId="0"/>
    <xf numFmtId="0" fontId="7" fillId="0" borderId="0"/>
    <xf numFmtId="0" fontId="14" fillId="0" borderId="0"/>
    <xf numFmtId="0" fontId="18" fillId="0" borderId="0" applyNumberFormat="0" applyFill="0" applyBorder="0" applyAlignment="0" applyProtection="0">
      <alignment vertical="top"/>
      <protection locked="0"/>
    </xf>
  </cellStyleXfs>
  <cellXfs count="471">
    <xf numFmtId="0" fontId="0" fillId="0" borderId="0" xfId="0"/>
    <xf numFmtId="0" fontId="2" fillId="0" borderId="0" xfId="0" applyNumberFormat="1" applyFont="1" applyAlignment="1"/>
    <xf numFmtId="0" fontId="2" fillId="0" borderId="0" xfId="0" applyNumberFormat="1" applyFont="1" applyBorder="1" applyAlignment="1"/>
    <xf numFmtId="0" fontId="5" fillId="0" borderId="0" xfId="0" applyNumberFormat="1" applyFont="1" applyAlignment="1"/>
    <xf numFmtId="0" fontId="2" fillId="0" borderId="0" xfId="0" applyFont="1"/>
    <xf numFmtId="0" fontId="2" fillId="0" borderId="0" xfId="0" applyNumberFormat="1" applyFont="1" applyAlignment="1">
      <alignment horizontal="right"/>
    </xf>
    <xf numFmtId="0" fontId="2" fillId="0" borderId="1" xfId="0" applyNumberFormat="1" applyFont="1" applyBorder="1" applyAlignment="1">
      <alignment horizontal="center" vertical="center" wrapText="1"/>
    </xf>
    <xf numFmtId="0" fontId="2" fillId="0" borderId="0" xfId="0" applyFont="1" applyBorder="1"/>
    <xf numFmtId="0" fontId="2" fillId="0" borderId="2" xfId="0" applyNumberFormat="1" applyFont="1" applyBorder="1" applyAlignment="1">
      <alignment horizontal="center" vertical="center"/>
    </xf>
    <xf numFmtId="0" fontId="2" fillId="0" borderId="3" xfId="0" applyNumberFormat="1" applyFont="1" applyBorder="1" applyAlignment="1">
      <alignment horizontal="center" vertical="center"/>
    </xf>
    <xf numFmtId="0" fontId="2" fillId="0" borderId="4" xfId="0" applyNumberFormat="1" applyFont="1" applyBorder="1" applyAlignment="1" applyProtection="1">
      <alignment horizontal="center" vertical="center"/>
      <protection locked="0"/>
    </xf>
    <xf numFmtId="0" fontId="2" fillId="0" borderId="0" xfId="0" applyFont="1" applyBorder="1" applyAlignment="1">
      <alignment vertical="center"/>
    </xf>
    <xf numFmtId="0" fontId="2" fillId="0" borderId="0" xfId="0" applyFont="1" applyAlignment="1">
      <alignment vertical="center"/>
    </xf>
    <xf numFmtId="0" fontId="2" fillId="0" borderId="5" xfId="0" quotePrefix="1" applyNumberFormat="1" applyFont="1" applyBorder="1" applyAlignment="1" applyProtection="1">
      <alignment horizontal="center" vertical="center"/>
      <protection locked="0"/>
    </xf>
    <xf numFmtId="41" fontId="2" fillId="0" borderId="0" xfId="0" applyNumberFormat="1" applyFont="1" applyBorder="1" applyAlignment="1">
      <alignment vertical="center"/>
    </xf>
    <xf numFmtId="0" fontId="2" fillId="0" borderId="0" xfId="0" applyNumberFormat="1" applyFont="1" applyBorder="1" applyAlignment="1">
      <alignment horizontal="right"/>
    </xf>
    <xf numFmtId="0" fontId="2" fillId="0" borderId="6" xfId="0" applyNumberFormat="1" applyFont="1" applyBorder="1" applyAlignment="1">
      <alignment horizontal="centerContinuous" vertical="center"/>
    </xf>
    <xf numFmtId="0" fontId="2" fillId="0" borderId="7" xfId="0" applyNumberFormat="1" applyFont="1" applyBorder="1" applyAlignment="1">
      <alignment horizontal="centerContinuous" vertical="center"/>
    </xf>
    <xf numFmtId="0" fontId="2" fillId="0" borderId="1" xfId="0" applyNumberFormat="1" applyFont="1" applyBorder="1" applyAlignment="1">
      <alignment horizontal="centerContinuous" vertical="center"/>
    </xf>
    <xf numFmtId="0" fontId="2" fillId="0" borderId="8" xfId="0" applyNumberFormat="1" applyFont="1" applyBorder="1" applyAlignment="1">
      <alignment horizontal="centerContinuous" vertical="center"/>
    </xf>
    <xf numFmtId="0" fontId="2" fillId="0" borderId="0" xfId="0" applyNumberFormat="1" applyFont="1" applyBorder="1" applyAlignment="1">
      <alignment horizontal="center" vertical="center"/>
    </xf>
    <xf numFmtId="0" fontId="0" fillId="0" borderId="0" xfId="0" applyBorder="1" applyAlignment="1">
      <alignment horizontal="center" vertical="center"/>
    </xf>
    <xf numFmtId="0" fontId="2" fillId="0" borderId="0" xfId="0" applyNumberFormat="1" applyFont="1" applyBorder="1" applyAlignment="1" applyProtection="1">
      <alignment horizontal="center"/>
      <protection locked="0"/>
    </xf>
    <xf numFmtId="0" fontId="2" fillId="0" borderId="0" xfId="0" quotePrefix="1" applyNumberFormat="1" applyFont="1" applyBorder="1" applyAlignment="1" applyProtection="1">
      <alignment horizontal="center"/>
      <protection locked="0"/>
    </xf>
    <xf numFmtId="0" fontId="2" fillId="0" borderId="0" xfId="0" applyNumberFormat="1" applyFont="1" applyAlignment="1" applyProtection="1">
      <protection locked="0"/>
    </xf>
    <xf numFmtId="0" fontId="2" fillId="0" borderId="8" xfId="0" applyNumberFormat="1" applyFont="1" applyBorder="1" applyAlignment="1">
      <alignment vertical="center"/>
    </xf>
    <xf numFmtId="0" fontId="2" fillId="0" borderId="7" xfId="0" applyNumberFormat="1" applyFont="1" applyBorder="1" applyAlignment="1">
      <alignment vertical="center"/>
    </xf>
    <xf numFmtId="0" fontId="2" fillId="0" borderId="9" xfId="0" applyNumberFormat="1" applyFont="1" applyBorder="1" applyAlignment="1" applyProtection="1">
      <alignment horizontal="center" vertical="center"/>
      <protection locked="0"/>
    </xf>
    <xf numFmtId="0" fontId="2" fillId="0" borderId="0" xfId="0" applyFont="1" applyAlignment="1">
      <alignment vertical="top"/>
    </xf>
    <xf numFmtId="0" fontId="6" fillId="0" borderId="0" xfId="0" applyNumberFormat="1" applyFont="1" applyAlignment="1"/>
    <xf numFmtId="0" fontId="6" fillId="0" borderId="0" xfId="0" applyFont="1"/>
    <xf numFmtId="0" fontId="6" fillId="0" borderId="0" xfId="0" applyNumberFormat="1" applyFont="1" applyAlignment="1">
      <alignment horizontal="right"/>
    </xf>
    <xf numFmtId="0" fontId="6" fillId="0" borderId="0" xfId="0" applyNumberFormat="1" applyFont="1" applyAlignment="1" applyProtection="1">
      <protection locked="0"/>
    </xf>
    <xf numFmtId="0" fontId="2" fillId="0" borderId="1" xfId="0" applyNumberFormat="1" applyFont="1" applyBorder="1" applyAlignment="1">
      <alignment vertical="center"/>
    </xf>
    <xf numFmtId="0" fontId="2" fillId="0" borderId="0" xfId="0" applyNumberFormat="1" applyFont="1" applyAlignment="1">
      <alignment vertical="center"/>
    </xf>
    <xf numFmtId="0" fontId="2" fillId="0" borderId="0" xfId="0" applyNumberFormat="1" applyFont="1" applyBorder="1" applyAlignment="1">
      <alignment vertical="center"/>
    </xf>
    <xf numFmtId="3" fontId="2" fillId="0" borderId="0" xfId="0" applyNumberFormat="1" applyFont="1" applyBorder="1" applyAlignment="1">
      <alignment vertical="center"/>
    </xf>
    <xf numFmtId="0" fontId="2" fillId="0" borderId="0" xfId="0" applyNumberFormat="1" applyFont="1" applyBorder="1" applyAlignment="1">
      <alignment horizontal="centerContinuous" vertical="center"/>
    </xf>
    <xf numFmtId="0" fontId="2" fillId="0" borderId="0" xfId="0" applyFont="1" applyBorder="1" applyAlignment="1">
      <alignment vertical="top"/>
    </xf>
    <xf numFmtId="0" fontId="2" fillId="0" borderId="2" xfId="0" applyFont="1" applyBorder="1" applyAlignment="1">
      <alignment horizontal="center" vertical="center"/>
    </xf>
    <xf numFmtId="0" fontId="2" fillId="0" borderId="12" xfId="0" applyNumberFormat="1" applyFont="1" applyBorder="1" applyAlignment="1">
      <alignment horizontal="center" vertical="center"/>
    </xf>
    <xf numFmtId="0" fontId="5" fillId="0" borderId="0" xfId="0" applyNumberFormat="1" applyFont="1" applyAlignment="1">
      <alignment vertical="center"/>
    </xf>
    <xf numFmtId="0" fontId="2" fillId="0" borderId="6" xfId="0" applyNumberFormat="1" applyFont="1" applyBorder="1" applyAlignment="1">
      <alignment vertical="center"/>
    </xf>
    <xf numFmtId="3" fontId="2" fillId="0" borderId="0" xfId="0" applyNumberFormat="1" applyFont="1" applyAlignment="1"/>
    <xf numFmtId="0" fontId="2" fillId="0" borderId="12" xfId="0" applyFont="1" applyBorder="1" applyAlignment="1">
      <alignment horizontal="center" vertical="center"/>
    </xf>
    <xf numFmtId="0" fontId="2" fillId="0" borderId="0" xfId="0" quotePrefix="1" applyNumberFormat="1" applyFont="1" applyBorder="1" applyAlignment="1" applyProtection="1">
      <alignment horizontal="center" vertical="center"/>
      <protection locked="0"/>
    </xf>
    <xf numFmtId="176" fontId="2" fillId="0" borderId="0" xfId="0" applyNumberFormat="1" applyFont="1" applyAlignment="1"/>
    <xf numFmtId="0" fontId="2" fillId="0" borderId="0" xfId="0" applyNumberFormat="1" applyFont="1" applyBorder="1" applyAlignment="1" applyProtection="1">
      <alignment horizontal="center" vertical="center"/>
      <protection locked="0"/>
    </xf>
    <xf numFmtId="0" fontId="3" fillId="0" borderId="0" xfId="0" applyNumberFormat="1" applyFont="1" applyAlignment="1">
      <alignment vertical="center"/>
    </xf>
    <xf numFmtId="0" fontId="3" fillId="0" borderId="0" xfId="0" applyNumberFormat="1" applyFont="1" applyAlignment="1"/>
    <xf numFmtId="0" fontId="2" fillId="0" borderId="0" xfId="0" applyNumberFormat="1" applyFont="1" applyBorder="1" applyAlignment="1">
      <alignment horizontal="left"/>
    </xf>
    <xf numFmtId="179" fontId="2" fillId="0" borderId="0" xfId="0" applyNumberFormat="1" applyFont="1" applyBorder="1" applyAlignment="1"/>
    <xf numFmtId="0" fontId="2" fillId="0" borderId="0" xfId="0" applyNumberFormat="1" applyFont="1" applyAlignment="1">
      <alignment horizontal="centerContinuous"/>
    </xf>
    <xf numFmtId="178" fontId="2" fillId="0" borderId="14" xfId="0" applyNumberFormat="1" applyFont="1" applyBorder="1" applyAlignment="1">
      <alignment vertical="center"/>
    </xf>
    <xf numFmtId="178" fontId="2" fillId="0" borderId="0" xfId="0" applyNumberFormat="1" applyFont="1" applyBorder="1" applyAlignment="1" applyProtection="1">
      <alignment vertical="center"/>
      <protection locked="0"/>
    </xf>
    <xf numFmtId="178" fontId="2" fillId="0" borderId="0" xfId="0" applyNumberFormat="1" applyFont="1" applyBorder="1" applyAlignment="1">
      <alignment vertical="center"/>
    </xf>
    <xf numFmtId="0" fontId="5" fillId="0" borderId="0" xfId="0" applyNumberFormat="1" applyFont="1" applyFill="1" applyAlignment="1"/>
    <xf numFmtId="0" fontId="2" fillId="0" borderId="6" xfId="0" applyNumberFormat="1" applyFont="1" applyFill="1" applyBorder="1" applyAlignment="1">
      <alignment horizontal="centerContinuous" vertical="center"/>
    </xf>
    <xf numFmtId="178" fontId="2" fillId="0" borderId="0" xfId="0" applyNumberFormat="1" applyFont="1" applyBorder="1" applyAlignment="1"/>
    <xf numFmtId="0" fontId="2" fillId="0" borderId="3" xfId="0" applyFont="1" applyBorder="1" applyAlignment="1">
      <alignment horizontal="center" vertical="center"/>
    </xf>
    <xf numFmtId="178" fontId="2" fillId="0" borderId="0" xfId="0" applyNumberFormat="1" applyFont="1" applyFill="1" applyBorder="1" applyAlignment="1">
      <alignment vertical="center"/>
    </xf>
    <xf numFmtId="180" fontId="2" fillId="0" borderId="0" xfId="0" applyNumberFormat="1" applyFont="1" applyBorder="1" applyAlignment="1">
      <alignment vertical="center"/>
    </xf>
    <xf numFmtId="0" fontId="2" fillId="0" borderId="9" xfId="0" applyNumberFormat="1" applyFont="1" applyBorder="1" applyAlignment="1">
      <alignment vertical="center"/>
    </xf>
    <xf numFmtId="0" fontId="0" fillId="0" borderId="0" xfId="0" applyFont="1" applyBorder="1" applyAlignment="1">
      <alignment horizontal="center" vertical="center"/>
    </xf>
    <xf numFmtId="0" fontId="2" fillId="0" borderId="0" xfId="0" applyFont="1" applyBorder="1" applyAlignment="1">
      <alignment horizontal="right"/>
    </xf>
    <xf numFmtId="0" fontId="2" fillId="0" borderId="6" xfId="0" applyNumberFormat="1" applyFont="1" applyBorder="1" applyAlignment="1" applyProtection="1">
      <alignment horizontal="center" vertical="center"/>
      <protection locked="0"/>
    </xf>
    <xf numFmtId="3" fontId="2" fillId="0" borderId="0" xfId="0" applyNumberFormat="1" applyFont="1" applyFill="1" applyAlignment="1"/>
    <xf numFmtId="0" fontId="2" fillId="0" borderId="0" xfId="0" applyNumberFormat="1" applyFont="1" applyFill="1" applyAlignment="1"/>
    <xf numFmtId="0" fontId="2" fillId="0" borderId="0" xfId="0" applyFont="1" applyFill="1"/>
    <xf numFmtId="38" fontId="2" fillId="0" borderId="0" xfId="1" applyFont="1" applyFill="1" applyBorder="1" applyAlignment="1">
      <alignment vertical="center"/>
    </xf>
    <xf numFmtId="0" fontId="2" fillId="0" borderId="0" xfId="0" applyFont="1" applyFill="1" applyAlignment="1">
      <alignment vertical="center"/>
    </xf>
    <xf numFmtId="0" fontId="2" fillId="0" borderId="0" xfId="0" quotePrefix="1" applyNumberFormat="1" applyFont="1" applyFill="1" applyBorder="1" applyAlignment="1" applyProtection="1">
      <alignment horizontal="center" vertical="center"/>
      <protection locked="0"/>
    </xf>
    <xf numFmtId="0" fontId="2" fillId="0" borderId="0" xfId="0" applyNumberFormat="1" applyFont="1" applyFill="1" applyAlignment="1">
      <alignment horizontal="right"/>
    </xf>
    <xf numFmtId="176" fontId="2" fillId="0" borderId="0" xfId="0" applyNumberFormat="1" applyFont="1" applyFill="1" applyBorder="1" applyAlignment="1" applyProtection="1">
      <alignment horizontal="right"/>
      <protection locked="0"/>
    </xf>
    <xf numFmtId="176" fontId="2" fillId="0" borderId="0" xfId="0" applyNumberFormat="1" applyFont="1" applyFill="1" applyBorder="1" applyAlignment="1" applyProtection="1">
      <protection locked="0"/>
    </xf>
    <xf numFmtId="176" fontId="2" fillId="0" borderId="0" xfId="0" applyNumberFormat="1" applyFont="1" applyFill="1" applyBorder="1" applyAlignment="1" applyProtection="1">
      <alignment horizontal="right" vertical="center"/>
      <protection locked="0"/>
    </xf>
    <xf numFmtId="0" fontId="2" fillId="0" borderId="0" xfId="0" applyNumberFormat="1" applyFont="1" applyFill="1" applyBorder="1" applyAlignment="1"/>
    <xf numFmtId="41" fontId="2" fillId="0" borderId="0" xfId="0" applyNumberFormat="1" applyFont="1" applyFill="1" applyBorder="1" applyAlignment="1">
      <alignment horizontal="right"/>
    </xf>
    <xf numFmtId="3" fontId="2" fillId="0" borderId="0" xfId="0" applyNumberFormat="1" applyFont="1" applyFill="1" applyBorder="1" applyAlignment="1"/>
    <xf numFmtId="0" fontId="2" fillId="0" borderId="7" xfId="0" applyNumberFormat="1" applyFont="1" applyFill="1" applyBorder="1" applyAlignment="1">
      <alignment horizontal="centerContinuous" vertical="center"/>
    </xf>
    <xf numFmtId="0" fontId="2" fillId="0" borderId="1" xfId="0" applyNumberFormat="1" applyFont="1" applyFill="1" applyBorder="1" applyAlignment="1">
      <alignment horizontal="centerContinuous" vertical="center"/>
    </xf>
    <xf numFmtId="0" fontId="2" fillId="0" borderId="2" xfId="0" applyNumberFormat="1" applyFont="1" applyFill="1" applyBorder="1" applyAlignment="1">
      <alignment horizontal="center" vertical="center"/>
    </xf>
    <xf numFmtId="0" fontId="2" fillId="0" borderId="3" xfId="0" applyNumberFormat="1" applyFont="1" applyFill="1" applyBorder="1" applyAlignment="1">
      <alignment horizontal="center" vertical="center"/>
    </xf>
    <xf numFmtId="41" fontId="2" fillId="0" borderId="14" xfId="0" applyNumberFormat="1" applyFont="1" applyFill="1" applyBorder="1" applyAlignment="1">
      <alignment vertical="center"/>
    </xf>
    <xf numFmtId="41" fontId="2" fillId="0" borderId="0" xfId="0" applyNumberFormat="1" applyFont="1" applyFill="1" applyBorder="1" applyAlignment="1">
      <alignment vertical="center"/>
    </xf>
    <xf numFmtId="0" fontId="2" fillId="0" borderId="0" xfId="0" applyNumberFormat="1" applyFont="1" applyFill="1" applyBorder="1" applyAlignment="1">
      <alignment horizontal="right"/>
    </xf>
    <xf numFmtId="0" fontId="9" fillId="0" borderId="0" xfId="0" applyNumberFormat="1" applyFont="1" applyAlignment="1">
      <alignment horizontal="right"/>
    </xf>
    <xf numFmtId="0" fontId="2" fillId="0" borderId="9" xfId="0" applyNumberFormat="1" applyFont="1" applyFill="1" applyBorder="1" applyAlignment="1">
      <alignment horizontal="center" vertical="center"/>
    </xf>
    <xf numFmtId="0" fontId="2" fillId="0" borderId="0" xfId="0" applyFont="1" applyFill="1" applyBorder="1"/>
    <xf numFmtId="178" fontId="2" fillId="0" borderId="14" xfId="0" applyNumberFormat="1" applyFont="1" applyFill="1" applyBorder="1" applyAlignment="1">
      <alignment vertical="center"/>
    </xf>
    <xf numFmtId="0" fontId="2" fillId="0" borderId="0" xfId="0" applyNumberFormat="1" applyFont="1" applyAlignment="1">
      <alignment horizontal="center"/>
    </xf>
    <xf numFmtId="0" fontId="2" fillId="0" borderId="0" xfId="0" applyNumberFormat="1" applyFont="1" applyFill="1" applyAlignment="1">
      <alignment vertical="center"/>
    </xf>
    <xf numFmtId="0" fontId="2" fillId="0" borderId="0" xfId="0" applyFont="1" applyFill="1" applyBorder="1" applyAlignment="1">
      <alignment vertical="center"/>
    </xf>
    <xf numFmtId="0" fontId="2" fillId="0" borderId="0" xfId="0" quotePrefix="1" applyNumberFormat="1" applyFont="1" applyFill="1" applyBorder="1" applyAlignment="1">
      <alignment horizontal="left" vertical="center"/>
    </xf>
    <xf numFmtId="0" fontId="2" fillId="0" borderId="0" xfId="0" applyNumberFormat="1" applyFont="1" applyFill="1" applyBorder="1" applyAlignment="1">
      <alignment vertical="center"/>
    </xf>
    <xf numFmtId="0" fontId="0" fillId="0" borderId="0" xfId="0" applyFill="1" applyBorder="1" applyAlignment="1">
      <alignment vertical="center"/>
    </xf>
    <xf numFmtId="176" fontId="2" fillId="0" borderId="0" xfId="0" applyNumberFormat="1" applyFont="1" applyFill="1" applyBorder="1" applyAlignment="1" applyProtection="1">
      <alignment vertical="center"/>
      <protection locked="0"/>
    </xf>
    <xf numFmtId="0" fontId="5" fillId="0" borderId="0" xfId="0" applyNumberFormat="1" applyFont="1" applyFill="1" applyAlignment="1">
      <alignment vertical="center"/>
    </xf>
    <xf numFmtId="0" fontId="2" fillId="0" borderId="0" xfId="0" applyFont="1" applyFill="1" applyAlignment="1"/>
    <xf numFmtId="0" fontId="2" fillId="0" borderId="0" xfId="0" applyNumberFormat="1" applyFont="1" applyFill="1" applyBorder="1" applyAlignment="1" applyProtection="1">
      <alignment horizontal="center" vertical="center"/>
      <protection locked="0"/>
    </xf>
    <xf numFmtId="178" fontId="2" fillId="0" borderId="0" xfId="0" applyNumberFormat="1" applyFont="1" applyFill="1" applyBorder="1" applyAlignment="1">
      <alignment horizontal="right" vertical="center"/>
    </xf>
    <xf numFmtId="0" fontId="2" fillId="0" borderId="19" xfId="0" applyNumberFormat="1" applyFont="1" applyFill="1" applyBorder="1" applyAlignment="1">
      <alignment vertical="center"/>
    </xf>
    <xf numFmtId="0" fontId="2" fillId="0" borderId="19" xfId="0" applyFont="1" applyFill="1" applyBorder="1" applyAlignment="1">
      <alignment vertical="center"/>
    </xf>
    <xf numFmtId="0" fontId="2" fillId="0" borderId="19" xfId="0" applyNumberFormat="1" applyFont="1" applyFill="1" applyBorder="1" applyAlignment="1">
      <alignment horizontal="right"/>
    </xf>
    <xf numFmtId="176" fontId="2" fillId="0" borderId="0" xfId="0" applyNumberFormat="1" applyFont="1" applyFill="1" applyBorder="1" applyAlignment="1">
      <alignment vertical="center"/>
    </xf>
    <xf numFmtId="41" fontId="2" fillId="0" borderId="0" xfId="0" applyNumberFormat="1" applyFont="1" applyFill="1" applyAlignment="1">
      <alignment vertical="center"/>
    </xf>
    <xf numFmtId="0" fontId="2" fillId="0" borderId="19" xfId="0" applyNumberFormat="1" applyFont="1" applyFill="1" applyBorder="1" applyAlignment="1"/>
    <xf numFmtId="0" fontId="0" fillId="0" borderId="0" xfId="0" applyNumberFormat="1" applyFont="1" applyFill="1" applyBorder="1" applyAlignment="1"/>
    <xf numFmtId="38" fontId="2" fillId="0" borderId="0" xfId="0" applyNumberFormat="1" applyFont="1" applyFill="1" applyBorder="1"/>
    <xf numFmtId="0" fontId="0" fillId="0" borderId="0" xfId="0" applyFill="1" applyBorder="1" applyAlignment="1">
      <alignment horizontal="center" vertical="center"/>
    </xf>
    <xf numFmtId="0" fontId="2" fillId="0" borderId="0" xfId="0" applyNumberFormat="1" applyFont="1" applyFill="1" applyBorder="1" applyAlignment="1">
      <alignment horizontal="left" vertical="center"/>
    </xf>
    <xf numFmtId="0" fontId="0" fillId="0" borderId="0" xfId="0" applyFont="1" applyFill="1" applyBorder="1" applyAlignment="1">
      <alignment horizontal="center" vertical="center"/>
    </xf>
    <xf numFmtId="41" fontId="2" fillId="0" borderId="14" xfId="0" applyNumberFormat="1" applyFont="1" applyFill="1" applyBorder="1" applyAlignment="1">
      <alignment horizontal="right"/>
    </xf>
    <xf numFmtId="178" fontId="5" fillId="0" borderId="0" xfId="3" applyNumberFormat="1" applyFont="1" applyBorder="1" applyAlignment="1">
      <alignment horizontal="left"/>
    </xf>
    <xf numFmtId="178" fontId="2" fillId="0" borderId="0" xfId="0" applyNumberFormat="1" applyFont="1" applyBorder="1"/>
    <xf numFmtId="178" fontId="2" fillId="0" borderId="0" xfId="0" applyNumberFormat="1" applyFont="1" applyBorder="1" applyAlignment="1">
      <alignment horizontal="center"/>
    </xf>
    <xf numFmtId="178" fontId="2" fillId="0" borderId="20" xfId="0" applyNumberFormat="1" applyFont="1" applyBorder="1" applyAlignment="1">
      <alignment horizontal="center" vertical="center"/>
    </xf>
    <xf numFmtId="178" fontId="2" fillId="0" borderId="21" xfId="3" applyNumberFormat="1" applyFont="1" applyBorder="1" applyAlignment="1">
      <alignment horizontal="center" vertical="center"/>
    </xf>
    <xf numFmtId="178" fontId="2" fillId="0" borderId="22" xfId="3" applyNumberFormat="1" applyFont="1" applyBorder="1" applyAlignment="1">
      <alignment horizontal="center" vertical="center"/>
    </xf>
    <xf numFmtId="178" fontId="2" fillId="0" borderId="0" xfId="0" applyNumberFormat="1" applyFont="1" applyBorder="1" applyAlignment="1">
      <alignment horizontal="center" vertical="center"/>
    </xf>
    <xf numFmtId="178" fontId="2" fillId="0" borderId="17" xfId="0" applyNumberFormat="1" applyFont="1" applyBorder="1" applyAlignment="1">
      <alignment horizontal="right"/>
    </xf>
    <xf numFmtId="177" fontId="2" fillId="0" borderId="0" xfId="0" applyNumberFormat="1" applyFont="1" applyBorder="1"/>
    <xf numFmtId="176" fontId="2" fillId="0" borderId="0" xfId="0" applyNumberFormat="1" applyFont="1" applyBorder="1" applyAlignment="1" applyProtection="1">
      <alignment horizontal="right" vertical="center"/>
      <protection locked="0"/>
    </xf>
    <xf numFmtId="178" fontId="5" fillId="0" borderId="0" xfId="0" applyNumberFormat="1" applyFont="1" applyBorder="1"/>
    <xf numFmtId="178" fontId="2" fillId="0" borderId="22" xfId="0" applyNumberFormat="1" applyFont="1" applyBorder="1" applyAlignment="1">
      <alignment horizontal="center" vertical="center"/>
    </xf>
    <xf numFmtId="178" fontId="2" fillId="0" borderId="23" xfId="0" applyNumberFormat="1" applyFont="1" applyBorder="1" applyAlignment="1">
      <alignment horizontal="center" vertical="center"/>
    </xf>
    <xf numFmtId="178" fontId="2" fillId="0" borderId="19" xfId="0" applyNumberFormat="1" applyFont="1" applyBorder="1"/>
    <xf numFmtId="0" fontId="8" fillId="0" borderId="0" xfId="0" applyNumberFormat="1" applyFont="1" applyFill="1" applyAlignment="1"/>
    <xf numFmtId="0" fontId="10" fillId="0" borderId="0" xfId="0" applyFont="1" applyBorder="1" applyAlignment="1">
      <alignment horizontal="right" vertical="center"/>
    </xf>
    <xf numFmtId="0" fontId="2" fillId="0" borderId="0" xfId="0" applyNumberFormat="1" applyFont="1" applyBorder="1" applyAlignment="1">
      <alignment horizontal="centerContinuous" wrapText="1"/>
    </xf>
    <xf numFmtId="41" fontId="2" fillId="0" borderId="14" xfId="0" applyNumberFormat="1" applyFont="1" applyBorder="1" applyAlignment="1">
      <alignment vertical="center"/>
    </xf>
    <xf numFmtId="41" fontId="5" fillId="0" borderId="0" xfId="0" applyNumberFormat="1" applyFont="1" applyFill="1" applyAlignment="1"/>
    <xf numFmtId="41" fontId="2" fillId="0" borderId="0" xfId="0" applyNumberFormat="1" applyFont="1" applyFill="1" applyAlignment="1"/>
    <xf numFmtId="41" fontId="2" fillId="0" borderId="0" xfId="0" applyNumberFormat="1" applyFont="1" applyFill="1"/>
    <xf numFmtId="41" fontId="2" fillId="0" borderId="1" xfId="0" applyNumberFormat="1" applyFont="1" applyFill="1" applyBorder="1" applyAlignment="1">
      <alignment vertical="center"/>
    </xf>
    <xf numFmtId="41" fontId="2" fillId="0" borderId="24" xfId="0" applyNumberFormat="1" applyFont="1" applyFill="1" applyBorder="1" applyAlignment="1">
      <alignment vertical="center"/>
    </xf>
    <xf numFmtId="41" fontId="2" fillId="0" borderId="8" xfId="0" applyNumberFormat="1" applyFont="1" applyFill="1" applyBorder="1" applyAlignment="1">
      <alignment vertical="center"/>
    </xf>
    <xf numFmtId="41" fontId="2" fillId="0" borderId="0" xfId="0" applyNumberFormat="1" applyFont="1" applyFill="1" applyBorder="1" applyAlignment="1">
      <alignment horizontal="center" vertical="center"/>
    </xf>
    <xf numFmtId="41" fontId="2" fillId="0" borderId="26" xfId="0" applyNumberFormat="1" applyFont="1" applyFill="1" applyBorder="1" applyAlignment="1">
      <alignment horizontal="center" vertical="center"/>
    </xf>
    <xf numFmtId="41" fontId="2" fillId="0" borderId="2" xfId="0" applyNumberFormat="1" applyFont="1" applyFill="1" applyBorder="1" applyAlignment="1">
      <alignment horizontal="center" vertical="center"/>
    </xf>
    <xf numFmtId="41" fontId="2" fillId="0" borderId="11" xfId="0" applyNumberFormat="1" applyFont="1" applyFill="1" applyBorder="1" applyAlignment="1">
      <alignment horizontal="center" vertical="center"/>
    </xf>
    <xf numFmtId="41" fontId="2" fillId="0" borderId="0" xfId="0" applyNumberFormat="1" applyFont="1" applyFill="1" applyBorder="1" applyAlignment="1"/>
    <xf numFmtId="41" fontId="2" fillId="0" borderId="0" xfId="4" applyNumberFormat="1" applyFont="1" applyFill="1" applyBorder="1" applyAlignment="1"/>
    <xf numFmtId="41" fontId="2" fillId="0" borderId="0" xfId="0" applyNumberFormat="1" applyFont="1" applyFill="1" applyBorder="1" applyAlignment="1" applyProtection="1">
      <alignment vertical="center"/>
      <protection locked="0"/>
    </xf>
    <xf numFmtId="41" fontId="5" fillId="0" borderId="0" xfId="0" applyNumberFormat="1" applyFont="1" applyFill="1" applyAlignment="1">
      <alignment vertical="center"/>
    </xf>
    <xf numFmtId="41" fontId="2" fillId="0" borderId="6" xfId="0" applyNumberFormat="1" applyFont="1" applyFill="1" applyBorder="1" applyAlignment="1">
      <alignment vertical="center"/>
    </xf>
    <xf numFmtId="41" fontId="2" fillId="0" borderId="3" xfId="0" applyNumberFormat="1" applyFont="1" applyFill="1" applyBorder="1" applyAlignment="1">
      <alignment horizontal="center" vertical="center"/>
    </xf>
    <xf numFmtId="41" fontId="2" fillId="0" borderId="0" xfId="0" applyNumberFormat="1" applyFont="1" applyFill="1" applyAlignment="1">
      <alignment horizontal="right"/>
    </xf>
    <xf numFmtId="0" fontId="2" fillId="0" borderId="0" xfId="0" applyNumberFormat="1" applyFont="1" applyFill="1" applyAlignment="1">
      <alignment horizontal="center"/>
    </xf>
    <xf numFmtId="0" fontId="2" fillId="0" borderId="6" xfId="0" applyNumberFormat="1" applyFont="1" applyFill="1" applyBorder="1" applyAlignment="1">
      <alignment vertical="center"/>
    </xf>
    <xf numFmtId="0" fontId="2" fillId="0" borderId="8" xfId="0" applyNumberFormat="1" applyFont="1" applyFill="1" applyBorder="1" applyAlignment="1">
      <alignment vertical="center"/>
    </xf>
    <xf numFmtId="0" fontId="2" fillId="0" borderId="7" xfId="0" applyNumberFormat="1" applyFont="1" applyFill="1" applyBorder="1" applyAlignment="1">
      <alignment vertical="center"/>
    </xf>
    <xf numFmtId="0" fontId="2" fillId="0" borderId="4" xfId="0" applyNumberFormat="1" applyFont="1" applyFill="1" applyBorder="1" applyAlignment="1"/>
    <xf numFmtId="0" fontId="2" fillId="0" borderId="0" xfId="0" applyFont="1" applyFill="1" applyBorder="1" applyAlignment="1"/>
    <xf numFmtId="0" fontId="2" fillId="0" borderId="5" xfId="0" applyNumberFormat="1" applyFont="1" applyFill="1" applyBorder="1" applyAlignment="1"/>
    <xf numFmtId="0" fontId="2" fillId="0" borderId="5" xfId="0" applyNumberFormat="1" applyFont="1" applyFill="1" applyBorder="1" applyAlignment="1">
      <alignment shrinkToFit="1"/>
    </xf>
    <xf numFmtId="0" fontId="2" fillId="0" borderId="28" xfId="0" applyNumberFormat="1" applyFont="1" applyFill="1" applyBorder="1" applyAlignment="1">
      <alignment shrinkToFit="1"/>
    </xf>
    <xf numFmtId="0" fontId="3" fillId="0" borderId="0" xfId="0" applyNumberFormat="1" applyFont="1" applyFill="1" applyAlignment="1"/>
    <xf numFmtId="0" fontId="3" fillId="0" borderId="19" xfId="0" applyNumberFormat="1" applyFont="1" applyFill="1" applyBorder="1" applyAlignment="1"/>
    <xf numFmtId="180" fontId="2" fillId="0" borderId="0" xfId="4" applyNumberFormat="1" applyFont="1" applyFill="1" applyBorder="1" applyAlignment="1"/>
    <xf numFmtId="181" fontId="2" fillId="0" borderId="0" xfId="4" applyNumberFormat="1" applyFont="1" applyFill="1" applyBorder="1" applyAlignment="1"/>
    <xf numFmtId="41" fontId="2" fillId="0" borderId="14" xfId="0" applyNumberFormat="1" applyFont="1" applyFill="1" applyBorder="1" applyAlignment="1" applyProtection="1">
      <alignment vertical="center"/>
      <protection locked="0"/>
    </xf>
    <xf numFmtId="178" fontId="2" fillId="0" borderId="0" xfId="5" applyNumberFormat="1" applyFont="1" applyFill="1" applyBorder="1" applyAlignment="1"/>
    <xf numFmtId="178" fontId="2" fillId="0" borderId="0" xfId="4" applyNumberFormat="1" applyFont="1" applyFill="1" applyBorder="1" applyAlignment="1"/>
    <xf numFmtId="177" fontId="2" fillId="0" borderId="0" xfId="0" applyNumberFormat="1" applyFont="1" applyFill="1" applyBorder="1"/>
    <xf numFmtId="38" fontId="2" fillId="0" borderId="0" xfId="1" applyFont="1" applyFill="1" applyBorder="1" applyAlignment="1"/>
    <xf numFmtId="40" fontId="2" fillId="0" borderId="0" xfId="1" applyNumberFormat="1" applyFont="1" applyFill="1" applyBorder="1" applyAlignment="1"/>
    <xf numFmtId="38" fontId="2" fillId="0" borderId="0" xfId="1" applyFont="1" applyFill="1" applyBorder="1" applyAlignment="1">
      <alignment horizontal="right"/>
    </xf>
    <xf numFmtId="38" fontId="2" fillId="0" borderId="0" xfId="1" applyFont="1" applyFill="1" applyBorder="1" applyAlignment="1" applyProtection="1">
      <alignment horizontal="right"/>
      <protection locked="0"/>
    </xf>
    <xf numFmtId="178" fontId="2" fillId="2" borderId="0" xfId="0" applyNumberFormat="1" applyFont="1" applyFill="1" applyBorder="1" applyAlignment="1">
      <alignment vertical="center"/>
    </xf>
    <xf numFmtId="0" fontId="2" fillId="0" borderId="0" xfId="0" applyFont="1" applyFill="1" applyBorder="1" applyAlignment="1">
      <alignment horizontal="right"/>
    </xf>
    <xf numFmtId="178" fontId="2" fillId="2" borderId="14" xfId="0" applyNumberFormat="1" applyFont="1" applyFill="1" applyBorder="1" applyAlignment="1">
      <alignment vertical="center"/>
    </xf>
    <xf numFmtId="41" fontId="2" fillId="2" borderId="14" xfId="0" applyNumberFormat="1" applyFont="1" applyFill="1" applyBorder="1" applyAlignment="1">
      <alignment vertical="center"/>
    </xf>
    <xf numFmtId="41" fontId="2" fillId="2" borderId="0" xfId="0" applyNumberFormat="1" applyFont="1" applyFill="1" applyBorder="1" applyAlignment="1">
      <alignment vertical="center"/>
    </xf>
    <xf numFmtId="178" fontId="2" fillId="0" borderId="14" xfId="5" applyNumberFormat="1" applyFont="1" applyFill="1" applyBorder="1" applyAlignment="1"/>
    <xf numFmtId="178" fontId="2" fillId="2" borderId="14" xfId="4" applyNumberFormat="1" applyFont="1" applyFill="1" applyBorder="1" applyAlignment="1"/>
    <xf numFmtId="178" fontId="2" fillId="2" borderId="0" xfId="4" applyNumberFormat="1" applyFont="1" applyFill="1" applyBorder="1" applyAlignment="1"/>
    <xf numFmtId="178" fontId="2" fillId="0" borderId="0" xfId="0" applyNumberFormat="1" applyFont="1" applyFill="1" applyBorder="1" applyAlignment="1">
      <alignment horizontal="right"/>
    </xf>
    <xf numFmtId="178" fontId="2" fillId="0" borderId="0" xfId="0" applyNumberFormat="1" applyFont="1" applyFill="1" applyBorder="1" applyAlignment="1"/>
    <xf numFmtId="38" fontId="2" fillId="0" borderId="14" xfId="0" applyNumberFormat="1" applyFont="1" applyFill="1" applyBorder="1"/>
    <xf numFmtId="0" fontId="2" fillId="0" borderId="0" xfId="0" applyFont="1" applyFill="1" applyAlignment="1">
      <alignment horizontal="right"/>
    </xf>
    <xf numFmtId="0" fontId="2" fillId="0" borderId="9" xfId="0" applyFont="1" applyFill="1" applyBorder="1" applyAlignment="1">
      <alignment horizontal="center" vertical="center"/>
    </xf>
    <xf numFmtId="0" fontId="2" fillId="0" borderId="0" xfId="0" applyFont="1" applyFill="1" applyBorder="1" applyAlignment="1" applyProtection="1">
      <alignment vertical="center"/>
      <protection locked="0"/>
    </xf>
    <xf numFmtId="0" fontId="2" fillId="0" borderId="29"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0" xfId="0" applyNumberFormat="1" applyFont="1" applyFill="1" applyBorder="1" applyAlignment="1">
      <alignment vertical="center" wrapText="1"/>
    </xf>
    <xf numFmtId="0" fontId="2" fillId="0" borderId="11" xfId="0" applyFont="1" applyFill="1" applyBorder="1" applyAlignment="1">
      <alignment horizontal="center" vertical="center"/>
    </xf>
    <xf numFmtId="0" fontId="11" fillId="0" borderId="12" xfId="0" applyFont="1" applyFill="1" applyBorder="1" applyAlignment="1">
      <alignment horizontal="center" vertical="center"/>
    </xf>
    <xf numFmtId="0" fontId="11" fillId="0" borderId="11" xfId="0" applyFont="1" applyFill="1" applyBorder="1" applyAlignment="1">
      <alignment horizontal="center" vertical="center" wrapText="1"/>
    </xf>
    <xf numFmtId="181" fontId="2" fillId="0" borderId="14" xfId="4" applyNumberFormat="1" applyFont="1" applyFill="1" applyBorder="1" applyAlignment="1"/>
    <xf numFmtId="0" fontId="3" fillId="0" borderId="0" xfId="0" applyNumberFormat="1" applyFont="1" applyFill="1" applyAlignment="1">
      <alignment horizontal="right"/>
    </xf>
    <xf numFmtId="41" fontId="2" fillId="0" borderId="0" xfId="0" applyNumberFormat="1" applyFont="1" applyFill="1" applyBorder="1" applyAlignment="1">
      <alignment horizontal="right" vertical="center"/>
    </xf>
    <xf numFmtId="0" fontId="2" fillId="0" borderId="0" xfId="0" applyNumberFormat="1" applyFont="1" applyFill="1" applyBorder="1" applyAlignment="1">
      <alignment shrinkToFit="1"/>
    </xf>
    <xf numFmtId="41" fontId="2" fillId="0" borderId="17" xfId="4" applyNumberFormat="1" applyFont="1" applyFill="1" applyBorder="1" applyAlignment="1"/>
    <xf numFmtId="41" fontId="2" fillId="0" borderId="28" xfId="0" applyNumberFormat="1" applyFont="1" applyFill="1" applyBorder="1" applyAlignment="1" applyProtection="1">
      <alignment horizontal="center"/>
      <protection locked="0"/>
    </xf>
    <xf numFmtId="41" fontId="2" fillId="0" borderId="28" xfId="0" applyNumberFormat="1" applyFont="1" applyFill="1" applyBorder="1" applyAlignment="1" applyProtection="1">
      <alignment horizontal="right"/>
      <protection locked="0"/>
    </xf>
    <xf numFmtId="41" fontId="2" fillId="0" borderId="31" xfId="0" applyNumberFormat="1" applyFont="1" applyFill="1" applyBorder="1" applyAlignment="1" applyProtection="1">
      <alignment horizontal="right"/>
      <protection locked="0"/>
    </xf>
    <xf numFmtId="0" fontId="12" fillId="2" borderId="0" xfId="0" applyFont="1" applyFill="1" applyBorder="1"/>
    <xf numFmtId="0" fontId="13" fillId="2" borderId="0" xfId="0" applyNumberFormat="1" applyFont="1" applyFill="1" applyBorder="1" applyAlignment="1">
      <alignment horizontal="right"/>
    </xf>
    <xf numFmtId="0" fontId="2" fillId="0" borderId="0" xfId="0" applyNumberFormat="1" applyFont="1" applyFill="1" applyAlignment="1">
      <alignment horizontal="right" vertical="center"/>
    </xf>
    <xf numFmtId="0" fontId="5" fillId="2" borderId="0" xfId="0" applyNumberFormat="1" applyFont="1" applyFill="1" applyAlignment="1">
      <alignment vertical="center"/>
    </xf>
    <xf numFmtId="0" fontId="2" fillId="2" borderId="0" xfId="0" applyNumberFormat="1" applyFont="1" applyFill="1" applyAlignment="1"/>
    <xf numFmtId="0" fontId="2" fillId="2" borderId="0" xfId="0" applyNumberFormat="1" applyFont="1" applyFill="1" applyBorder="1" applyAlignment="1">
      <alignment vertical="center"/>
    </xf>
    <xf numFmtId="0" fontId="0" fillId="2" borderId="0" xfId="0" applyFill="1"/>
    <xf numFmtId="0" fontId="0" fillId="0" borderId="0" xfId="0" applyFill="1"/>
    <xf numFmtId="178" fontId="2" fillId="0" borderId="17" xfId="0" applyNumberFormat="1" applyFont="1" applyFill="1" applyBorder="1" applyAlignment="1">
      <alignment horizontal="right"/>
    </xf>
    <xf numFmtId="0" fontId="2" fillId="2" borderId="0" xfId="0" applyFont="1" applyFill="1"/>
    <xf numFmtId="0" fontId="2" fillId="2" borderId="0" xfId="0" applyFont="1" applyFill="1" applyBorder="1" applyAlignment="1">
      <alignment vertical="center"/>
    </xf>
    <xf numFmtId="0" fontId="2" fillId="2" borderId="0" xfId="0" applyFont="1" applyFill="1" applyAlignment="1">
      <alignment vertical="center"/>
    </xf>
    <xf numFmtId="0" fontId="11" fillId="0" borderId="0" xfId="0" applyFont="1" applyFill="1" applyAlignment="1">
      <alignment horizontal="right"/>
    </xf>
    <xf numFmtId="0" fontId="2" fillId="0" borderId="24" xfId="0" applyNumberFormat="1" applyFont="1" applyBorder="1" applyAlignment="1">
      <alignment vertical="center"/>
    </xf>
    <xf numFmtId="0" fontId="3" fillId="0" borderId="0" xfId="0" applyNumberFormat="1" applyFont="1" applyFill="1" applyBorder="1" applyAlignment="1">
      <alignment vertical="center"/>
    </xf>
    <xf numFmtId="0" fontId="2" fillId="0" borderId="0" xfId="0" applyFont="1" applyFill="1" applyBorder="1" applyAlignment="1">
      <alignment horizontal="right" vertical="top"/>
    </xf>
    <xf numFmtId="38" fontId="2" fillId="0" borderId="14" xfId="1" applyFont="1" applyFill="1" applyBorder="1" applyAlignment="1"/>
    <xf numFmtId="178" fontId="3" fillId="0" borderId="0" xfId="0" applyNumberFormat="1" applyFont="1" applyFill="1" applyAlignment="1">
      <alignment vertical="center"/>
    </xf>
    <xf numFmtId="0" fontId="3" fillId="0" borderId="0" xfId="0" applyNumberFormat="1" applyFont="1" applyFill="1" applyAlignment="1">
      <alignment vertical="center"/>
    </xf>
    <xf numFmtId="0" fontId="2" fillId="0" borderId="0" xfId="4" applyNumberFormat="1" applyFont="1" applyFill="1" applyBorder="1" applyAlignment="1"/>
    <xf numFmtId="41" fontId="2" fillId="2" borderId="17" xfId="0" applyNumberFormat="1" applyFont="1" applyFill="1" applyBorder="1" applyAlignment="1">
      <alignment vertical="center"/>
    </xf>
    <xf numFmtId="41" fontId="2" fillId="2" borderId="0" xfId="0" applyNumberFormat="1" applyFont="1" applyFill="1" applyBorder="1" applyAlignment="1">
      <alignment horizontal="center" vertical="center"/>
    </xf>
    <xf numFmtId="41" fontId="2" fillId="2" borderId="14" xfId="2" applyNumberFormat="1" applyFont="1" applyFill="1" applyBorder="1" applyAlignment="1">
      <alignment horizontal="right" vertical="center"/>
    </xf>
    <xf numFmtId="41" fontId="2" fillId="2" borderId="0" xfId="2" applyNumberFormat="1" applyFont="1" applyFill="1" applyBorder="1" applyAlignment="1">
      <alignment horizontal="right" vertical="center"/>
    </xf>
    <xf numFmtId="0" fontId="2" fillId="0" borderId="12" xfId="0" applyFont="1" applyFill="1" applyBorder="1" applyAlignment="1">
      <alignment wrapText="1"/>
    </xf>
    <xf numFmtId="38" fontId="2" fillId="0" borderId="17" xfId="1" applyFont="1" applyFill="1" applyBorder="1" applyAlignment="1">
      <alignment vertical="center"/>
    </xf>
    <xf numFmtId="38" fontId="2" fillId="0" borderId="0" xfId="1" applyFont="1" applyFill="1" applyBorder="1" applyAlignment="1">
      <alignment horizontal="right" vertical="center"/>
    </xf>
    <xf numFmtId="38" fontId="2" fillId="0" borderId="14" xfId="1" applyFont="1" applyFill="1" applyBorder="1" applyAlignment="1">
      <alignment vertical="center"/>
    </xf>
    <xf numFmtId="38" fontId="2" fillId="0" borderId="14" xfId="1" applyFont="1" applyFill="1" applyBorder="1" applyAlignment="1" applyProtection="1">
      <alignment horizontal="right"/>
      <protection locked="0"/>
    </xf>
    <xf numFmtId="38" fontId="2" fillId="0" borderId="0" xfId="1" applyFont="1" applyFill="1" applyBorder="1" applyAlignment="1" applyProtection="1">
      <protection locked="0"/>
    </xf>
    <xf numFmtId="38" fontId="2" fillId="0" borderId="0" xfId="1" applyFont="1" applyFill="1" applyBorder="1" applyAlignment="1" applyProtection="1">
      <alignment shrinkToFit="1"/>
      <protection locked="0"/>
    </xf>
    <xf numFmtId="0" fontId="2" fillId="0" borderId="4" xfId="0" applyFont="1" applyFill="1" applyBorder="1" applyAlignment="1">
      <alignment horizontal="center" vertical="center" wrapText="1"/>
    </xf>
    <xf numFmtId="0" fontId="2" fillId="0" borderId="5" xfId="0" applyFont="1" applyFill="1" applyBorder="1" applyAlignment="1">
      <alignment horizontal="center" vertical="center"/>
    </xf>
    <xf numFmtId="0" fontId="2" fillId="0" borderId="34" xfId="0" applyFont="1" applyFill="1" applyBorder="1" applyAlignment="1">
      <alignment horizontal="center" vertical="center"/>
    </xf>
    <xf numFmtId="0" fontId="2" fillId="0" borderId="35" xfId="0" applyFont="1" applyFill="1" applyBorder="1" applyAlignment="1">
      <alignment wrapText="1"/>
    </xf>
    <xf numFmtId="0" fontId="2" fillId="0" borderId="25" xfId="0" applyNumberFormat="1" applyFont="1" applyFill="1" applyBorder="1" applyAlignment="1">
      <alignment horizontal="center" vertical="center"/>
    </xf>
    <xf numFmtId="0" fontId="2" fillId="0" borderId="35" xfId="0" applyFont="1" applyFill="1" applyBorder="1" applyAlignment="1">
      <alignment horizontal="center" vertical="center"/>
    </xf>
    <xf numFmtId="38" fontId="2" fillId="0" borderId="0" xfId="0" applyNumberFormat="1" applyFont="1" applyFill="1" applyAlignment="1"/>
    <xf numFmtId="41" fontId="2" fillId="0" borderId="30" xfId="0" applyNumberFormat="1" applyFont="1" applyFill="1" applyBorder="1" applyAlignment="1">
      <alignment horizontal="right"/>
    </xf>
    <xf numFmtId="3" fontId="2" fillId="0" borderId="0" xfId="0" applyNumberFormat="1" applyFont="1" applyBorder="1" applyAlignment="1">
      <alignment horizontal="right"/>
    </xf>
    <xf numFmtId="0" fontId="2" fillId="0" borderId="0" xfId="0" applyNumberFormat="1" applyFont="1" applyFill="1" applyBorder="1" applyAlignment="1">
      <alignment horizontal="center"/>
    </xf>
    <xf numFmtId="41" fontId="2" fillId="0" borderId="14" xfId="0" applyNumberFormat="1" applyFont="1" applyFill="1" applyBorder="1" applyAlignment="1">
      <alignment horizontal="right" vertical="center"/>
    </xf>
    <xf numFmtId="49" fontId="2" fillId="0" borderId="33" xfId="0" applyNumberFormat="1" applyFont="1" applyBorder="1" applyAlignment="1" applyProtection="1">
      <alignment horizontal="center" vertical="center"/>
      <protection locked="0"/>
    </xf>
    <xf numFmtId="0" fontId="2" fillId="0" borderId="4" xfId="0" applyNumberFormat="1" applyFont="1" applyBorder="1" applyAlignment="1">
      <alignment horizontal="center"/>
    </xf>
    <xf numFmtId="0" fontId="2" fillId="0" borderId="5" xfId="0" quotePrefix="1" applyNumberFormat="1" applyFont="1" applyBorder="1" applyAlignment="1">
      <alignment horizontal="center"/>
    </xf>
    <xf numFmtId="0" fontId="2" fillId="0" borderId="4" xfId="0" applyNumberFormat="1" applyFont="1" applyBorder="1" applyAlignment="1">
      <alignment horizontal="center" vertical="center"/>
    </xf>
    <xf numFmtId="0" fontId="2" fillId="0" borderId="5" xfId="0" quotePrefix="1" applyNumberFormat="1" applyFont="1" applyBorder="1" applyAlignment="1">
      <alignment horizontal="center" vertical="center"/>
    </xf>
    <xf numFmtId="41" fontId="2" fillId="0" borderId="15" xfId="0" applyNumberFormat="1" applyFont="1" applyFill="1" applyBorder="1" applyAlignment="1">
      <alignment horizontal="right" vertical="center"/>
    </xf>
    <xf numFmtId="41" fontId="2" fillId="0" borderId="16" xfId="0" applyNumberFormat="1" applyFont="1" applyFill="1" applyBorder="1" applyAlignment="1">
      <alignment horizontal="right" vertical="center"/>
    </xf>
    <xf numFmtId="178" fontId="2" fillId="0" borderId="15" xfId="0" applyNumberFormat="1" applyFont="1" applyFill="1" applyBorder="1" applyAlignment="1">
      <alignment vertical="center"/>
    </xf>
    <xf numFmtId="178" fontId="2" fillId="0" borderId="16" xfId="0" applyNumberFormat="1" applyFont="1" applyFill="1" applyBorder="1" applyAlignment="1">
      <alignment vertical="center"/>
    </xf>
    <xf numFmtId="178" fontId="2" fillId="0" borderId="15" xfId="4" applyNumberFormat="1" applyFont="1" applyFill="1" applyBorder="1" applyAlignment="1"/>
    <xf numFmtId="178" fontId="2" fillId="0" borderId="16" xfId="4" applyNumberFormat="1" applyFont="1" applyFill="1" applyBorder="1" applyAlignment="1"/>
    <xf numFmtId="178" fontId="2" fillId="0" borderId="27" xfId="0" applyNumberFormat="1" applyFont="1" applyFill="1" applyBorder="1" applyAlignment="1">
      <alignment vertical="center"/>
    </xf>
    <xf numFmtId="0" fontId="2" fillId="0" borderId="4" xfId="0" applyNumberFormat="1" applyFont="1" applyBorder="1" applyAlignment="1" applyProtection="1">
      <alignment horizontal="center"/>
      <protection locked="0"/>
    </xf>
    <xf numFmtId="0" fontId="2" fillId="0" borderId="28" xfId="0" quotePrefix="1" applyNumberFormat="1" applyFont="1" applyBorder="1" applyAlignment="1" applyProtection="1">
      <alignment horizontal="center"/>
      <protection locked="0"/>
    </xf>
    <xf numFmtId="0" fontId="2" fillId="0" borderId="36" xfId="0" quotePrefix="1" applyNumberFormat="1" applyFont="1" applyBorder="1" applyAlignment="1" applyProtection="1">
      <alignment horizontal="center"/>
      <protection locked="0"/>
    </xf>
    <xf numFmtId="178" fontId="2" fillId="2" borderId="15" xfId="0" applyNumberFormat="1" applyFont="1" applyFill="1" applyBorder="1" applyAlignment="1">
      <alignment vertical="center"/>
    </xf>
    <xf numFmtId="41" fontId="2" fillId="2" borderId="15" xfId="0" applyNumberFormat="1" applyFont="1" applyFill="1" applyBorder="1" applyAlignment="1">
      <alignment vertical="center"/>
    </xf>
    <xf numFmtId="41" fontId="2" fillId="2" borderId="0" xfId="4" applyNumberFormat="1" applyFont="1" applyFill="1" applyBorder="1" applyAlignment="1"/>
    <xf numFmtId="38" fontId="2" fillId="2" borderId="0" xfId="1" applyFont="1" applyFill="1" applyBorder="1" applyAlignment="1">
      <alignment vertical="center"/>
    </xf>
    <xf numFmtId="38" fontId="2" fillId="2" borderId="0" xfId="1" applyFont="1" applyFill="1" applyBorder="1" applyAlignment="1">
      <alignment horizontal="right" vertical="center"/>
    </xf>
    <xf numFmtId="180" fontId="2" fillId="2" borderId="0" xfId="0" applyNumberFormat="1" applyFont="1" applyFill="1" applyBorder="1" applyAlignment="1">
      <alignment vertical="center"/>
    </xf>
    <xf numFmtId="41" fontId="2" fillId="2" borderId="14" xfId="0" applyNumberFormat="1" applyFont="1" applyFill="1" applyBorder="1" applyAlignment="1">
      <alignment horizontal="right"/>
    </xf>
    <xf numFmtId="41" fontId="2" fillId="2" borderId="0" xfId="0" applyNumberFormat="1" applyFont="1" applyFill="1" applyBorder="1" applyAlignment="1">
      <alignment horizontal="right"/>
    </xf>
    <xf numFmtId="0" fontId="2" fillId="0" borderId="6" xfId="0" applyNumberFormat="1" applyFont="1" applyFill="1" applyBorder="1" applyAlignment="1">
      <alignment horizontal="center" vertical="center"/>
    </xf>
    <xf numFmtId="0" fontId="2" fillId="0" borderId="6" xfId="0" applyFont="1" applyFill="1" applyBorder="1" applyAlignment="1">
      <alignment horizontal="center" vertical="center"/>
    </xf>
    <xf numFmtId="41" fontId="2" fillId="0" borderId="25" xfId="0" applyNumberFormat="1" applyFont="1" applyFill="1" applyBorder="1" applyAlignment="1">
      <alignment horizontal="center" vertical="center"/>
    </xf>
    <xf numFmtId="41" fontId="2" fillId="0" borderId="12" xfId="0" applyNumberFormat="1" applyFont="1" applyFill="1" applyBorder="1" applyAlignment="1">
      <alignment horizontal="center" vertical="center"/>
    </xf>
    <xf numFmtId="0" fontId="2" fillId="0" borderId="13" xfId="0" applyNumberFormat="1" applyFont="1" applyFill="1" applyBorder="1" applyAlignment="1">
      <alignment horizontal="center" vertical="center"/>
    </xf>
    <xf numFmtId="0" fontId="2" fillId="0" borderId="12" xfId="0" applyNumberFormat="1" applyFont="1" applyFill="1" applyBorder="1" applyAlignment="1">
      <alignment horizontal="center" vertical="center"/>
    </xf>
    <xf numFmtId="0" fontId="2" fillId="0" borderId="7" xfId="0" applyNumberFormat="1" applyFont="1" applyFill="1" applyBorder="1" applyAlignment="1">
      <alignment horizontal="center" vertical="center"/>
    </xf>
    <xf numFmtId="178" fontId="2" fillId="0" borderId="0" xfId="0" applyNumberFormat="1" applyFont="1" applyBorder="1" applyAlignment="1">
      <alignment horizontal="right"/>
    </xf>
    <xf numFmtId="0" fontId="2" fillId="0" borderId="5" xfId="0" applyNumberFormat="1" applyFont="1" applyFill="1" applyBorder="1" applyAlignment="1">
      <alignment horizontal="center" vertical="center"/>
    </xf>
    <xf numFmtId="0" fontId="2" fillId="0" borderId="0" xfId="0" applyNumberFormat="1" applyFont="1" applyFill="1" applyBorder="1" applyAlignment="1">
      <alignment horizontal="center" vertical="center"/>
    </xf>
    <xf numFmtId="0" fontId="2" fillId="0" borderId="0" xfId="0" applyNumberFormat="1" applyFont="1" applyFill="1" applyBorder="1" applyAlignment="1">
      <alignment horizontal="center" vertical="center" wrapText="1"/>
    </xf>
    <xf numFmtId="0" fontId="2" fillId="0" borderId="0" xfId="0" applyFont="1" applyFill="1" applyBorder="1" applyAlignment="1">
      <alignment horizontal="center" vertical="center"/>
    </xf>
    <xf numFmtId="0" fontId="2" fillId="0" borderId="25" xfId="0" applyFont="1" applyFill="1" applyBorder="1" applyAlignment="1">
      <alignment horizontal="center" vertical="center" wrapText="1"/>
    </xf>
    <xf numFmtId="0" fontId="2" fillId="0" borderId="13" xfId="0" applyNumberFormat="1" applyFont="1" applyBorder="1" applyAlignment="1">
      <alignment horizontal="center" vertical="center"/>
    </xf>
    <xf numFmtId="0" fontId="2" fillId="0" borderId="10" xfId="0" applyNumberFormat="1" applyFont="1" applyBorder="1" applyAlignment="1">
      <alignment horizontal="center" vertical="center"/>
    </xf>
    <xf numFmtId="0" fontId="2" fillId="0" borderId="11" xfId="0" applyNumberFormat="1" applyFont="1" applyBorder="1" applyAlignment="1">
      <alignment horizontal="center" vertical="center"/>
    </xf>
    <xf numFmtId="0" fontId="14" fillId="2" borderId="0" xfId="6" applyFill="1"/>
    <xf numFmtId="0" fontId="14" fillId="2" borderId="0" xfId="6" applyFill="1" applyAlignment="1">
      <alignment horizontal="center"/>
    </xf>
    <xf numFmtId="0" fontId="14" fillId="2" borderId="0" xfId="6" applyFill="1" applyAlignment="1">
      <alignment horizontal="right"/>
    </xf>
    <xf numFmtId="0" fontId="15" fillId="2" borderId="0" xfId="6" applyFont="1" applyFill="1" applyAlignment="1">
      <alignment horizontal="right"/>
    </xf>
    <xf numFmtId="0" fontId="15" fillId="2" borderId="0" xfId="6" applyFont="1" applyFill="1" applyAlignment="1">
      <alignment horizontal="center"/>
    </xf>
    <xf numFmtId="0" fontId="15" fillId="2" borderId="0" xfId="6" applyFont="1" applyFill="1"/>
    <xf numFmtId="0" fontId="16" fillId="2" borderId="0" xfId="6" applyFont="1" applyFill="1" applyAlignment="1">
      <alignment horizontal="right"/>
    </xf>
    <xf numFmtId="0" fontId="16" fillId="2" borderId="0" xfId="6" applyFont="1" applyFill="1" applyAlignment="1">
      <alignment horizontal="center"/>
    </xf>
    <xf numFmtId="0" fontId="16" fillId="2" borderId="0" xfId="6" applyFont="1" applyFill="1"/>
    <xf numFmtId="0" fontId="19" fillId="2" borderId="0" xfId="6" applyFont="1" applyFill="1" applyAlignment="1">
      <alignment horizontal="distributed"/>
    </xf>
    <xf numFmtId="0" fontId="20" fillId="2" borderId="0" xfId="6" applyFont="1" applyFill="1" applyAlignment="1">
      <alignment horizontal="right"/>
    </xf>
    <xf numFmtId="0" fontId="20" fillId="2" borderId="0" xfId="6" applyFont="1" applyFill="1" applyAlignment="1">
      <alignment horizontal="distributed"/>
    </xf>
    <xf numFmtId="0" fontId="2" fillId="0" borderId="5" xfId="0" applyNumberFormat="1" applyFont="1" applyBorder="1" applyAlignment="1">
      <alignment horizontal="center" vertical="center"/>
    </xf>
    <xf numFmtId="0" fontId="2" fillId="0" borderId="37" xfId="0" quotePrefix="1" applyNumberFormat="1" applyFont="1" applyBorder="1" applyAlignment="1">
      <alignment horizontal="center" vertical="center"/>
    </xf>
    <xf numFmtId="41" fontId="2" fillId="0" borderId="15" xfId="0" applyNumberFormat="1" applyFont="1" applyFill="1" applyBorder="1" applyAlignment="1">
      <alignment vertical="center"/>
    </xf>
    <xf numFmtId="41" fontId="2" fillId="0" borderId="16" xfId="0" applyNumberFormat="1" applyFont="1" applyFill="1" applyBorder="1" applyAlignment="1">
      <alignment vertical="center"/>
    </xf>
    <xf numFmtId="41" fontId="2" fillId="2" borderId="0" xfId="0" applyNumberFormat="1" applyFont="1" applyFill="1" applyBorder="1" applyAlignment="1">
      <alignment horizontal="right" vertical="center"/>
    </xf>
    <xf numFmtId="41" fontId="2" fillId="2" borderId="14" xfId="0" applyNumberFormat="1" applyFont="1" applyFill="1" applyBorder="1" applyAlignment="1">
      <alignment horizontal="right" vertical="center"/>
    </xf>
    <xf numFmtId="0" fontId="2" fillId="0" borderId="33" xfId="0" quotePrefix="1" applyNumberFormat="1" applyFont="1" applyBorder="1" applyAlignment="1">
      <alignment horizontal="center" vertical="center"/>
    </xf>
    <xf numFmtId="49" fontId="2" fillId="0" borderId="5" xfId="0" applyNumberFormat="1" applyFont="1" applyBorder="1" applyAlignment="1" applyProtection="1">
      <alignment horizontal="center" vertical="center"/>
      <protection locked="0"/>
    </xf>
    <xf numFmtId="41" fontId="2" fillId="2" borderId="14" xfId="0" applyNumberFormat="1" applyFont="1" applyFill="1" applyBorder="1" applyAlignment="1" applyProtection="1">
      <alignment vertical="center"/>
      <protection locked="0"/>
    </xf>
    <xf numFmtId="41" fontId="2" fillId="0" borderId="18" xfId="0" applyNumberFormat="1" applyFont="1" applyFill="1" applyBorder="1" applyAlignment="1" applyProtection="1">
      <alignment horizontal="right" vertical="center"/>
      <protection locked="0"/>
    </xf>
    <xf numFmtId="0" fontId="2" fillId="0" borderId="5" xfId="0" applyNumberFormat="1" applyFont="1" applyBorder="1" applyAlignment="1">
      <alignment horizontal="center"/>
    </xf>
    <xf numFmtId="41" fontId="2" fillId="2" borderId="17" xfId="0" applyNumberFormat="1" applyFont="1" applyFill="1" applyBorder="1" applyAlignment="1">
      <alignment horizontal="right"/>
    </xf>
    <xf numFmtId="180" fontId="2" fillId="2" borderId="0" xfId="0" applyNumberFormat="1" applyFont="1" applyFill="1" applyBorder="1" applyAlignment="1">
      <alignment horizontal="right"/>
    </xf>
    <xf numFmtId="0" fontId="2" fillId="0" borderId="33" xfId="0" quotePrefix="1" applyNumberFormat="1" applyFont="1" applyBorder="1" applyAlignment="1">
      <alignment horizontal="center"/>
    </xf>
    <xf numFmtId="41" fontId="2" fillId="0" borderId="32" xfId="0" applyNumberFormat="1" applyFont="1" applyFill="1" applyBorder="1" applyAlignment="1">
      <alignment horizontal="right"/>
    </xf>
    <xf numFmtId="41" fontId="2" fillId="0" borderId="16" xfId="0" applyNumberFormat="1" applyFont="1" applyFill="1" applyBorder="1" applyAlignment="1">
      <alignment horizontal="right"/>
    </xf>
    <xf numFmtId="180" fontId="2" fillId="0" borderId="16" xfId="0" applyNumberFormat="1" applyFont="1" applyFill="1" applyBorder="1" applyAlignment="1">
      <alignment horizontal="right"/>
    </xf>
    <xf numFmtId="41" fontId="2" fillId="2" borderId="17" xfId="4" applyNumberFormat="1" applyFont="1" applyFill="1" applyBorder="1" applyAlignment="1"/>
    <xf numFmtId="41" fontId="2" fillId="0" borderId="32" xfId="4" applyNumberFormat="1" applyFont="1" applyFill="1" applyBorder="1" applyAlignment="1"/>
    <xf numFmtId="41" fontId="2" fillId="0" borderId="16" xfId="4" applyNumberFormat="1" applyFont="1" applyFill="1" applyBorder="1" applyAlignment="1"/>
    <xf numFmtId="41" fontId="2" fillId="0" borderId="0" xfId="4" applyNumberFormat="1" applyFont="1" applyFill="1" applyBorder="1" applyAlignment="1">
      <alignment horizontal="right"/>
    </xf>
    <xf numFmtId="41" fontId="2" fillId="0" borderId="27" xfId="4" applyNumberFormat="1" applyFont="1" applyFill="1" applyBorder="1" applyAlignment="1"/>
    <xf numFmtId="178" fontId="2" fillId="2" borderId="17" xfId="5" applyNumberFormat="1" applyFont="1" applyFill="1" applyBorder="1" applyAlignment="1"/>
    <xf numFmtId="178" fontId="2" fillId="2" borderId="0" xfId="5" applyNumberFormat="1" applyFont="1" applyFill="1" applyBorder="1" applyAlignment="1"/>
    <xf numFmtId="178" fontId="2" fillId="0" borderId="32" xfId="5" applyNumberFormat="1" applyFont="1" applyFill="1" applyBorder="1" applyAlignment="1"/>
    <xf numFmtId="178" fontId="2" fillId="0" borderId="16" xfId="5" applyNumberFormat="1" applyFont="1" applyFill="1" applyBorder="1" applyAlignment="1"/>
    <xf numFmtId="181" fontId="2" fillId="2" borderId="14" xfId="4" applyNumberFormat="1" applyFont="1" applyFill="1" applyBorder="1" applyAlignment="1"/>
    <xf numFmtId="181" fontId="2" fillId="2" borderId="0" xfId="4" applyNumberFormat="1" applyFont="1" applyFill="1" applyBorder="1" applyAlignment="1"/>
    <xf numFmtId="0" fontId="2" fillId="2" borderId="0" xfId="4" applyNumberFormat="1" applyFont="1" applyFill="1" applyBorder="1" applyAlignment="1"/>
    <xf numFmtId="181" fontId="2" fillId="0" borderId="15" xfId="4" applyNumberFormat="1" applyFont="1" applyFill="1" applyBorder="1" applyAlignment="1"/>
    <xf numFmtId="181" fontId="2" fillId="0" borderId="16" xfId="4" applyNumberFormat="1" applyFont="1" applyFill="1" applyBorder="1" applyAlignment="1"/>
    <xf numFmtId="0" fontId="2" fillId="0" borderId="16" xfId="4" applyNumberFormat="1" applyFont="1" applyFill="1" applyBorder="1" applyAlignment="1"/>
    <xf numFmtId="178" fontId="2" fillId="0" borderId="14" xfId="4" applyNumberFormat="1" applyFont="1" applyFill="1" applyBorder="1" applyAlignment="1"/>
    <xf numFmtId="178" fontId="2" fillId="2" borderId="17" xfId="0" applyNumberFormat="1" applyFont="1" applyFill="1" applyBorder="1" applyAlignment="1">
      <alignment horizontal="right"/>
    </xf>
    <xf numFmtId="178" fontId="2" fillId="2" borderId="0" xfId="0" applyNumberFormat="1" applyFont="1" applyFill="1" applyBorder="1" applyAlignment="1"/>
    <xf numFmtId="178" fontId="2" fillId="2" borderId="0" xfId="0" applyNumberFormat="1" applyFont="1" applyFill="1" applyBorder="1" applyAlignment="1">
      <alignment horizontal="right"/>
    </xf>
    <xf numFmtId="178" fontId="2" fillId="0" borderId="32" xfId="0" applyNumberFormat="1" applyFont="1" applyFill="1" applyBorder="1" applyAlignment="1">
      <alignment horizontal="right"/>
    </xf>
    <xf numFmtId="178" fontId="2" fillId="0" borderId="16" xfId="0" applyNumberFormat="1" applyFont="1" applyFill="1" applyBorder="1" applyAlignment="1"/>
    <xf numFmtId="178" fontId="2" fillId="0" borderId="16" xfId="0" applyNumberFormat="1" applyFont="1" applyFill="1" applyBorder="1" applyAlignment="1">
      <alignment horizontal="right"/>
    </xf>
    <xf numFmtId="38" fontId="2" fillId="2" borderId="14" xfId="0" applyNumberFormat="1" applyFont="1" applyFill="1" applyBorder="1"/>
    <xf numFmtId="38" fontId="2" fillId="2" borderId="0" xfId="0" applyNumberFormat="1" applyFont="1" applyFill="1" applyBorder="1"/>
    <xf numFmtId="177" fontId="2" fillId="2" borderId="0" xfId="0" applyNumberFormat="1" applyFont="1" applyFill="1" applyBorder="1"/>
    <xf numFmtId="38" fontId="2" fillId="0" borderId="15" xfId="0" applyNumberFormat="1" applyFont="1" applyFill="1" applyBorder="1"/>
    <xf numFmtId="38" fontId="2" fillId="0" borderId="16" xfId="0" applyNumberFormat="1" applyFont="1" applyFill="1" applyBorder="1"/>
    <xf numFmtId="177" fontId="2" fillId="0" borderId="16" xfId="0" applyNumberFormat="1" applyFont="1" applyFill="1" applyBorder="1"/>
    <xf numFmtId="38" fontId="2" fillId="2" borderId="17" xfId="1" applyFont="1" applyFill="1" applyBorder="1" applyAlignment="1">
      <alignment vertical="center"/>
    </xf>
    <xf numFmtId="38" fontId="2" fillId="0" borderId="32" xfId="1" applyFont="1" applyFill="1" applyBorder="1" applyAlignment="1">
      <alignment vertical="center"/>
    </xf>
    <xf numFmtId="38" fontId="2" fillId="0" borderId="16" xfId="1" applyFont="1" applyFill="1" applyBorder="1" applyAlignment="1">
      <alignment vertical="center"/>
    </xf>
    <xf numFmtId="38" fontId="2" fillId="0" borderId="16" xfId="1" applyFont="1" applyFill="1" applyBorder="1" applyAlignment="1">
      <alignment horizontal="right" vertical="center"/>
    </xf>
    <xf numFmtId="38" fontId="2" fillId="2" borderId="14" xfId="1" applyFont="1" applyFill="1" applyBorder="1" applyAlignment="1" applyProtection="1">
      <alignment horizontal="right"/>
      <protection locked="0"/>
    </xf>
    <xf numFmtId="38" fontId="2" fillId="2" borderId="0" xfId="1" applyFont="1" applyFill="1" applyBorder="1" applyAlignment="1" applyProtection="1">
      <alignment horizontal="right"/>
      <protection locked="0"/>
    </xf>
    <xf numFmtId="38" fontId="2" fillId="2" borderId="0" xfId="1" applyFont="1" applyFill="1" applyBorder="1" applyAlignment="1" applyProtection="1">
      <protection locked="0"/>
    </xf>
    <xf numFmtId="38" fontId="2" fillId="2" borderId="0" xfId="1" applyFont="1" applyFill="1" applyBorder="1" applyAlignment="1" applyProtection="1">
      <alignment shrinkToFit="1"/>
      <protection locked="0"/>
    </xf>
    <xf numFmtId="38" fontId="2" fillId="0" borderId="15" xfId="1" applyFont="1" applyFill="1" applyBorder="1" applyAlignment="1" applyProtection="1">
      <alignment horizontal="right"/>
      <protection locked="0"/>
    </xf>
    <xf numFmtId="38" fontId="2" fillId="0" borderId="16" xfId="1" applyFont="1" applyFill="1" applyBorder="1" applyAlignment="1" applyProtection="1">
      <alignment horizontal="right"/>
      <protection locked="0"/>
    </xf>
    <xf numFmtId="38" fontId="2" fillId="0" borderId="16" xfId="1" applyFont="1" applyFill="1" applyBorder="1" applyAlignment="1" applyProtection="1">
      <protection locked="0"/>
    </xf>
    <xf numFmtId="38" fontId="2" fillId="0" borderId="16" xfId="1" applyFont="1" applyFill="1" applyBorder="1" applyAlignment="1" applyProtection="1">
      <alignment shrinkToFit="1"/>
      <protection locked="0"/>
    </xf>
    <xf numFmtId="38" fontId="2" fillId="2" borderId="14" xfId="1" applyFont="1" applyFill="1" applyBorder="1" applyAlignment="1" applyProtection="1">
      <alignment horizontal="right" shrinkToFit="1"/>
      <protection locked="0"/>
    </xf>
    <xf numFmtId="38" fontId="2" fillId="2" borderId="0" xfId="1" applyFont="1" applyFill="1" applyBorder="1" applyAlignment="1" applyProtection="1">
      <alignment horizontal="right" shrinkToFit="1"/>
      <protection locked="0"/>
    </xf>
    <xf numFmtId="38" fontId="2" fillId="0" borderId="15" xfId="1" applyFont="1" applyFill="1" applyBorder="1" applyAlignment="1" applyProtection="1">
      <alignment horizontal="right" shrinkToFit="1"/>
      <protection locked="0"/>
    </xf>
    <xf numFmtId="38" fontId="2" fillId="0" borderId="16" xfId="1" applyFont="1" applyFill="1" applyBorder="1" applyAlignment="1" applyProtection="1">
      <alignment horizontal="right" shrinkToFit="1"/>
      <protection locked="0"/>
    </xf>
    <xf numFmtId="38" fontId="2" fillId="2" borderId="14" xfId="1" applyFont="1" applyFill="1" applyBorder="1" applyAlignment="1"/>
    <xf numFmtId="38" fontId="2" fillId="2" borderId="0" xfId="1" applyFont="1" applyFill="1" applyBorder="1" applyAlignment="1"/>
    <xf numFmtId="40" fontId="2" fillId="2" borderId="0" xfId="1" applyNumberFormat="1" applyFont="1" applyFill="1" applyBorder="1" applyAlignment="1"/>
    <xf numFmtId="38" fontId="2" fillId="2" borderId="0" xfId="1" applyFont="1" applyFill="1" applyBorder="1" applyAlignment="1">
      <alignment horizontal="right"/>
    </xf>
    <xf numFmtId="38" fontId="2" fillId="0" borderId="15" xfId="1" applyFont="1" applyFill="1" applyBorder="1" applyAlignment="1"/>
    <xf numFmtId="38" fontId="2" fillId="0" borderId="16" xfId="1" applyFont="1" applyFill="1" applyBorder="1" applyAlignment="1"/>
    <xf numFmtId="40" fontId="2" fillId="0" borderId="16" xfId="1" applyNumberFormat="1" applyFont="1" applyFill="1" applyBorder="1" applyAlignment="1"/>
    <xf numFmtId="38" fontId="2" fillId="0" borderId="16" xfId="1" applyFont="1" applyFill="1" applyBorder="1" applyAlignment="1">
      <alignment horizontal="right"/>
    </xf>
    <xf numFmtId="178" fontId="2" fillId="2" borderId="0" xfId="0" applyNumberFormat="1" applyFont="1" applyFill="1" applyBorder="1" applyAlignment="1">
      <alignment horizontal="right" vertical="center"/>
    </xf>
    <xf numFmtId="178" fontId="2" fillId="0" borderId="16" xfId="0" applyNumberFormat="1" applyFont="1" applyFill="1" applyBorder="1" applyAlignment="1">
      <alignment horizontal="right" vertical="center"/>
    </xf>
    <xf numFmtId="178" fontId="2" fillId="2" borderId="14" xfId="0" applyNumberFormat="1" applyFont="1" applyFill="1" applyBorder="1" applyAlignment="1"/>
    <xf numFmtId="178" fontId="2" fillId="0" borderId="15" xfId="0" applyNumberFormat="1" applyFont="1" applyFill="1" applyBorder="1" applyAlignment="1"/>
    <xf numFmtId="41" fontId="2" fillId="0" borderId="15" xfId="2" applyNumberFormat="1" applyFont="1" applyFill="1" applyBorder="1" applyAlignment="1">
      <alignment horizontal="right" vertical="center"/>
    </xf>
    <xf numFmtId="41" fontId="2" fillId="0" borderId="16" xfId="2" applyNumberFormat="1" applyFont="1" applyFill="1" applyBorder="1" applyAlignment="1">
      <alignment horizontal="right" vertical="center"/>
    </xf>
    <xf numFmtId="180" fontId="2" fillId="0" borderId="16" xfId="0" applyNumberFormat="1" applyFont="1" applyFill="1" applyBorder="1" applyAlignment="1">
      <alignment vertical="center"/>
    </xf>
    <xf numFmtId="41" fontId="2" fillId="0" borderId="18" xfId="0" applyNumberFormat="1" applyFont="1" applyFill="1" applyBorder="1" applyAlignment="1">
      <alignment horizontal="right" vertical="center"/>
    </xf>
    <xf numFmtId="41" fontId="2" fillId="0" borderId="27" xfId="0" applyNumberFormat="1" applyFont="1" applyFill="1" applyBorder="1" applyAlignment="1">
      <alignment horizontal="right" vertical="center"/>
    </xf>
    <xf numFmtId="49" fontId="18" fillId="2" borderId="0" xfId="7" applyNumberFormat="1" applyFill="1" applyAlignment="1" applyProtection="1">
      <alignment horizontal="center"/>
    </xf>
    <xf numFmtId="0" fontId="21" fillId="2" borderId="0" xfId="6" applyFont="1" applyFill="1" applyAlignment="1">
      <alignment horizontal="distributed"/>
    </xf>
    <xf numFmtId="0" fontId="2" fillId="0" borderId="24" xfId="0" applyNumberFormat="1" applyFont="1" applyBorder="1" applyAlignment="1">
      <alignment horizontal="center" vertical="center"/>
    </xf>
    <xf numFmtId="0" fontId="2" fillId="0" borderId="35" xfId="0" applyNumberFormat="1" applyFont="1" applyBorder="1" applyAlignment="1">
      <alignment horizontal="center" vertical="center"/>
    </xf>
    <xf numFmtId="0" fontId="2" fillId="0" borderId="6" xfId="0" applyNumberFormat="1" applyFont="1" applyBorder="1" applyAlignment="1">
      <alignment horizontal="center" vertical="center"/>
    </xf>
    <xf numFmtId="0" fontId="2" fillId="0" borderId="8" xfId="0" applyNumberFormat="1" applyFont="1" applyBorder="1" applyAlignment="1">
      <alignment horizontal="center" vertical="center"/>
    </xf>
    <xf numFmtId="0" fontId="2" fillId="0" borderId="7" xfId="0" applyNumberFormat="1" applyFont="1" applyBorder="1" applyAlignment="1">
      <alignment horizontal="center" vertical="center"/>
    </xf>
    <xf numFmtId="0" fontId="2" fillId="0" borderId="24" xfId="0" applyNumberFormat="1" applyFont="1" applyFill="1" applyBorder="1" applyAlignment="1">
      <alignment horizontal="center" vertical="center"/>
    </xf>
    <xf numFmtId="0" fontId="2" fillId="0" borderId="35" xfId="0" applyNumberFormat="1" applyFont="1" applyFill="1" applyBorder="1" applyAlignment="1">
      <alignment horizontal="center" vertical="center"/>
    </xf>
    <xf numFmtId="0" fontId="2" fillId="0" borderId="6" xfId="0" applyNumberFormat="1" applyFont="1" applyFill="1" applyBorder="1" applyAlignment="1">
      <alignment horizontal="center" vertical="center"/>
    </xf>
    <xf numFmtId="0" fontId="0" fillId="0" borderId="7" xfId="0" applyFill="1" applyBorder="1" applyAlignment="1">
      <alignment horizontal="center" vertical="center"/>
    </xf>
    <xf numFmtId="0" fontId="2" fillId="0" borderId="6" xfId="0" applyFont="1" applyFill="1" applyBorder="1" applyAlignment="1">
      <alignment horizontal="center" vertical="center" shrinkToFit="1"/>
    </xf>
    <xf numFmtId="0" fontId="2" fillId="0" borderId="8" xfId="0" applyFont="1" applyFill="1" applyBorder="1" applyAlignment="1">
      <alignment horizontal="center" vertical="center" shrinkToFit="1"/>
    </xf>
    <xf numFmtId="0" fontId="2" fillId="0" borderId="7" xfId="0" applyFont="1" applyFill="1" applyBorder="1" applyAlignment="1">
      <alignment horizontal="center" vertical="center" shrinkToFit="1"/>
    </xf>
    <xf numFmtId="0" fontId="2" fillId="0" borderId="6" xfId="0" applyFont="1" applyFill="1" applyBorder="1" applyAlignment="1">
      <alignment horizontal="center" vertical="center"/>
    </xf>
    <xf numFmtId="0" fontId="2" fillId="0" borderId="7" xfId="0" applyFont="1" applyFill="1" applyBorder="1" applyAlignment="1">
      <alignment horizontal="center" vertical="center"/>
    </xf>
    <xf numFmtId="0" fontId="0" fillId="0" borderId="8" xfId="0" applyFill="1" applyBorder="1" applyAlignment="1">
      <alignment horizontal="center" vertical="center"/>
    </xf>
    <xf numFmtId="0" fontId="0" fillId="0" borderId="35" xfId="0" applyBorder="1" applyAlignment="1">
      <alignment horizontal="center" vertical="center"/>
    </xf>
    <xf numFmtId="41" fontId="2" fillId="0" borderId="24" xfId="0" applyNumberFormat="1" applyFont="1" applyFill="1" applyBorder="1" applyAlignment="1">
      <alignment horizontal="center" vertical="center"/>
    </xf>
    <xf numFmtId="41" fontId="0" fillId="0" borderId="35" xfId="0" applyNumberFormat="1" applyFill="1" applyBorder="1" applyAlignment="1">
      <alignment horizontal="center" vertical="center"/>
    </xf>
    <xf numFmtId="41" fontId="2" fillId="0" borderId="13" xfId="0" applyNumberFormat="1" applyFont="1" applyFill="1" applyBorder="1" applyAlignment="1">
      <alignment horizontal="center" vertical="center"/>
    </xf>
    <xf numFmtId="41" fontId="0" fillId="0" borderId="12" xfId="0" applyNumberFormat="1" applyFill="1" applyBorder="1" applyAlignment="1">
      <alignment horizontal="center" vertical="center"/>
    </xf>
    <xf numFmtId="0" fontId="6" fillId="0" borderId="13" xfId="0" applyFont="1" applyFill="1" applyBorder="1" applyAlignment="1">
      <alignment horizontal="center" vertical="center" wrapText="1"/>
    </xf>
    <xf numFmtId="0" fontId="6" fillId="0" borderId="12" xfId="0" applyFont="1" applyFill="1" applyBorder="1" applyAlignment="1">
      <alignment horizontal="center" vertical="center" wrapText="1"/>
    </xf>
    <xf numFmtId="41" fontId="2" fillId="0" borderId="10" xfId="0" applyNumberFormat="1" applyFont="1" applyFill="1" applyBorder="1" applyAlignment="1">
      <alignment horizontal="center" vertical="center"/>
    </xf>
    <xf numFmtId="41" fontId="0" fillId="0" borderId="11" xfId="0" applyNumberFormat="1" applyFill="1" applyBorder="1" applyAlignment="1">
      <alignment horizontal="center" vertical="center"/>
    </xf>
    <xf numFmtId="41" fontId="2" fillId="0" borderId="6" xfId="0" applyNumberFormat="1" applyFont="1" applyFill="1" applyBorder="1" applyAlignment="1">
      <alignment horizontal="center" vertical="center"/>
    </xf>
    <xf numFmtId="41" fontId="2" fillId="0" borderId="7" xfId="0" applyNumberFormat="1" applyFont="1" applyFill="1" applyBorder="1" applyAlignment="1">
      <alignment horizontal="center" vertical="center"/>
    </xf>
    <xf numFmtId="41" fontId="2" fillId="0" borderId="25" xfId="0" applyNumberFormat="1" applyFont="1" applyFill="1" applyBorder="1" applyAlignment="1">
      <alignment horizontal="center" vertical="center"/>
    </xf>
    <xf numFmtId="41" fontId="2" fillId="0" borderId="12" xfId="0" applyNumberFormat="1" applyFont="1" applyFill="1" applyBorder="1" applyAlignment="1">
      <alignment horizontal="center" vertical="center"/>
    </xf>
    <xf numFmtId="41" fontId="2" fillId="0" borderId="4" xfId="0" applyNumberFormat="1" applyFont="1" applyFill="1" applyBorder="1" applyAlignment="1">
      <alignment horizontal="center" vertical="center"/>
    </xf>
    <xf numFmtId="0" fontId="2" fillId="0" borderId="13" xfId="0" applyNumberFormat="1" applyFont="1" applyFill="1" applyBorder="1" applyAlignment="1">
      <alignment horizontal="center" vertical="center" wrapText="1"/>
    </xf>
    <xf numFmtId="0" fontId="2" fillId="0" borderId="12" xfId="0" applyNumberFormat="1" applyFont="1" applyFill="1" applyBorder="1" applyAlignment="1">
      <alignment horizontal="center" vertical="center" wrapText="1"/>
    </xf>
    <xf numFmtId="0" fontId="2" fillId="0" borderId="10" xfId="0" applyNumberFormat="1" applyFont="1" applyFill="1" applyBorder="1" applyAlignment="1">
      <alignment horizontal="center" vertical="center" wrapText="1"/>
    </xf>
    <xf numFmtId="0" fontId="2" fillId="0" borderId="11" xfId="0" applyNumberFormat="1" applyFont="1" applyFill="1" applyBorder="1" applyAlignment="1">
      <alignment horizontal="center" vertical="center" wrapText="1"/>
    </xf>
    <xf numFmtId="0" fontId="2" fillId="0" borderId="13" xfId="0" applyNumberFormat="1" applyFont="1" applyFill="1" applyBorder="1" applyAlignment="1">
      <alignment horizontal="center" vertical="center"/>
    </xf>
    <xf numFmtId="0" fontId="2" fillId="0" borderId="12" xfId="0" applyNumberFormat="1" applyFont="1" applyFill="1" applyBorder="1" applyAlignment="1">
      <alignment horizontal="center" vertical="center"/>
    </xf>
    <xf numFmtId="0" fontId="2" fillId="0" borderId="8" xfId="0" applyNumberFormat="1" applyFont="1" applyFill="1" applyBorder="1" applyAlignment="1">
      <alignment horizontal="center" vertical="center"/>
    </xf>
    <xf numFmtId="0" fontId="2" fillId="0" borderId="7" xfId="0" applyNumberFormat="1" applyFont="1" applyFill="1" applyBorder="1" applyAlignment="1">
      <alignment horizontal="center" vertical="center"/>
    </xf>
    <xf numFmtId="0" fontId="2" fillId="0" borderId="6" xfId="0" applyFont="1" applyBorder="1" applyAlignment="1">
      <alignment horizontal="center" vertical="center"/>
    </xf>
    <xf numFmtId="0" fontId="2" fillId="0" borderId="8" xfId="0" applyFont="1" applyBorder="1" applyAlignment="1">
      <alignment horizontal="center" vertical="center"/>
    </xf>
    <xf numFmtId="0" fontId="2" fillId="0" borderId="24" xfId="0" applyFont="1" applyBorder="1" applyAlignment="1">
      <alignment horizontal="center" vertical="center"/>
    </xf>
    <xf numFmtId="0" fontId="2" fillId="0" borderId="7" xfId="0" applyFont="1" applyBorder="1" applyAlignment="1">
      <alignment horizontal="center" vertical="center"/>
    </xf>
    <xf numFmtId="0" fontId="2" fillId="0" borderId="9" xfId="0" applyFont="1" applyBorder="1" applyAlignment="1">
      <alignment horizontal="center" vertical="center"/>
    </xf>
    <xf numFmtId="178" fontId="2" fillId="0" borderId="0" xfId="0" applyNumberFormat="1" applyFont="1" applyBorder="1" applyAlignment="1">
      <alignment horizontal="right"/>
    </xf>
    <xf numFmtId="0" fontId="0" fillId="0" borderId="0" xfId="0" applyBorder="1" applyAlignment="1">
      <alignment horizontal="right"/>
    </xf>
    <xf numFmtId="0" fontId="2" fillId="0" borderId="0" xfId="0" applyNumberFormat="1" applyFont="1" applyFill="1" applyBorder="1" applyAlignment="1">
      <alignment horizontal="center" vertical="center" wrapText="1"/>
    </xf>
    <xf numFmtId="0" fontId="2" fillId="0" borderId="0" xfId="0" applyNumberFormat="1" applyFont="1" applyFill="1" applyBorder="1" applyAlignment="1">
      <alignment horizontal="center" vertical="center"/>
    </xf>
    <xf numFmtId="0" fontId="2" fillId="0" borderId="25" xfId="0" applyNumberFormat="1" applyFont="1" applyFill="1" applyBorder="1" applyAlignment="1">
      <alignment horizontal="center" vertical="center" wrapText="1"/>
    </xf>
    <xf numFmtId="0" fontId="2" fillId="0" borderId="34" xfId="0" applyNumberFormat="1" applyFont="1" applyFill="1" applyBorder="1" applyAlignment="1">
      <alignment horizontal="center" vertical="center" wrapText="1"/>
    </xf>
    <xf numFmtId="0" fontId="2" fillId="0" borderId="26" xfId="0" applyNumberFormat="1" applyFont="1" applyFill="1" applyBorder="1" applyAlignment="1">
      <alignment horizontal="center" vertical="center" wrapText="1"/>
    </xf>
    <xf numFmtId="0" fontId="2" fillId="0" borderId="14" xfId="0" applyNumberFormat="1" applyFont="1" applyFill="1" applyBorder="1" applyAlignment="1">
      <alignment horizontal="center" vertical="center" wrapText="1"/>
    </xf>
    <xf numFmtId="0" fontId="2" fillId="0" borderId="0" xfId="0" applyFont="1" applyFill="1" applyBorder="1" applyAlignment="1">
      <alignment horizontal="center" vertical="center"/>
    </xf>
    <xf numFmtId="0" fontId="2" fillId="0" borderId="5" xfId="0" applyNumberFormat="1" applyFont="1" applyFill="1" applyBorder="1" applyAlignment="1">
      <alignment horizontal="center" vertical="center"/>
    </xf>
    <xf numFmtId="0" fontId="0" fillId="0" borderId="8" xfId="0" applyBorder="1" applyAlignment="1"/>
    <xf numFmtId="0" fontId="11" fillId="0" borderId="13" xfId="0" applyFont="1" applyFill="1" applyBorder="1" applyAlignment="1">
      <alignment horizontal="left" vertical="center" wrapText="1"/>
    </xf>
    <xf numFmtId="0" fontId="11" fillId="0" borderId="34" xfId="0" applyFont="1" applyFill="1" applyBorder="1" applyAlignment="1">
      <alignment horizontal="left" vertical="center" wrapText="1"/>
    </xf>
    <xf numFmtId="0" fontId="11" fillId="0" borderId="12" xfId="0" applyFont="1" applyFill="1" applyBorder="1" applyAlignment="1">
      <alignment horizontal="left" vertical="center" wrapText="1"/>
    </xf>
    <xf numFmtId="0" fontId="2" fillId="0" borderId="10" xfId="0" applyFont="1" applyFill="1" applyBorder="1" applyAlignment="1">
      <alignment horizontal="center" vertical="center" wrapText="1"/>
    </xf>
    <xf numFmtId="0" fontId="2" fillId="0" borderId="14"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34"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2" fillId="0" borderId="8" xfId="0" applyFont="1" applyFill="1" applyBorder="1" applyAlignment="1">
      <alignment horizontal="center" vertical="center"/>
    </xf>
    <xf numFmtId="0" fontId="11" fillId="0" borderId="13" xfId="0" applyFont="1" applyFill="1" applyBorder="1" applyAlignment="1">
      <alignment horizontal="center" vertical="center" wrapText="1"/>
    </xf>
    <xf numFmtId="0" fontId="11" fillId="0" borderId="34" xfId="0" applyFont="1" applyFill="1" applyBorder="1" applyAlignment="1">
      <alignment horizontal="center" vertical="center" wrapText="1"/>
    </xf>
    <xf numFmtId="0" fontId="11" fillId="0" borderId="12" xfId="0" applyFont="1" applyFill="1" applyBorder="1" applyAlignment="1">
      <alignment horizontal="center" vertical="center" wrapText="1"/>
    </xf>
    <xf numFmtId="0" fontId="2" fillId="0" borderId="13" xfId="0" applyFont="1" applyFill="1" applyBorder="1" applyAlignment="1">
      <alignment horizontal="center" vertical="center" wrapText="1"/>
    </xf>
    <xf numFmtId="0" fontId="2" fillId="0" borderId="34" xfId="0" applyNumberFormat="1" applyFont="1" applyFill="1" applyBorder="1" applyAlignment="1">
      <alignment horizontal="center" vertical="center"/>
    </xf>
    <xf numFmtId="0" fontId="2" fillId="0" borderId="6" xfId="0" applyNumberFormat="1" applyFont="1" applyFill="1" applyBorder="1" applyAlignment="1">
      <alignment horizontal="right" vertical="center"/>
    </xf>
    <xf numFmtId="0" fontId="2" fillId="0" borderId="8" xfId="0" applyNumberFormat="1" applyFont="1" applyFill="1" applyBorder="1" applyAlignment="1">
      <alignment horizontal="right" vertical="center"/>
    </xf>
    <xf numFmtId="0" fontId="0" fillId="0" borderId="35" xfId="0" applyFill="1" applyBorder="1" applyAlignment="1">
      <alignment horizontal="center" vertical="center"/>
    </xf>
    <xf numFmtId="0" fontId="0" fillId="0" borderId="5" xfId="0" applyBorder="1" applyAlignment="1">
      <alignment horizontal="center" vertical="center"/>
    </xf>
    <xf numFmtId="0" fontId="2" fillId="0" borderId="13" xfId="0" applyNumberFormat="1" applyFont="1" applyBorder="1" applyAlignment="1">
      <alignment horizontal="center" vertical="center"/>
    </xf>
    <xf numFmtId="0" fontId="0" fillId="0" borderId="34" xfId="0" applyBorder="1" applyAlignment="1">
      <alignment horizontal="center" vertical="center"/>
    </xf>
    <xf numFmtId="0" fontId="0" fillId="0" borderId="12" xfId="0" applyBorder="1" applyAlignment="1">
      <alignment horizontal="center" vertical="center"/>
    </xf>
    <xf numFmtId="0" fontId="6" fillId="0" borderId="13" xfId="0" applyNumberFormat="1" applyFont="1" applyBorder="1" applyAlignment="1">
      <alignment horizontal="center" vertical="center" wrapText="1"/>
    </xf>
    <xf numFmtId="0" fontId="6" fillId="0" borderId="34" xfId="0" applyFont="1" applyBorder="1" applyAlignment="1">
      <alignment horizontal="center" vertical="center" wrapText="1"/>
    </xf>
    <xf numFmtId="0" fontId="6" fillId="0" borderId="12" xfId="0" applyFont="1" applyBorder="1" applyAlignment="1">
      <alignment horizontal="center" vertical="center" wrapText="1"/>
    </xf>
    <xf numFmtId="0" fontId="2" fillId="0" borderId="10" xfId="0" applyNumberFormat="1" applyFont="1" applyBorder="1" applyAlignment="1">
      <alignment horizontal="distributed" vertical="center" wrapText="1"/>
    </xf>
    <xf numFmtId="0" fontId="0" fillId="0" borderId="14" xfId="0" applyBorder="1" applyAlignment="1">
      <alignment horizontal="distributed" vertical="center" wrapText="1"/>
    </xf>
    <xf numFmtId="0" fontId="0" fillId="0" borderId="11" xfId="0" applyBorder="1" applyAlignment="1">
      <alignment horizontal="distributed" vertical="center" wrapText="1"/>
    </xf>
    <xf numFmtId="0" fontId="2" fillId="0" borderId="25" xfId="0" applyNumberFormat="1" applyFont="1" applyBorder="1" applyAlignment="1">
      <alignment horizontal="center" vertical="center"/>
    </xf>
    <xf numFmtId="0" fontId="2" fillId="0" borderId="25" xfId="0" applyNumberFormat="1" applyFont="1" applyBorder="1" applyAlignment="1">
      <alignment horizontal="distributed" vertical="center" wrapText="1"/>
    </xf>
    <xf numFmtId="0" fontId="0" fillId="0" borderId="34" xfId="0" applyBorder="1" applyAlignment="1">
      <alignment horizontal="distributed" vertical="center" wrapText="1"/>
    </xf>
    <xf numFmtId="0" fontId="0" fillId="0" borderId="12" xfId="0" applyBorder="1" applyAlignment="1">
      <alignment horizontal="distributed" vertical="center" wrapText="1"/>
    </xf>
    <xf numFmtId="0" fontId="2" fillId="0" borderId="26" xfId="0" applyNumberFormat="1" applyFont="1" applyBorder="1" applyAlignment="1">
      <alignment horizontal="distributed" vertical="center" wrapText="1"/>
    </xf>
    <xf numFmtId="0" fontId="2" fillId="0" borderId="6" xfId="0" applyNumberFormat="1" applyFont="1" applyBorder="1" applyAlignment="1">
      <alignment horizontal="center" vertical="center" shrinkToFit="1"/>
    </xf>
    <xf numFmtId="0" fontId="0" fillId="0" borderId="8" xfId="0" applyBorder="1" applyAlignment="1">
      <alignment horizontal="center" vertical="center" shrinkToFit="1"/>
    </xf>
    <xf numFmtId="0" fontId="0" fillId="0" borderId="7" xfId="0" applyBorder="1" applyAlignment="1">
      <alignment horizontal="center" vertical="center" shrinkToFit="1"/>
    </xf>
    <xf numFmtId="0" fontId="2" fillId="0" borderId="10" xfId="0" applyNumberFormat="1" applyFont="1" applyBorder="1" applyAlignment="1">
      <alignment horizontal="center" vertical="center"/>
    </xf>
    <xf numFmtId="0" fontId="0" fillId="0" borderId="11" xfId="0" applyBorder="1" applyAlignment="1">
      <alignment horizontal="center" vertical="center"/>
    </xf>
    <xf numFmtId="0" fontId="0" fillId="0" borderId="29" xfId="0" applyBorder="1" applyAlignment="1">
      <alignment vertical="center"/>
    </xf>
    <xf numFmtId="0" fontId="2" fillId="0" borderId="9" xfId="0" applyNumberFormat="1" applyFont="1" applyBorder="1" applyAlignment="1">
      <alignment horizontal="center" vertical="center"/>
    </xf>
    <xf numFmtId="0" fontId="0" fillId="0" borderId="2" xfId="0" applyBorder="1" applyAlignment="1">
      <alignment vertical="center"/>
    </xf>
    <xf numFmtId="0" fontId="0" fillId="0" borderId="35" xfId="0" applyFont="1" applyBorder="1" applyAlignment="1">
      <alignment horizontal="center" vertical="center"/>
    </xf>
    <xf numFmtId="0" fontId="0" fillId="0" borderId="12" xfId="0" applyFont="1" applyBorder="1" applyAlignment="1">
      <alignment horizontal="center" vertical="center"/>
    </xf>
    <xf numFmtId="0" fontId="2" fillId="0" borderId="11" xfId="0" applyNumberFormat="1" applyFont="1" applyBorder="1" applyAlignment="1">
      <alignment horizontal="center" vertical="center"/>
    </xf>
    <xf numFmtId="0" fontId="0" fillId="0" borderId="35" xfId="0" applyFont="1" applyFill="1" applyBorder="1" applyAlignment="1">
      <alignment horizontal="center" vertical="center"/>
    </xf>
    <xf numFmtId="0" fontId="2" fillId="0" borderId="10" xfId="0" applyNumberFormat="1" applyFont="1" applyFill="1" applyBorder="1" applyAlignment="1">
      <alignment horizontal="center" vertical="center"/>
    </xf>
    <xf numFmtId="0" fontId="2" fillId="0" borderId="11" xfId="0" applyNumberFormat="1" applyFont="1" applyFill="1" applyBorder="1" applyAlignment="1">
      <alignment horizontal="center" vertical="center"/>
    </xf>
  </cellXfs>
  <cellStyles count="8">
    <cellStyle name="ハイパーリンク" xfId="7" builtinId="8"/>
    <cellStyle name="桁区切り" xfId="1" builtinId="6"/>
    <cellStyle name="桁区切り 2" xfId="2"/>
    <cellStyle name="標準" xfId="0" builtinId="0"/>
    <cellStyle name="標準 2" xfId="6"/>
    <cellStyle name="標準_h01071218" xfId="3"/>
    <cellStyle name="標準_Sheet1" xfId="4"/>
    <cellStyle name="標準_Sheet2" xf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1.xml"/><Relationship Id="rId30"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www.city.himeji.lg.jp/&#24773;&#22577;&#25919;&#31574;&#23460;/06_&#24773;&#22577;&#25919;&#31574;&#35506;&#32113;&#35336;&#20849;&#26377;&#12501;&#12457;&#12523;&#12480;/toukei/toukeiHP/h01/h0117/00&#24773;&#22577;&#21270;&#25512;&#36914;&#234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141003/Desktop/&#35201;&#35239;/&#20196;&#21644;&#20803;&#24180;/00&#24773;&#22577;&#21270;&#25512;&#36914;&#2346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１"/>
      <sheetName val="１－４"/>
      <sheetName val="２－１"/>
      <sheetName val="２－２"/>
      <sheetName val="２－３"/>
      <sheetName val="２－５"/>
      <sheetName val="２－６"/>
      <sheetName val="２－７"/>
      <sheetName val="２－８・９"/>
      <sheetName val="２－１０"/>
      <sheetName val="２－１２"/>
      <sheetName val="２－１３"/>
      <sheetName val="２－１４・１５"/>
      <sheetName val="２－１６.・１７"/>
      <sheetName val="２－１８"/>
      <sheetName val="２－１９"/>
      <sheetName val="２－２０"/>
      <sheetName val="２－２１"/>
      <sheetName val="２－２２"/>
      <sheetName val="２－２３"/>
      <sheetName val="２－２４"/>
      <sheetName val="２ー２５・２６"/>
      <sheetName val="４－１・２"/>
      <sheetName val="４－３"/>
      <sheetName val="４－４・６"/>
      <sheetName val="４－５・７"/>
      <sheetName val="４－８"/>
      <sheetName val="４－９"/>
      <sheetName val="６－１"/>
      <sheetName val="６－２"/>
      <sheetName val="６－３"/>
      <sheetName val="６－４"/>
      <sheetName val="６－５"/>
      <sheetName val="６－６"/>
      <sheetName val="６－１０"/>
      <sheetName val="６－１３"/>
      <sheetName val="７－１"/>
      <sheetName val="７－２"/>
      <sheetName val="７－３"/>
      <sheetName val="７－４"/>
      <sheetName val="７－５"/>
      <sheetName val="７－６"/>
      <sheetName val="７－７"/>
      <sheetName val="７－８"/>
      <sheetName val="７－９"/>
      <sheetName val="７－１０・１１"/>
      <sheetName val="７－１２"/>
      <sheetName val="７－１３"/>
      <sheetName val="７－１４"/>
      <sheetName val="９ー１"/>
      <sheetName val="９ー２"/>
      <sheetName val="９－５"/>
      <sheetName val="９－６・７"/>
      <sheetName val="９－８"/>
      <sheetName val="９－９・１０"/>
      <sheetName val="９－１１"/>
      <sheetName val="１０－１・２・３"/>
      <sheetName val="１０－４"/>
      <sheetName val="１０－８"/>
      <sheetName val="１０－９"/>
      <sheetName val="１０－１１"/>
      <sheetName val="１１－３"/>
      <sheetName val="１１－４"/>
      <sheetName val="１４ー５"/>
      <sheetName val="１５－１"/>
      <sheetName val="１５－２・３"/>
      <sheetName val="１５－４"/>
      <sheetName val="１５－５"/>
      <sheetName val="１５－６"/>
      <sheetName val="１５－７"/>
      <sheetName val="１５－８"/>
      <sheetName val="１５－９・１０"/>
      <sheetName val="１７－１"/>
      <sheetName val="１７－２"/>
      <sheetName val="１７－３"/>
      <sheetName val="１７－４・５"/>
      <sheetName val="１７－１５"/>
      <sheetName val="１７－１６"/>
    </sheetNames>
    <sheetDataSet>
      <sheetData sheetId="0" refreshError="1"/>
      <sheetData sheetId="1" refreshError="1"/>
      <sheetData sheetId="2" refreshError="1"/>
      <sheetData sheetId="3" refreshError="1"/>
      <sheetData sheetId="4" refreshError="1"/>
      <sheetData sheetId="5">
        <row r="1">
          <cell r="A1" t="str">
            <v>　人口増加率</v>
          </cell>
        </row>
        <row r="3">
          <cell r="A3" t="str">
            <v xml:space="preserve"> (1) 人口増加率 </v>
          </cell>
          <cell r="G3" t="str">
            <v>（各年１月～12月)</v>
          </cell>
        </row>
        <row r="4">
          <cell r="A4" t="str">
            <v>区       分</v>
          </cell>
          <cell r="B4" t="str">
            <v>出 生 率</v>
          </cell>
          <cell r="C4" t="str">
            <v>死 亡 率</v>
          </cell>
          <cell r="D4" t="str">
            <v>転 入 率</v>
          </cell>
          <cell r="E4" t="str">
            <v>転 出 率</v>
          </cell>
          <cell r="F4" t="str">
            <v>純 増 減</v>
          </cell>
          <cell r="G4" t="str">
            <v>純増減率</v>
          </cell>
        </row>
        <row r="5">
          <cell r="B5" t="str">
            <v xml:space="preserve"> (‰)</v>
          </cell>
          <cell r="C5" t="str">
            <v xml:space="preserve"> (‰)</v>
          </cell>
          <cell r="D5" t="str">
            <v xml:space="preserve"> (‰)</v>
          </cell>
          <cell r="E5" t="str">
            <v xml:space="preserve"> (‰)</v>
          </cell>
          <cell r="F5" t="str">
            <v>(人)</v>
          </cell>
          <cell r="G5" t="str">
            <v xml:space="preserve"> (‰)</v>
          </cell>
        </row>
        <row r="6">
          <cell r="A6" t="str">
            <v>平 成 12 年</v>
          </cell>
          <cell r="B6">
            <v>11.839552426031545</v>
          </cell>
          <cell r="C6">
            <v>7.6665440131127802</v>
          </cell>
          <cell r="D6">
            <v>39.455418220742942</v>
          </cell>
          <cell r="E6">
            <v>47.121962233855726</v>
          </cell>
          <cell r="F6">
            <v>-360</v>
          </cell>
          <cell r="G6">
            <v>-0.75264680794126004</v>
          </cell>
        </row>
        <row r="7">
          <cell r="A7" t="str">
            <v xml:space="preserve">   13</v>
          </cell>
          <cell r="B7">
            <v>11.2</v>
          </cell>
          <cell r="C7">
            <v>7.8</v>
          </cell>
          <cell r="D7">
            <v>35</v>
          </cell>
          <cell r="E7">
            <v>36.700000000000003</v>
          </cell>
          <cell r="F7">
            <v>805</v>
          </cell>
          <cell r="G7">
            <v>1.7</v>
          </cell>
        </row>
        <row r="8">
          <cell r="A8" t="str">
            <v xml:space="preserve">   14</v>
          </cell>
          <cell r="B8">
            <v>11</v>
          </cell>
          <cell r="C8">
            <v>7.6</v>
          </cell>
          <cell r="D8">
            <v>34.4</v>
          </cell>
          <cell r="E8">
            <v>35.9</v>
          </cell>
          <cell r="F8">
            <v>870</v>
          </cell>
          <cell r="G8">
            <v>1.8</v>
          </cell>
        </row>
        <row r="9">
          <cell r="A9" t="str">
            <v xml:space="preserve">   15</v>
          </cell>
          <cell r="B9">
            <v>10.545389486648192</v>
          </cell>
          <cell r="C9">
            <v>7.7472934401810756</v>
          </cell>
          <cell r="D9">
            <v>34.428023399988348</v>
          </cell>
          <cell r="E9">
            <v>36.402293398573697</v>
          </cell>
          <cell r="F9">
            <v>396</v>
          </cell>
          <cell r="G9">
            <v>0.8238260478817685</v>
          </cell>
        </row>
        <row r="10">
          <cell r="A10" t="str">
            <v xml:space="preserve">   16</v>
          </cell>
          <cell r="B10" t="e">
            <v>#VALUE!</v>
          </cell>
          <cell r="C10" t="e">
            <v>#VALUE!</v>
          </cell>
          <cell r="D10" t="e">
            <v>#VALUE!</v>
          </cell>
          <cell r="E10" t="e">
            <v>#VALUE!</v>
          </cell>
          <cell r="F10">
            <v>0</v>
          </cell>
          <cell r="G10" t="e">
            <v>#VALUE!</v>
          </cell>
        </row>
        <row r="11">
          <cell r="A11">
            <v>17</v>
          </cell>
          <cell r="B11" t="e">
            <v>#VALUE!</v>
          </cell>
          <cell r="C11" t="e">
            <v>#VALUE!</v>
          </cell>
          <cell r="D11" t="e">
            <v>#VALUE!</v>
          </cell>
          <cell r="E11">
            <v>0</v>
          </cell>
          <cell r="F11" t="e">
            <v>#VALUE!</v>
          </cell>
          <cell r="G11">
            <v>0</v>
          </cell>
        </row>
        <row r="12">
          <cell r="A12" t="str">
            <v>注）年率(‰)＝年間の増減数÷各年10月１日現在の推計人口×1000</v>
          </cell>
          <cell r="G12" t="str">
            <v>資料：情報化推進室</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１"/>
      <sheetName val="１－４"/>
      <sheetName val="２－１"/>
      <sheetName val="２－２"/>
      <sheetName val="２－３"/>
      <sheetName val="２－５"/>
      <sheetName val="２－６"/>
      <sheetName val="２－７"/>
      <sheetName val="２－８・９"/>
      <sheetName val="２－１０"/>
      <sheetName val="２－１２"/>
      <sheetName val="２－１３"/>
      <sheetName val="２－１４・１５"/>
      <sheetName val="２－１６.・１７"/>
      <sheetName val="２－１８"/>
      <sheetName val="２－１９"/>
      <sheetName val="２－２０"/>
      <sheetName val="２－２１"/>
      <sheetName val="２－２２"/>
      <sheetName val="２－２３"/>
      <sheetName val="２－２４"/>
      <sheetName val="２ー２５・２６"/>
      <sheetName val="４－１・２"/>
      <sheetName val="４－３"/>
      <sheetName val="４－４・６"/>
      <sheetName val="４－５・７"/>
      <sheetName val="４－８"/>
      <sheetName val="４－９"/>
      <sheetName val="６－１"/>
      <sheetName val="６－２"/>
      <sheetName val="６－３"/>
      <sheetName val="６－４"/>
      <sheetName val="６－５"/>
      <sheetName val="６－６"/>
      <sheetName val="６－１０"/>
      <sheetName val="６－１３"/>
      <sheetName val="７－１"/>
      <sheetName val="７－２"/>
      <sheetName val="７－３"/>
      <sheetName val="７－４"/>
      <sheetName val="７－５"/>
      <sheetName val="７－６"/>
      <sheetName val="７－７"/>
      <sheetName val="７－８"/>
      <sheetName val="７－９"/>
      <sheetName val="７－１０・１１"/>
      <sheetName val="７－１２"/>
      <sheetName val="７－１３"/>
      <sheetName val="７－１４"/>
      <sheetName val="９ー１"/>
      <sheetName val="９ー２"/>
      <sheetName val="９－５"/>
      <sheetName val="９－６・７"/>
      <sheetName val="９－８"/>
      <sheetName val="９－９・１０"/>
      <sheetName val="９－１１"/>
      <sheetName val="１０－１・２・３"/>
      <sheetName val="１０－４"/>
      <sheetName val="１０－８"/>
      <sheetName val="１０－９"/>
      <sheetName val="１０－１１"/>
      <sheetName val="１１－３"/>
      <sheetName val="１１－４"/>
      <sheetName val="１４ー５"/>
      <sheetName val="１５－１"/>
      <sheetName val="１５－２・３"/>
      <sheetName val="１５－４"/>
      <sheetName val="１５－５"/>
      <sheetName val="１５－６"/>
      <sheetName val="１５－７"/>
      <sheetName val="１５－８"/>
      <sheetName val="１５－９・１０"/>
      <sheetName val="１７－１"/>
      <sheetName val="１７－２"/>
      <sheetName val="１７－３"/>
      <sheetName val="１７－４・５"/>
      <sheetName val="１７－１５"/>
      <sheetName val="１７－１６"/>
    </sheetNames>
    <sheetDataSet>
      <sheetData sheetId="0" refreshError="1"/>
      <sheetData sheetId="1" refreshError="1"/>
      <sheetData sheetId="2" refreshError="1"/>
      <sheetData sheetId="3" refreshError="1"/>
      <sheetData sheetId="4" refreshError="1"/>
      <sheetData sheetId="5">
        <row r="1">
          <cell r="A1" t="str">
            <v>　人口増加率</v>
          </cell>
        </row>
        <row r="3">
          <cell r="A3" t="str">
            <v xml:space="preserve"> (1) 人口増加率 </v>
          </cell>
          <cell r="G3" t="str">
            <v>（各年１月～12月)</v>
          </cell>
        </row>
        <row r="4">
          <cell r="A4" t="str">
            <v>区       分</v>
          </cell>
          <cell r="B4" t="str">
            <v>出 生 率</v>
          </cell>
          <cell r="C4" t="str">
            <v>死 亡 率</v>
          </cell>
          <cell r="D4" t="str">
            <v>転 入 率</v>
          </cell>
          <cell r="E4" t="str">
            <v>転 出 率</v>
          </cell>
          <cell r="F4" t="str">
            <v>純 増 減</v>
          </cell>
          <cell r="G4" t="str">
            <v>純増減率</v>
          </cell>
        </row>
        <row r="5">
          <cell r="B5" t="str">
            <v xml:space="preserve"> (‰)</v>
          </cell>
          <cell r="C5" t="str">
            <v xml:space="preserve"> (‰)</v>
          </cell>
          <cell r="D5" t="str">
            <v xml:space="preserve"> (‰)</v>
          </cell>
          <cell r="E5" t="str">
            <v xml:space="preserve"> (‰)</v>
          </cell>
          <cell r="F5" t="str">
            <v>(人)</v>
          </cell>
          <cell r="G5" t="str">
            <v xml:space="preserve"> (‰)</v>
          </cell>
        </row>
        <row r="6">
          <cell r="A6" t="str">
            <v>平 成 12 年</v>
          </cell>
          <cell r="B6">
            <v>11.839552426031545</v>
          </cell>
          <cell r="C6">
            <v>7.6665440131127802</v>
          </cell>
          <cell r="D6">
            <v>39.455418220742942</v>
          </cell>
          <cell r="E6">
            <v>47.121962233855726</v>
          </cell>
          <cell r="F6">
            <v>-360</v>
          </cell>
          <cell r="G6">
            <v>-0.75264680794126004</v>
          </cell>
        </row>
        <row r="7">
          <cell r="A7" t="str">
            <v xml:space="preserve">   13</v>
          </cell>
          <cell r="B7">
            <v>11.2</v>
          </cell>
          <cell r="C7">
            <v>7.8</v>
          </cell>
          <cell r="D7">
            <v>35</v>
          </cell>
          <cell r="E7">
            <v>36.700000000000003</v>
          </cell>
          <cell r="F7">
            <v>805</v>
          </cell>
          <cell r="G7">
            <v>1.7</v>
          </cell>
        </row>
        <row r="8">
          <cell r="A8" t="str">
            <v xml:space="preserve">   14</v>
          </cell>
          <cell r="B8">
            <v>11</v>
          </cell>
          <cell r="C8">
            <v>7.6</v>
          </cell>
          <cell r="D8">
            <v>34.4</v>
          </cell>
          <cell r="E8">
            <v>35.9</v>
          </cell>
          <cell r="F8">
            <v>870</v>
          </cell>
          <cell r="G8">
            <v>1.8</v>
          </cell>
        </row>
        <row r="9">
          <cell r="A9" t="str">
            <v xml:space="preserve">   15</v>
          </cell>
          <cell r="B9">
            <v>10.545389486648192</v>
          </cell>
          <cell r="C9">
            <v>7.7472934401810756</v>
          </cell>
          <cell r="D9">
            <v>34.428023399988348</v>
          </cell>
          <cell r="E9">
            <v>36.402293398573697</v>
          </cell>
          <cell r="F9">
            <v>396</v>
          </cell>
          <cell r="G9">
            <v>0.8238260478817685</v>
          </cell>
        </row>
        <row r="10">
          <cell r="A10" t="str">
            <v xml:space="preserve">   16</v>
          </cell>
          <cell r="B10" t="e">
            <v>#VALUE!</v>
          </cell>
          <cell r="C10" t="e">
            <v>#VALUE!</v>
          </cell>
          <cell r="D10" t="e">
            <v>#VALUE!</v>
          </cell>
          <cell r="E10" t="e">
            <v>#VALUE!</v>
          </cell>
          <cell r="F10">
            <v>0</v>
          </cell>
          <cell r="G10" t="e">
            <v>#VALUE!</v>
          </cell>
        </row>
        <row r="11">
          <cell r="A11">
            <v>17</v>
          </cell>
          <cell r="B11" t="e">
            <v>#VALUE!</v>
          </cell>
          <cell r="C11" t="e">
            <v>#VALUE!</v>
          </cell>
          <cell r="D11" t="e">
            <v>#VALUE!</v>
          </cell>
          <cell r="E11">
            <v>0</v>
          </cell>
          <cell r="F11" t="e">
            <v>#VALUE!</v>
          </cell>
          <cell r="G11">
            <v>0</v>
          </cell>
        </row>
        <row r="12">
          <cell r="A12" t="str">
            <v>注）年率(‰)＝年間の増減数÷各年10月１日現在の推計人口×1000</v>
          </cell>
          <cell r="G12" t="str">
            <v>資料：情報化推進室</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N74"/>
  <sheetViews>
    <sheetView tabSelected="1" zoomScaleNormal="100" zoomScaleSheetLayoutView="100" workbookViewId="0">
      <selection activeCell="G39" sqref="G39:I39"/>
    </sheetView>
  </sheetViews>
  <sheetFormatPr defaultColWidth="9" defaultRowHeight="10.8"/>
  <cols>
    <col min="1" max="6" width="2.09765625" style="280" customWidth="1"/>
    <col min="7" max="7" width="2.8984375" style="280" customWidth="1"/>
    <col min="8" max="8" width="1.69921875" style="280" customWidth="1"/>
    <col min="9" max="9" width="6.19921875" style="280" customWidth="1"/>
    <col min="10" max="10" width="0.8984375" style="280" customWidth="1"/>
    <col min="11" max="27" width="2.09765625" style="280" customWidth="1"/>
    <col min="28" max="29" width="2.09765625" style="281" customWidth="1"/>
    <col min="30" max="40" width="2.09765625" style="280" customWidth="1"/>
    <col min="41" max="43" width="2.09765625" style="279" customWidth="1"/>
    <col min="44" max="44" width="1.69921875" style="279" customWidth="1"/>
    <col min="45" max="16384" width="9" style="279"/>
  </cols>
  <sheetData>
    <row r="3" spans="1:40" s="284" customFormat="1" ht="18" customHeight="1">
      <c r="A3" s="283"/>
      <c r="B3" s="283"/>
      <c r="C3" s="283"/>
      <c r="D3" s="283"/>
      <c r="E3" s="283"/>
      <c r="F3" s="283"/>
      <c r="J3" s="370" t="s">
        <v>556</v>
      </c>
      <c r="K3" s="370"/>
      <c r="L3" s="370"/>
      <c r="M3" s="370"/>
      <c r="N3" s="370"/>
      <c r="O3" s="370"/>
      <c r="P3" s="370"/>
      <c r="Q3" s="370"/>
      <c r="R3" s="370"/>
      <c r="S3" s="370"/>
      <c r="T3" s="370"/>
      <c r="U3" s="370"/>
      <c r="V3" s="370"/>
      <c r="W3" s="370"/>
      <c r="X3" s="370"/>
      <c r="Y3" s="370"/>
      <c r="Z3" s="370"/>
      <c r="AA3" s="290"/>
      <c r="AB3" s="289"/>
      <c r="AC3" s="288"/>
      <c r="AD3" s="283"/>
      <c r="AE3" s="283"/>
      <c r="AF3" s="283"/>
      <c r="AG3" s="283"/>
      <c r="AH3" s="283"/>
      <c r="AI3" s="283"/>
      <c r="AJ3" s="283"/>
      <c r="AK3" s="283"/>
      <c r="AL3" s="283"/>
      <c r="AM3" s="283"/>
      <c r="AN3" s="283"/>
    </row>
    <row r="4" spans="1:40" s="284" customFormat="1" ht="18" customHeight="1">
      <c r="A4" s="283"/>
      <c r="B4" s="283"/>
      <c r="C4" s="283"/>
      <c r="D4" s="283"/>
      <c r="E4" s="283"/>
      <c r="F4" s="283"/>
      <c r="G4" s="288"/>
      <c r="H4" s="290"/>
      <c r="I4" s="290"/>
      <c r="J4" s="370"/>
      <c r="K4" s="370"/>
      <c r="L4" s="370"/>
      <c r="M4" s="370"/>
      <c r="N4" s="370"/>
      <c r="O4" s="370"/>
      <c r="P4" s="370"/>
      <c r="Q4" s="370"/>
      <c r="R4" s="370"/>
      <c r="S4" s="370"/>
      <c r="T4" s="370"/>
      <c r="U4" s="370"/>
      <c r="V4" s="370"/>
      <c r="W4" s="370"/>
      <c r="X4" s="370"/>
      <c r="Y4" s="370"/>
      <c r="Z4" s="370"/>
      <c r="AA4" s="290"/>
      <c r="AB4" s="289"/>
      <c r="AC4" s="288"/>
      <c r="AD4" s="283"/>
      <c r="AE4" s="283"/>
      <c r="AF4" s="283"/>
      <c r="AG4" s="283"/>
      <c r="AH4" s="283"/>
      <c r="AI4" s="283"/>
      <c r="AJ4" s="283"/>
      <c r="AK4" s="283"/>
      <c r="AL4" s="283"/>
      <c r="AM4" s="283"/>
      <c r="AN4" s="283"/>
    </row>
    <row r="5" spans="1:40" s="284" customFormat="1" ht="18" customHeight="1">
      <c r="A5" s="283"/>
      <c r="B5" s="283"/>
      <c r="C5" s="283"/>
      <c r="D5" s="283"/>
      <c r="E5" s="283"/>
      <c r="F5" s="283"/>
      <c r="G5" s="288"/>
      <c r="H5" s="290"/>
      <c r="I5" s="290"/>
      <c r="J5" s="370"/>
      <c r="K5" s="370"/>
      <c r="L5" s="370"/>
      <c r="M5" s="370"/>
      <c r="N5" s="370"/>
      <c r="O5" s="370"/>
      <c r="P5" s="370"/>
      <c r="Q5" s="370"/>
      <c r="R5" s="370"/>
      <c r="S5" s="370"/>
      <c r="T5" s="370"/>
      <c r="U5" s="370"/>
      <c r="V5" s="370"/>
      <c r="W5" s="370"/>
      <c r="X5" s="370"/>
      <c r="Y5" s="370"/>
      <c r="Z5" s="370"/>
      <c r="AA5" s="290"/>
      <c r="AB5" s="289"/>
      <c r="AC5" s="288"/>
      <c r="AD5" s="283"/>
      <c r="AE5" s="283"/>
      <c r="AF5" s="283"/>
      <c r="AG5" s="283"/>
      <c r="AH5" s="283"/>
      <c r="AI5" s="283"/>
      <c r="AJ5" s="283"/>
      <c r="AK5" s="283"/>
      <c r="AL5" s="283"/>
      <c r="AM5" s="283"/>
      <c r="AN5" s="283"/>
    </row>
    <row r="6" spans="1:40" s="284" customFormat="1" ht="15" customHeight="1">
      <c r="A6" s="283"/>
      <c r="B6" s="283"/>
      <c r="C6" s="283"/>
      <c r="D6" s="283"/>
      <c r="E6" s="283"/>
      <c r="F6" s="283"/>
      <c r="G6" s="288"/>
      <c r="H6" s="290"/>
      <c r="I6" s="290"/>
      <c r="J6" s="290"/>
      <c r="K6" s="290"/>
      <c r="L6" s="290"/>
      <c r="M6" s="290"/>
      <c r="N6" s="290"/>
      <c r="O6" s="290"/>
      <c r="P6" s="290"/>
      <c r="Q6" s="290"/>
      <c r="R6" s="290"/>
      <c r="S6" s="290"/>
      <c r="T6" s="290"/>
      <c r="U6" s="290"/>
      <c r="V6" s="290"/>
      <c r="W6" s="290"/>
      <c r="X6" s="290"/>
      <c r="Y6" s="290"/>
      <c r="Z6" s="290"/>
      <c r="AA6" s="290"/>
      <c r="AB6" s="289"/>
      <c r="AC6" s="288"/>
      <c r="AD6" s="283"/>
      <c r="AE6" s="283"/>
      <c r="AF6" s="283"/>
      <c r="AG6" s="283"/>
      <c r="AH6" s="283"/>
      <c r="AI6" s="283"/>
      <c r="AJ6" s="283"/>
      <c r="AK6" s="283"/>
      <c r="AL6" s="283"/>
      <c r="AM6" s="283"/>
      <c r="AN6" s="283"/>
    </row>
    <row r="7" spans="1:40" s="287" customFormat="1" ht="15" customHeight="1">
      <c r="A7" s="286"/>
      <c r="B7" s="286"/>
      <c r="C7" s="286"/>
      <c r="D7" s="286"/>
      <c r="E7" s="286"/>
      <c r="F7" s="286"/>
      <c r="G7" s="369" t="s">
        <v>555</v>
      </c>
      <c r="H7" s="369"/>
      <c r="I7" s="369"/>
      <c r="J7" s="283"/>
      <c r="K7" s="283" t="s">
        <v>551</v>
      </c>
      <c r="L7" s="283" t="s">
        <v>535</v>
      </c>
      <c r="M7" s="283" t="s">
        <v>461</v>
      </c>
      <c r="N7" s="283" t="s">
        <v>362</v>
      </c>
      <c r="O7" s="283" t="s">
        <v>378</v>
      </c>
      <c r="P7" s="283" t="s">
        <v>356</v>
      </c>
      <c r="Q7" s="283" t="s">
        <v>370</v>
      </c>
      <c r="R7" s="283" t="s">
        <v>369</v>
      </c>
      <c r="S7" s="283" t="s">
        <v>393</v>
      </c>
      <c r="T7" s="283" t="s">
        <v>414</v>
      </c>
      <c r="U7" s="283" t="s">
        <v>447</v>
      </c>
      <c r="V7" s="283" t="s">
        <v>364</v>
      </c>
      <c r="W7" s="283" t="s">
        <v>363</v>
      </c>
      <c r="X7" s="283"/>
      <c r="Y7" s="283"/>
      <c r="Z7" s="283"/>
      <c r="AA7" s="283"/>
      <c r="AB7" s="282"/>
      <c r="AC7" s="282"/>
      <c r="AE7" s="286"/>
      <c r="AF7" s="286"/>
      <c r="AG7" s="286"/>
      <c r="AH7" s="286"/>
      <c r="AI7" s="286"/>
      <c r="AJ7" s="286"/>
      <c r="AK7" s="286"/>
      <c r="AL7" s="286"/>
      <c r="AM7" s="286"/>
      <c r="AN7" s="286"/>
    </row>
    <row r="8" spans="1:40" s="287" customFormat="1" ht="15" customHeight="1">
      <c r="A8" s="286"/>
      <c r="B8" s="286"/>
      <c r="C8" s="286"/>
      <c r="D8" s="286"/>
      <c r="E8" s="286"/>
      <c r="F8" s="286"/>
      <c r="G8" s="369" t="s">
        <v>554</v>
      </c>
      <c r="H8" s="369"/>
      <c r="I8" s="369"/>
      <c r="J8" s="283"/>
      <c r="K8" s="283" t="s">
        <v>553</v>
      </c>
      <c r="L8" s="283" t="s">
        <v>552</v>
      </c>
      <c r="M8" s="283" t="s">
        <v>551</v>
      </c>
      <c r="N8" s="283" t="s">
        <v>535</v>
      </c>
      <c r="O8" s="283" t="s">
        <v>461</v>
      </c>
      <c r="P8" s="283" t="s">
        <v>401</v>
      </c>
      <c r="Q8" s="283" t="s">
        <v>550</v>
      </c>
      <c r="R8" s="283" t="s">
        <v>517</v>
      </c>
      <c r="S8" s="283" t="s">
        <v>358</v>
      </c>
      <c r="T8" s="283" t="s">
        <v>538</v>
      </c>
      <c r="U8" s="283" t="s">
        <v>447</v>
      </c>
      <c r="V8" s="283" t="s">
        <v>364</v>
      </c>
      <c r="W8" s="283" t="s">
        <v>363</v>
      </c>
      <c r="X8" s="283"/>
      <c r="Y8" s="283"/>
      <c r="Z8" s="283"/>
      <c r="AA8" s="283"/>
      <c r="AB8" s="282"/>
      <c r="AC8" s="282"/>
      <c r="AE8" s="286"/>
      <c r="AF8" s="286"/>
      <c r="AG8" s="286"/>
      <c r="AH8" s="286"/>
      <c r="AI8" s="286"/>
      <c r="AJ8" s="286"/>
      <c r="AK8" s="286"/>
      <c r="AL8" s="286"/>
      <c r="AM8" s="286"/>
      <c r="AN8" s="286"/>
    </row>
    <row r="9" spans="1:40" s="287" customFormat="1" ht="15" customHeight="1">
      <c r="A9" s="286"/>
      <c r="B9" s="286"/>
      <c r="C9" s="286"/>
      <c r="D9" s="286"/>
      <c r="E9" s="286"/>
      <c r="F9" s="286"/>
      <c r="G9" s="369" t="s">
        <v>549</v>
      </c>
      <c r="H9" s="369"/>
      <c r="I9" s="369"/>
      <c r="J9" s="283"/>
      <c r="K9" s="283" t="s">
        <v>378</v>
      </c>
      <c r="L9" s="283" t="s">
        <v>544</v>
      </c>
      <c r="M9" s="283" t="s">
        <v>436</v>
      </c>
      <c r="N9" s="283" t="s">
        <v>548</v>
      </c>
      <c r="O9" s="283" t="s">
        <v>357</v>
      </c>
      <c r="P9" s="283" t="s">
        <v>378</v>
      </c>
      <c r="Q9" s="283" t="s">
        <v>544</v>
      </c>
      <c r="R9" s="283" t="s">
        <v>547</v>
      </c>
      <c r="S9" s="283" t="s">
        <v>546</v>
      </c>
      <c r="T9" s="283" t="s">
        <v>401</v>
      </c>
      <c r="U9" s="283" t="s">
        <v>533</v>
      </c>
      <c r="V9" s="283" t="s">
        <v>415</v>
      </c>
      <c r="W9" s="283" t="s">
        <v>414</v>
      </c>
      <c r="X9" s="283" t="s">
        <v>364</v>
      </c>
      <c r="Y9" s="283" t="s">
        <v>363</v>
      </c>
      <c r="Z9" s="283"/>
      <c r="AA9" s="283"/>
      <c r="AB9" s="282"/>
      <c r="AC9" s="282"/>
      <c r="AE9" s="286"/>
      <c r="AF9" s="286"/>
      <c r="AG9" s="286"/>
      <c r="AH9" s="286"/>
      <c r="AI9" s="286"/>
      <c r="AJ9" s="286"/>
      <c r="AK9" s="286"/>
      <c r="AL9" s="286"/>
      <c r="AM9" s="286"/>
      <c r="AN9" s="286"/>
    </row>
    <row r="10" spans="1:40" s="287" customFormat="1" ht="15" customHeight="1">
      <c r="A10" s="286"/>
      <c r="B10" s="286"/>
      <c r="C10" s="286"/>
      <c r="D10" s="286"/>
      <c r="E10" s="286"/>
      <c r="F10" s="286"/>
      <c r="G10" s="369" t="s">
        <v>545</v>
      </c>
      <c r="H10" s="369"/>
      <c r="I10" s="369"/>
      <c r="J10" s="283"/>
      <c r="K10" s="283" t="s">
        <v>378</v>
      </c>
      <c r="L10" s="283" t="s">
        <v>544</v>
      </c>
      <c r="M10" s="283" t="s">
        <v>401</v>
      </c>
      <c r="N10" s="283" t="s">
        <v>533</v>
      </c>
      <c r="O10" s="283" t="s">
        <v>543</v>
      </c>
      <c r="P10" s="283" t="s">
        <v>542</v>
      </c>
      <c r="Q10" s="283" t="s">
        <v>541</v>
      </c>
      <c r="R10" s="283" t="s">
        <v>540</v>
      </c>
      <c r="S10" s="283" t="s">
        <v>401</v>
      </c>
      <c r="T10" s="283" t="s">
        <v>533</v>
      </c>
      <c r="U10" s="283" t="s">
        <v>415</v>
      </c>
      <c r="V10" s="283" t="s">
        <v>414</v>
      </c>
      <c r="W10" s="283" t="s">
        <v>364</v>
      </c>
      <c r="X10" s="283" t="s">
        <v>363</v>
      </c>
      <c r="Y10" s="283"/>
      <c r="Z10" s="283"/>
      <c r="AA10" s="283"/>
      <c r="AB10" s="282"/>
      <c r="AC10" s="282"/>
      <c r="AE10" s="286"/>
      <c r="AF10" s="286"/>
      <c r="AG10" s="286"/>
      <c r="AH10" s="286"/>
      <c r="AI10" s="286"/>
      <c r="AJ10" s="286"/>
      <c r="AK10" s="286"/>
      <c r="AL10" s="286"/>
      <c r="AM10" s="286"/>
      <c r="AN10" s="286"/>
    </row>
    <row r="11" spans="1:40" s="287" customFormat="1" ht="15" customHeight="1">
      <c r="A11" s="286"/>
      <c r="B11" s="286"/>
      <c r="C11" s="286"/>
      <c r="D11" s="286"/>
      <c r="E11" s="286"/>
      <c r="F11" s="286"/>
      <c r="G11" s="369" t="s">
        <v>539</v>
      </c>
      <c r="H11" s="369"/>
      <c r="I11" s="369"/>
      <c r="J11" s="283"/>
      <c r="K11" s="283" t="s">
        <v>538</v>
      </c>
      <c r="L11" s="283" t="s">
        <v>537</v>
      </c>
      <c r="M11" s="283" t="s">
        <v>382</v>
      </c>
      <c r="N11" s="283" t="s">
        <v>381</v>
      </c>
      <c r="O11" s="283" t="s">
        <v>536</v>
      </c>
      <c r="P11" s="283" t="s">
        <v>535</v>
      </c>
      <c r="Q11" s="283" t="s">
        <v>534</v>
      </c>
      <c r="R11" s="283" t="s">
        <v>378</v>
      </c>
      <c r="S11" s="283" t="s">
        <v>401</v>
      </c>
      <c r="T11" s="283" t="s">
        <v>533</v>
      </c>
      <c r="U11" s="283" t="s">
        <v>415</v>
      </c>
      <c r="V11" s="283" t="s">
        <v>414</v>
      </c>
      <c r="W11" s="283" t="s">
        <v>364</v>
      </c>
      <c r="X11" s="283" t="s">
        <v>363</v>
      </c>
      <c r="Y11" s="283"/>
      <c r="Z11" s="283"/>
      <c r="AA11" s="283"/>
      <c r="AB11" s="282"/>
      <c r="AC11" s="282"/>
      <c r="AE11" s="286"/>
      <c r="AF11" s="286"/>
      <c r="AG11" s="286"/>
      <c r="AH11" s="286"/>
      <c r="AI11" s="286"/>
      <c r="AJ11" s="286"/>
      <c r="AK11" s="286"/>
      <c r="AL11" s="286"/>
      <c r="AM11" s="286"/>
      <c r="AN11" s="286"/>
    </row>
    <row r="12" spans="1:40" s="287" customFormat="1" ht="15" customHeight="1">
      <c r="A12" s="286"/>
      <c r="B12" s="286"/>
      <c r="C12" s="286"/>
      <c r="D12" s="286"/>
      <c r="E12" s="286"/>
      <c r="F12" s="286"/>
      <c r="G12" s="369" t="s">
        <v>532</v>
      </c>
      <c r="H12" s="369"/>
      <c r="I12" s="369"/>
      <c r="J12" s="283"/>
      <c r="K12" s="283" t="s">
        <v>459</v>
      </c>
      <c r="L12" s="283" t="s">
        <v>531</v>
      </c>
      <c r="M12" s="283" t="s">
        <v>529</v>
      </c>
      <c r="N12" s="283" t="s">
        <v>368</v>
      </c>
      <c r="O12" s="283" t="s">
        <v>366</v>
      </c>
      <c r="P12" s="283" t="s">
        <v>436</v>
      </c>
      <c r="Q12" s="283" t="s">
        <v>530</v>
      </c>
      <c r="R12" s="283" t="s">
        <v>529</v>
      </c>
      <c r="S12" s="283" t="s">
        <v>364</v>
      </c>
      <c r="T12" s="283" t="s">
        <v>363</v>
      </c>
      <c r="U12" s="283"/>
      <c r="V12" s="283"/>
      <c r="W12" s="283"/>
      <c r="X12" s="283"/>
      <c r="Y12" s="283"/>
      <c r="Z12" s="283"/>
      <c r="AA12" s="283"/>
      <c r="AB12" s="282"/>
      <c r="AC12" s="282"/>
      <c r="AE12" s="286"/>
      <c r="AF12" s="286"/>
      <c r="AG12" s="286"/>
      <c r="AH12" s="286"/>
      <c r="AI12" s="286"/>
      <c r="AJ12" s="286"/>
      <c r="AK12" s="286"/>
      <c r="AL12" s="286"/>
      <c r="AM12" s="286"/>
      <c r="AN12" s="286"/>
    </row>
    <row r="13" spans="1:40" s="287" customFormat="1" ht="15" customHeight="1">
      <c r="A13" s="286"/>
      <c r="B13" s="286"/>
      <c r="C13" s="286"/>
      <c r="D13" s="286"/>
      <c r="E13" s="286"/>
      <c r="F13" s="286"/>
      <c r="G13" s="369" t="s">
        <v>528</v>
      </c>
      <c r="H13" s="369"/>
      <c r="I13" s="369"/>
      <c r="J13" s="283"/>
      <c r="K13" s="283" t="s">
        <v>527</v>
      </c>
      <c r="L13" s="283" t="s">
        <v>526</v>
      </c>
      <c r="M13" s="283" t="s">
        <v>525</v>
      </c>
      <c r="N13" s="283" t="s">
        <v>372</v>
      </c>
      <c r="O13" s="283" t="s">
        <v>371</v>
      </c>
      <c r="P13" s="283" t="s">
        <v>370</v>
      </c>
      <c r="Q13" s="283" t="s">
        <v>369</v>
      </c>
      <c r="R13" s="283" t="s">
        <v>384</v>
      </c>
      <c r="S13" s="283" t="s">
        <v>383</v>
      </c>
      <c r="T13" s="283" t="s">
        <v>371</v>
      </c>
      <c r="U13" s="283" t="s">
        <v>524</v>
      </c>
      <c r="V13" s="283" t="s">
        <v>523</v>
      </c>
      <c r="W13" s="283" t="s">
        <v>364</v>
      </c>
      <c r="X13" s="283" t="s">
        <v>363</v>
      </c>
      <c r="Y13" s="283"/>
      <c r="Z13" s="283"/>
      <c r="AA13" s="283"/>
      <c r="AB13" s="282"/>
      <c r="AC13" s="282"/>
      <c r="AD13" s="286"/>
      <c r="AE13" s="286"/>
      <c r="AF13" s="286"/>
      <c r="AG13" s="286"/>
      <c r="AH13" s="286"/>
      <c r="AI13" s="286"/>
      <c r="AJ13" s="286"/>
      <c r="AK13" s="286"/>
      <c r="AL13" s="286"/>
      <c r="AM13" s="286"/>
      <c r="AN13" s="286"/>
    </row>
    <row r="14" spans="1:40" s="287" customFormat="1" ht="15" customHeight="1">
      <c r="A14" s="286"/>
      <c r="B14" s="286"/>
      <c r="C14" s="286"/>
      <c r="D14" s="286"/>
      <c r="E14" s="286"/>
      <c r="F14" s="286"/>
      <c r="G14" s="369" t="s">
        <v>522</v>
      </c>
      <c r="H14" s="369"/>
      <c r="I14" s="369"/>
      <c r="J14" s="283"/>
      <c r="K14" s="283" t="s">
        <v>503</v>
      </c>
      <c r="L14" s="283" t="s">
        <v>515</v>
      </c>
      <c r="M14" s="283" t="s">
        <v>500</v>
      </c>
      <c r="N14" s="283" t="s">
        <v>393</v>
      </c>
      <c r="O14" s="283" t="s">
        <v>414</v>
      </c>
      <c r="P14" s="283" t="s">
        <v>447</v>
      </c>
      <c r="Q14" s="283" t="s">
        <v>364</v>
      </c>
      <c r="R14" s="283" t="s">
        <v>363</v>
      </c>
      <c r="S14" s="283" t="s">
        <v>431</v>
      </c>
      <c r="T14" s="283" t="s">
        <v>519</v>
      </c>
      <c r="U14" s="283" t="s">
        <v>518</v>
      </c>
      <c r="V14" s="283" t="s">
        <v>513</v>
      </c>
      <c r="W14" s="283" t="s">
        <v>393</v>
      </c>
      <c r="X14" s="283" t="s">
        <v>436</v>
      </c>
      <c r="Y14" s="283" t="s">
        <v>521</v>
      </c>
      <c r="Z14" s="283" t="s">
        <v>359</v>
      </c>
      <c r="AA14" s="283" t="s">
        <v>418</v>
      </c>
      <c r="AB14" s="282"/>
      <c r="AC14" s="282"/>
      <c r="AD14" s="286"/>
      <c r="AE14" s="286"/>
      <c r="AF14" s="286"/>
      <c r="AG14" s="286"/>
      <c r="AH14" s="286"/>
      <c r="AI14" s="286"/>
      <c r="AJ14" s="286"/>
      <c r="AK14" s="286"/>
      <c r="AL14" s="286"/>
      <c r="AM14" s="286"/>
      <c r="AN14" s="286"/>
    </row>
    <row r="15" spans="1:40" s="287" customFormat="1" ht="15" customHeight="1">
      <c r="A15" s="286"/>
      <c r="B15" s="286"/>
      <c r="C15" s="286"/>
      <c r="D15" s="286"/>
      <c r="E15" s="286"/>
      <c r="F15" s="286"/>
      <c r="G15" s="369" t="s">
        <v>520</v>
      </c>
      <c r="H15" s="369"/>
      <c r="I15" s="369"/>
      <c r="J15" s="283"/>
      <c r="K15" s="283" t="s">
        <v>503</v>
      </c>
      <c r="L15" s="283" t="s">
        <v>515</v>
      </c>
      <c r="M15" s="283" t="s">
        <v>500</v>
      </c>
      <c r="N15" s="283" t="s">
        <v>393</v>
      </c>
      <c r="O15" s="283" t="s">
        <v>414</v>
      </c>
      <c r="P15" s="283" t="s">
        <v>447</v>
      </c>
      <c r="Q15" s="283" t="s">
        <v>364</v>
      </c>
      <c r="R15" s="283" t="s">
        <v>363</v>
      </c>
      <c r="S15" s="283" t="s">
        <v>431</v>
      </c>
      <c r="T15" s="283" t="s">
        <v>519</v>
      </c>
      <c r="U15" s="283" t="s">
        <v>518</v>
      </c>
      <c r="V15" s="283" t="s">
        <v>513</v>
      </c>
      <c r="W15" s="283" t="s">
        <v>393</v>
      </c>
      <c r="X15" s="283" t="s">
        <v>436</v>
      </c>
      <c r="Y15" s="283" t="s">
        <v>517</v>
      </c>
      <c r="Z15" s="283" t="s">
        <v>359</v>
      </c>
      <c r="AA15" s="283" t="s">
        <v>418</v>
      </c>
      <c r="AB15" s="282"/>
      <c r="AC15" s="282"/>
      <c r="AD15" s="286"/>
      <c r="AE15" s="286"/>
      <c r="AF15" s="286"/>
      <c r="AG15" s="286"/>
      <c r="AH15" s="286"/>
      <c r="AI15" s="286"/>
      <c r="AJ15" s="286"/>
      <c r="AK15" s="286"/>
      <c r="AL15" s="286"/>
      <c r="AM15" s="286"/>
      <c r="AN15" s="286"/>
    </row>
    <row r="16" spans="1:40" s="287" customFormat="1" ht="15" customHeight="1">
      <c r="A16" s="286"/>
      <c r="B16" s="286"/>
      <c r="C16" s="286"/>
      <c r="D16" s="286"/>
      <c r="E16" s="286"/>
      <c r="F16" s="286"/>
      <c r="G16" s="369" t="s">
        <v>516</v>
      </c>
      <c r="H16" s="369"/>
      <c r="I16" s="369"/>
      <c r="J16" s="283"/>
      <c r="K16" s="283" t="s">
        <v>503</v>
      </c>
      <c r="L16" s="283" t="s">
        <v>515</v>
      </c>
      <c r="M16" s="283" t="s">
        <v>500</v>
      </c>
      <c r="N16" s="283" t="s">
        <v>393</v>
      </c>
      <c r="O16" s="283" t="s">
        <v>414</v>
      </c>
      <c r="P16" s="283" t="s">
        <v>447</v>
      </c>
      <c r="Q16" s="283" t="s">
        <v>364</v>
      </c>
      <c r="R16" s="283" t="s">
        <v>363</v>
      </c>
      <c r="S16" s="283" t="s">
        <v>431</v>
      </c>
      <c r="T16" s="283" t="s">
        <v>412</v>
      </c>
      <c r="U16" s="283" t="s">
        <v>514</v>
      </c>
      <c r="V16" s="283" t="s">
        <v>370</v>
      </c>
      <c r="W16" s="283" t="s">
        <v>369</v>
      </c>
      <c r="X16" s="283" t="s">
        <v>513</v>
      </c>
      <c r="Y16" s="283" t="s">
        <v>393</v>
      </c>
      <c r="Z16" s="283" t="s">
        <v>418</v>
      </c>
      <c r="AA16" s="283"/>
      <c r="AB16" s="282"/>
      <c r="AC16" s="282"/>
      <c r="AD16" s="286"/>
      <c r="AE16" s="286"/>
      <c r="AF16" s="286"/>
      <c r="AG16" s="286"/>
      <c r="AH16" s="286"/>
      <c r="AI16" s="286"/>
      <c r="AJ16" s="286"/>
      <c r="AK16" s="286"/>
      <c r="AL16" s="286"/>
      <c r="AM16" s="286"/>
      <c r="AN16" s="286"/>
    </row>
    <row r="17" spans="1:40" s="287" customFormat="1" ht="15" customHeight="1">
      <c r="A17" s="286"/>
      <c r="B17" s="286"/>
      <c r="C17" s="286"/>
      <c r="D17" s="286"/>
      <c r="E17" s="286"/>
      <c r="F17" s="286"/>
      <c r="G17" s="369" t="s">
        <v>512</v>
      </c>
      <c r="H17" s="369"/>
      <c r="I17" s="369"/>
      <c r="J17" s="283"/>
      <c r="K17" s="283" t="s">
        <v>503</v>
      </c>
      <c r="L17" s="283" t="s">
        <v>380</v>
      </c>
      <c r="M17" s="283" t="s">
        <v>502</v>
      </c>
      <c r="N17" s="283" t="s">
        <v>501</v>
      </c>
      <c r="O17" s="283" t="s">
        <v>459</v>
      </c>
      <c r="P17" s="283" t="s">
        <v>450</v>
      </c>
      <c r="Q17" s="283" t="s">
        <v>364</v>
      </c>
      <c r="R17" s="283" t="s">
        <v>363</v>
      </c>
      <c r="S17" s="283" t="s">
        <v>431</v>
      </c>
      <c r="T17" s="283" t="s">
        <v>424</v>
      </c>
      <c r="U17" s="283" t="s">
        <v>459</v>
      </c>
      <c r="V17" s="283" t="s">
        <v>450</v>
      </c>
      <c r="W17" s="283" t="s">
        <v>461</v>
      </c>
      <c r="X17" s="283" t="s">
        <v>459</v>
      </c>
      <c r="Y17" s="283" t="s">
        <v>450</v>
      </c>
      <c r="Z17" s="283" t="s">
        <v>458</v>
      </c>
      <c r="AA17" s="283" t="s">
        <v>382</v>
      </c>
      <c r="AB17" s="283" t="s">
        <v>381</v>
      </c>
      <c r="AC17" s="283" t="s">
        <v>511</v>
      </c>
      <c r="AD17" s="283" t="s">
        <v>510</v>
      </c>
      <c r="AE17" s="283" t="s">
        <v>364</v>
      </c>
      <c r="AF17" s="283" t="s">
        <v>363</v>
      </c>
      <c r="AG17" s="283" t="s">
        <v>418</v>
      </c>
      <c r="AH17" s="286"/>
      <c r="AI17" s="286"/>
      <c r="AJ17" s="286"/>
      <c r="AK17" s="286"/>
      <c r="AL17" s="286"/>
      <c r="AM17" s="286"/>
      <c r="AN17" s="286"/>
    </row>
    <row r="18" spans="1:40" s="287" customFormat="1" ht="15" customHeight="1">
      <c r="A18" s="286"/>
      <c r="B18" s="286"/>
      <c r="C18" s="286"/>
      <c r="D18" s="286"/>
      <c r="E18" s="286"/>
      <c r="F18" s="286"/>
      <c r="G18" s="369" t="s">
        <v>509</v>
      </c>
      <c r="H18" s="369"/>
      <c r="I18" s="369"/>
      <c r="J18" s="283"/>
      <c r="K18" s="283" t="s">
        <v>503</v>
      </c>
      <c r="L18" s="283" t="s">
        <v>380</v>
      </c>
      <c r="M18" s="283" t="s">
        <v>502</v>
      </c>
      <c r="N18" s="283" t="s">
        <v>501</v>
      </c>
      <c r="O18" s="283" t="s">
        <v>459</v>
      </c>
      <c r="P18" s="283" t="s">
        <v>450</v>
      </c>
      <c r="Q18" s="283" t="s">
        <v>364</v>
      </c>
      <c r="R18" s="283" t="s">
        <v>363</v>
      </c>
      <c r="S18" s="283" t="s">
        <v>431</v>
      </c>
      <c r="T18" s="283" t="s">
        <v>506</v>
      </c>
      <c r="U18" s="283" t="s">
        <v>505</v>
      </c>
      <c r="V18" s="283" t="s">
        <v>508</v>
      </c>
      <c r="W18" s="283" t="s">
        <v>374</v>
      </c>
      <c r="X18" s="283" t="s">
        <v>382</v>
      </c>
      <c r="Y18" s="283" t="s">
        <v>381</v>
      </c>
      <c r="Z18" s="283" t="s">
        <v>414</v>
      </c>
      <c r="AA18" s="283" t="s">
        <v>447</v>
      </c>
      <c r="AB18" s="283" t="s">
        <v>508</v>
      </c>
      <c r="AC18" s="283" t="s">
        <v>374</v>
      </c>
      <c r="AD18" s="283" t="s">
        <v>418</v>
      </c>
      <c r="AE18" s="286"/>
      <c r="AF18" s="286"/>
      <c r="AG18" s="286"/>
      <c r="AH18" s="286"/>
      <c r="AI18" s="286"/>
      <c r="AJ18" s="286"/>
      <c r="AK18" s="286"/>
      <c r="AL18" s="286"/>
      <c r="AM18" s="286"/>
      <c r="AN18" s="286"/>
    </row>
    <row r="19" spans="1:40" s="287" customFormat="1" ht="15" customHeight="1">
      <c r="A19" s="286"/>
      <c r="B19" s="286"/>
      <c r="C19" s="286"/>
      <c r="D19" s="286"/>
      <c r="E19" s="286"/>
      <c r="F19" s="286"/>
      <c r="G19" s="369" t="s">
        <v>507</v>
      </c>
      <c r="H19" s="369"/>
      <c r="I19" s="369"/>
      <c r="J19" s="283"/>
      <c r="K19" s="283" t="s">
        <v>503</v>
      </c>
      <c r="L19" s="283" t="s">
        <v>380</v>
      </c>
      <c r="M19" s="283" t="s">
        <v>502</v>
      </c>
      <c r="N19" s="283" t="s">
        <v>501</v>
      </c>
      <c r="O19" s="283" t="s">
        <v>459</v>
      </c>
      <c r="P19" s="283" t="s">
        <v>450</v>
      </c>
      <c r="Q19" s="283" t="s">
        <v>364</v>
      </c>
      <c r="R19" s="283" t="s">
        <v>363</v>
      </c>
      <c r="S19" s="283" t="s">
        <v>431</v>
      </c>
      <c r="T19" s="283" t="s">
        <v>506</v>
      </c>
      <c r="U19" s="283" t="s">
        <v>505</v>
      </c>
      <c r="V19" s="283" t="s">
        <v>440</v>
      </c>
      <c r="W19" s="283" t="s">
        <v>382</v>
      </c>
      <c r="X19" s="283" t="s">
        <v>381</v>
      </c>
      <c r="Y19" s="283" t="s">
        <v>414</v>
      </c>
      <c r="Z19" s="283" t="s">
        <v>447</v>
      </c>
      <c r="AA19" s="283" t="s">
        <v>446</v>
      </c>
      <c r="AB19" s="283" t="s">
        <v>418</v>
      </c>
      <c r="AC19" s="286"/>
      <c r="AD19" s="286"/>
      <c r="AE19" s="286"/>
      <c r="AF19" s="286"/>
      <c r="AG19" s="286"/>
      <c r="AH19" s="286"/>
      <c r="AI19" s="286"/>
      <c r="AJ19" s="286"/>
      <c r="AK19" s="286"/>
      <c r="AL19" s="286"/>
      <c r="AM19" s="286"/>
      <c r="AN19" s="286"/>
    </row>
    <row r="20" spans="1:40" s="287" customFormat="1" ht="15" customHeight="1">
      <c r="A20" s="286"/>
      <c r="B20" s="286"/>
      <c r="C20" s="286"/>
      <c r="D20" s="286"/>
      <c r="E20" s="286"/>
      <c r="F20" s="286"/>
      <c r="G20" s="369" t="s">
        <v>504</v>
      </c>
      <c r="H20" s="369"/>
      <c r="I20" s="369"/>
      <c r="J20" s="283"/>
      <c r="K20" s="283" t="s">
        <v>503</v>
      </c>
      <c r="L20" s="283" t="s">
        <v>380</v>
      </c>
      <c r="M20" s="283" t="s">
        <v>502</v>
      </c>
      <c r="N20" s="283" t="s">
        <v>501</v>
      </c>
      <c r="O20" s="283" t="s">
        <v>459</v>
      </c>
      <c r="P20" s="283" t="s">
        <v>450</v>
      </c>
      <c r="Q20" s="283" t="s">
        <v>364</v>
      </c>
      <c r="R20" s="283" t="s">
        <v>363</v>
      </c>
      <c r="S20" s="283" t="s">
        <v>431</v>
      </c>
      <c r="T20" s="283" t="s">
        <v>500</v>
      </c>
      <c r="U20" s="283" t="s">
        <v>499</v>
      </c>
      <c r="V20" s="283" t="s">
        <v>498</v>
      </c>
      <c r="W20" s="283" t="s">
        <v>367</v>
      </c>
      <c r="X20" s="283" t="s">
        <v>497</v>
      </c>
      <c r="Y20" s="283" t="s">
        <v>496</v>
      </c>
      <c r="Z20" s="283" t="s">
        <v>364</v>
      </c>
      <c r="AA20" s="283" t="s">
        <v>363</v>
      </c>
      <c r="AB20" s="283" t="s">
        <v>418</v>
      </c>
      <c r="AC20" s="283"/>
      <c r="AD20" s="286"/>
      <c r="AE20" s="286"/>
      <c r="AF20" s="286"/>
      <c r="AG20" s="286"/>
      <c r="AH20" s="286"/>
      <c r="AI20" s="286"/>
      <c r="AJ20" s="286"/>
      <c r="AK20" s="286"/>
      <c r="AL20" s="286"/>
      <c r="AM20" s="286"/>
      <c r="AN20" s="286"/>
    </row>
    <row r="21" spans="1:40" s="287" customFormat="1" ht="15" customHeight="1">
      <c r="A21" s="286"/>
      <c r="B21" s="286"/>
      <c r="C21" s="286"/>
      <c r="D21" s="286"/>
      <c r="E21" s="286"/>
      <c r="F21" s="286"/>
      <c r="G21" s="369" t="s">
        <v>495</v>
      </c>
      <c r="H21" s="369"/>
      <c r="I21" s="369"/>
      <c r="J21" s="283"/>
      <c r="K21" s="283" t="s">
        <v>484</v>
      </c>
      <c r="L21" s="283" t="s">
        <v>483</v>
      </c>
      <c r="M21" s="283" t="s">
        <v>482</v>
      </c>
      <c r="N21" s="283" t="s">
        <v>481</v>
      </c>
      <c r="O21" s="283" t="s">
        <v>480</v>
      </c>
      <c r="P21" s="283" t="s">
        <v>472</v>
      </c>
      <c r="Q21" s="283" t="s">
        <v>479</v>
      </c>
      <c r="R21" s="283" t="s">
        <v>478</v>
      </c>
      <c r="S21" s="283" t="s">
        <v>477</v>
      </c>
      <c r="T21" s="283" t="s">
        <v>476</v>
      </c>
      <c r="U21" s="287" t="s">
        <v>494</v>
      </c>
      <c r="V21" s="283" t="s">
        <v>493</v>
      </c>
      <c r="W21" s="283" t="s">
        <v>490</v>
      </c>
      <c r="X21" s="283" t="s">
        <v>461</v>
      </c>
      <c r="Y21" s="283" t="s">
        <v>486</v>
      </c>
      <c r="Z21" s="283" t="s">
        <v>492</v>
      </c>
      <c r="AA21" s="283" t="s">
        <v>491</v>
      </c>
      <c r="AB21" s="283" t="s">
        <v>459</v>
      </c>
      <c r="AC21" s="283" t="s">
        <v>490</v>
      </c>
      <c r="AD21" s="283" t="s">
        <v>489</v>
      </c>
      <c r="AE21" s="283" t="s">
        <v>418</v>
      </c>
      <c r="AF21" s="286"/>
      <c r="AG21" s="286"/>
      <c r="AH21" s="286"/>
      <c r="AI21" s="286"/>
      <c r="AJ21" s="286"/>
      <c r="AK21" s="286"/>
      <c r="AL21" s="286"/>
      <c r="AM21" s="286"/>
      <c r="AN21" s="286"/>
    </row>
    <row r="22" spans="1:40" s="287" customFormat="1" ht="15" customHeight="1">
      <c r="A22" s="286"/>
      <c r="B22" s="286"/>
      <c r="C22" s="286"/>
      <c r="D22" s="286"/>
      <c r="E22" s="286"/>
      <c r="F22" s="286"/>
      <c r="G22" s="369" t="s">
        <v>488</v>
      </c>
      <c r="H22" s="369"/>
      <c r="I22" s="369"/>
      <c r="J22" s="283"/>
      <c r="K22" s="283" t="s">
        <v>484</v>
      </c>
      <c r="L22" s="283" t="s">
        <v>483</v>
      </c>
      <c r="M22" s="283" t="s">
        <v>482</v>
      </c>
      <c r="N22" s="283" t="s">
        <v>481</v>
      </c>
      <c r="O22" s="283" t="s">
        <v>480</v>
      </c>
      <c r="P22" s="283" t="s">
        <v>472</v>
      </c>
      <c r="Q22" s="283" t="s">
        <v>479</v>
      </c>
      <c r="R22" s="283" t="s">
        <v>478</v>
      </c>
      <c r="S22" s="283" t="s">
        <v>477</v>
      </c>
      <c r="T22" s="283" t="s">
        <v>476</v>
      </c>
      <c r="U22" s="283" t="s">
        <v>472</v>
      </c>
      <c r="V22" s="283" t="s">
        <v>471</v>
      </c>
      <c r="W22" s="283" t="s">
        <v>487</v>
      </c>
      <c r="X22" s="283" t="s">
        <v>486</v>
      </c>
      <c r="Y22" s="283" t="s">
        <v>418</v>
      </c>
      <c r="Z22" s="283"/>
      <c r="AA22" s="283"/>
      <c r="AB22" s="282"/>
      <c r="AC22" s="282"/>
      <c r="AD22" s="286"/>
      <c r="AE22" s="286"/>
      <c r="AF22" s="286"/>
      <c r="AG22" s="286"/>
      <c r="AH22" s="286"/>
      <c r="AI22" s="286"/>
      <c r="AJ22" s="286"/>
      <c r="AK22" s="286"/>
      <c r="AL22" s="286"/>
      <c r="AM22" s="286"/>
      <c r="AN22" s="286"/>
    </row>
    <row r="23" spans="1:40" s="287" customFormat="1" ht="15" customHeight="1">
      <c r="A23" s="286"/>
      <c r="B23" s="286"/>
      <c r="C23" s="286"/>
      <c r="D23" s="286"/>
      <c r="E23" s="286"/>
      <c r="F23" s="286"/>
      <c r="G23" s="369" t="s">
        <v>485</v>
      </c>
      <c r="H23" s="369"/>
      <c r="I23" s="369"/>
      <c r="J23" s="283"/>
      <c r="K23" s="283" t="s">
        <v>484</v>
      </c>
      <c r="L23" s="283" t="s">
        <v>483</v>
      </c>
      <c r="M23" s="283" t="s">
        <v>482</v>
      </c>
      <c r="N23" s="283" t="s">
        <v>481</v>
      </c>
      <c r="O23" s="283" t="s">
        <v>480</v>
      </c>
      <c r="P23" s="283" t="s">
        <v>472</v>
      </c>
      <c r="Q23" s="283" t="s">
        <v>479</v>
      </c>
      <c r="R23" s="283" t="s">
        <v>478</v>
      </c>
      <c r="S23" s="283" t="s">
        <v>477</v>
      </c>
      <c r="T23" s="283" t="s">
        <v>476</v>
      </c>
      <c r="U23" s="283" t="s">
        <v>472</v>
      </c>
      <c r="V23" s="283" t="s">
        <v>471</v>
      </c>
      <c r="W23" s="283" t="s">
        <v>470</v>
      </c>
      <c r="X23" s="283" t="s">
        <v>418</v>
      </c>
      <c r="Y23" s="283"/>
      <c r="Z23" s="283"/>
      <c r="AA23" s="283"/>
      <c r="AB23" s="282"/>
      <c r="AC23" s="282"/>
      <c r="AD23" s="286"/>
      <c r="AE23" s="286"/>
      <c r="AF23" s="286"/>
      <c r="AG23" s="286"/>
      <c r="AH23" s="286"/>
      <c r="AI23" s="286"/>
      <c r="AJ23" s="286"/>
      <c r="AK23" s="286"/>
      <c r="AL23" s="286"/>
      <c r="AM23" s="286"/>
      <c r="AN23" s="286"/>
    </row>
    <row r="24" spans="1:40" s="287" customFormat="1" ht="15" customHeight="1">
      <c r="A24" s="286"/>
      <c r="B24" s="286"/>
      <c r="C24" s="286"/>
      <c r="D24" s="286"/>
      <c r="E24" s="286"/>
      <c r="F24" s="286"/>
      <c r="G24" s="369" t="s">
        <v>475</v>
      </c>
      <c r="H24" s="369"/>
      <c r="I24" s="369"/>
      <c r="J24" s="283"/>
      <c r="K24" s="284" t="s">
        <v>474</v>
      </c>
      <c r="L24" s="283" t="s">
        <v>473</v>
      </c>
      <c r="M24" s="283" t="s">
        <v>472</v>
      </c>
      <c r="N24" s="283" t="s">
        <v>471</v>
      </c>
      <c r="O24" s="283" t="s">
        <v>472</v>
      </c>
      <c r="P24" s="283" t="s">
        <v>471</v>
      </c>
      <c r="Q24" s="283" t="s">
        <v>470</v>
      </c>
      <c r="R24" s="283" t="s">
        <v>469</v>
      </c>
      <c r="S24" s="283" t="s">
        <v>468</v>
      </c>
      <c r="T24" s="283" t="s">
        <v>364</v>
      </c>
      <c r="U24" s="283" t="s">
        <v>363</v>
      </c>
      <c r="V24" s="283"/>
      <c r="W24" s="283"/>
      <c r="X24" s="283"/>
      <c r="Y24" s="283"/>
      <c r="Z24" s="283"/>
      <c r="AA24" s="283"/>
      <c r="AB24" s="282"/>
      <c r="AC24" s="282"/>
      <c r="AD24" s="286"/>
      <c r="AE24" s="286"/>
      <c r="AF24" s="286"/>
      <c r="AG24" s="286"/>
      <c r="AH24" s="286"/>
      <c r="AI24" s="286"/>
      <c r="AJ24" s="286"/>
      <c r="AK24" s="286"/>
      <c r="AL24" s="286"/>
      <c r="AM24" s="286"/>
      <c r="AN24" s="286"/>
    </row>
    <row r="25" spans="1:40" s="287" customFormat="1" ht="15" customHeight="1">
      <c r="A25" s="286"/>
      <c r="B25" s="286"/>
      <c r="C25" s="286"/>
      <c r="D25" s="286"/>
      <c r="E25" s="286"/>
      <c r="F25" s="286"/>
      <c r="G25" s="369" t="s">
        <v>467</v>
      </c>
      <c r="H25" s="369"/>
      <c r="I25" s="369"/>
      <c r="J25" s="283"/>
      <c r="K25" s="283" t="s">
        <v>449</v>
      </c>
      <c r="L25" s="283" t="s">
        <v>448</v>
      </c>
      <c r="M25" s="283" t="s">
        <v>423</v>
      </c>
      <c r="N25" s="283" t="s">
        <v>450</v>
      </c>
      <c r="O25" s="283" t="s">
        <v>364</v>
      </c>
      <c r="P25" s="283" t="s">
        <v>363</v>
      </c>
      <c r="Q25" s="283" t="s">
        <v>431</v>
      </c>
      <c r="R25" s="283" t="s">
        <v>466</v>
      </c>
      <c r="S25" s="283" t="s">
        <v>449</v>
      </c>
      <c r="T25" s="283" t="s">
        <v>448</v>
      </c>
      <c r="U25" s="283" t="s">
        <v>436</v>
      </c>
      <c r="V25" s="283" t="s">
        <v>466</v>
      </c>
      <c r="W25" s="283" t="s">
        <v>465</v>
      </c>
      <c r="X25" s="283" t="s">
        <v>464</v>
      </c>
      <c r="Y25" s="283" t="s">
        <v>463</v>
      </c>
      <c r="Z25" s="283" t="s">
        <v>462</v>
      </c>
      <c r="AA25" s="283" t="s">
        <v>461</v>
      </c>
      <c r="AB25" s="283" t="s">
        <v>374</v>
      </c>
      <c r="AC25" s="283" t="s">
        <v>418</v>
      </c>
      <c r="AD25" s="286"/>
      <c r="AE25" s="286"/>
      <c r="AF25" s="286"/>
      <c r="AG25" s="286"/>
      <c r="AH25" s="286"/>
      <c r="AI25" s="286"/>
      <c r="AJ25" s="286"/>
      <c r="AK25" s="286"/>
      <c r="AL25" s="286"/>
      <c r="AM25" s="286"/>
      <c r="AN25" s="286"/>
    </row>
    <row r="26" spans="1:40" s="287" customFormat="1" ht="15" customHeight="1">
      <c r="A26" s="286"/>
      <c r="B26" s="286"/>
      <c r="C26" s="286"/>
      <c r="D26" s="286"/>
      <c r="E26" s="286"/>
      <c r="F26" s="286"/>
      <c r="G26" s="369" t="s">
        <v>460</v>
      </c>
      <c r="H26" s="369"/>
      <c r="I26" s="369"/>
      <c r="J26" s="283"/>
      <c r="K26" s="283" t="s">
        <v>449</v>
      </c>
      <c r="L26" s="283" t="s">
        <v>448</v>
      </c>
      <c r="M26" s="283" t="s">
        <v>423</v>
      </c>
      <c r="N26" s="283" t="s">
        <v>450</v>
      </c>
      <c r="O26" s="283" t="s">
        <v>364</v>
      </c>
      <c r="P26" s="283" t="s">
        <v>363</v>
      </c>
      <c r="Q26" s="283" t="s">
        <v>431</v>
      </c>
      <c r="R26" s="283" t="s">
        <v>459</v>
      </c>
      <c r="S26" s="283" t="s">
        <v>450</v>
      </c>
      <c r="T26" s="283" t="s">
        <v>458</v>
      </c>
      <c r="U26" s="283" t="s">
        <v>457</v>
      </c>
      <c r="V26" s="283" t="s">
        <v>456</v>
      </c>
      <c r="W26" s="283" t="s">
        <v>364</v>
      </c>
      <c r="X26" s="283" t="s">
        <v>363</v>
      </c>
      <c r="Y26" s="283" t="s">
        <v>418</v>
      </c>
      <c r="Z26" s="283"/>
      <c r="AA26" s="283"/>
      <c r="AB26" s="282"/>
      <c r="AC26" s="282"/>
      <c r="AD26" s="286"/>
      <c r="AE26" s="286"/>
      <c r="AF26" s="286"/>
      <c r="AG26" s="286"/>
      <c r="AH26" s="286"/>
      <c r="AI26" s="286"/>
      <c r="AJ26" s="286"/>
      <c r="AK26" s="286"/>
      <c r="AL26" s="286"/>
      <c r="AM26" s="286"/>
      <c r="AN26" s="286"/>
    </row>
    <row r="27" spans="1:40" s="287" customFormat="1" ht="15" customHeight="1">
      <c r="A27" s="286"/>
      <c r="B27" s="286"/>
      <c r="C27" s="286"/>
      <c r="D27" s="286"/>
      <c r="E27" s="286"/>
      <c r="F27" s="286"/>
      <c r="G27" s="369" t="s">
        <v>455</v>
      </c>
      <c r="H27" s="369"/>
      <c r="I27" s="369"/>
      <c r="J27" s="283"/>
      <c r="K27" s="283" t="s">
        <v>449</v>
      </c>
      <c r="L27" s="283" t="s">
        <v>448</v>
      </c>
      <c r="M27" s="283" t="s">
        <v>423</v>
      </c>
      <c r="N27" s="283" t="s">
        <v>450</v>
      </c>
      <c r="O27" s="283" t="s">
        <v>364</v>
      </c>
      <c r="P27" s="283" t="s">
        <v>363</v>
      </c>
      <c r="Q27" s="283" t="s">
        <v>431</v>
      </c>
      <c r="R27" s="283" t="s">
        <v>454</v>
      </c>
      <c r="S27" s="283" t="s">
        <v>407</v>
      </c>
      <c r="T27" s="283" t="s">
        <v>453</v>
      </c>
      <c r="U27" s="283" t="s">
        <v>452</v>
      </c>
      <c r="V27" s="283" t="s">
        <v>406</v>
      </c>
      <c r="W27" s="283" t="s">
        <v>405</v>
      </c>
      <c r="X27" s="283" t="s">
        <v>364</v>
      </c>
      <c r="Y27" s="283" t="s">
        <v>363</v>
      </c>
      <c r="Z27" s="283" t="s">
        <v>418</v>
      </c>
      <c r="AA27" s="283"/>
      <c r="AB27" s="282"/>
      <c r="AC27" s="282"/>
      <c r="AD27" s="286"/>
      <c r="AE27" s="286"/>
      <c r="AF27" s="286"/>
      <c r="AG27" s="286"/>
      <c r="AH27" s="286"/>
      <c r="AI27" s="286"/>
      <c r="AJ27" s="286"/>
      <c r="AK27" s="286"/>
      <c r="AL27" s="286"/>
      <c r="AM27" s="286"/>
      <c r="AN27" s="286"/>
    </row>
    <row r="28" spans="1:40" s="287" customFormat="1" ht="15" customHeight="1">
      <c r="A28" s="286"/>
      <c r="B28" s="286"/>
      <c r="C28" s="286"/>
      <c r="D28" s="286"/>
      <c r="E28" s="286"/>
      <c r="F28" s="286"/>
      <c r="G28" s="369" t="s">
        <v>451</v>
      </c>
      <c r="H28" s="369"/>
      <c r="I28" s="369"/>
      <c r="J28" s="283"/>
      <c r="K28" s="283" t="s">
        <v>449</v>
      </c>
      <c r="L28" s="283" t="s">
        <v>448</v>
      </c>
      <c r="M28" s="283" t="s">
        <v>423</v>
      </c>
      <c r="N28" s="283" t="s">
        <v>450</v>
      </c>
      <c r="O28" s="283" t="s">
        <v>364</v>
      </c>
      <c r="P28" s="283" t="s">
        <v>363</v>
      </c>
      <c r="Q28" s="283" t="s">
        <v>431</v>
      </c>
      <c r="R28" s="283" t="s">
        <v>449</v>
      </c>
      <c r="S28" s="283" t="s">
        <v>448</v>
      </c>
      <c r="T28" s="283" t="s">
        <v>414</v>
      </c>
      <c r="U28" s="283" t="s">
        <v>447</v>
      </c>
      <c r="V28" s="283" t="s">
        <v>446</v>
      </c>
      <c r="W28" s="283" t="s">
        <v>418</v>
      </c>
      <c r="X28" s="283"/>
      <c r="Y28" s="283"/>
      <c r="Z28" s="283"/>
      <c r="AA28" s="283"/>
      <c r="AB28" s="282"/>
      <c r="AC28" s="282"/>
      <c r="AD28" s="286"/>
      <c r="AE28" s="286"/>
      <c r="AF28" s="286"/>
      <c r="AG28" s="286"/>
      <c r="AH28" s="286"/>
      <c r="AI28" s="286"/>
      <c r="AJ28" s="286"/>
      <c r="AK28" s="286"/>
      <c r="AL28" s="286"/>
      <c r="AM28" s="286"/>
      <c r="AN28" s="286"/>
    </row>
    <row r="29" spans="1:40" s="287" customFormat="1" ht="15" customHeight="1">
      <c r="A29" s="286"/>
      <c r="B29" s="286"/>
      <c r="C29" s="286"/>
      <c r="D29" s="286"/>
      <c r="E29" s="286"/>
      <c r="F29" s="286"/>
      <c r="G29" s="369" t="s">
        <v>445</v>
      </c>
      <c r="H29" s="369"/>
      <c r="I29" s="369"/>
      <c r="J29" s="283"/>
      <c r="K29" s="283" t="s">
        <v>379</v>
      </c>
      <c r="L29" s="283" t="s">
        <v>432</v>
      </c>
      <c r="M29" s="283" t="s">
        <v>423</v>
      </c>
      <c r="N29" s="283" t="s">
        <v>422</v>
      </c>
      <c r="O29" s="283" t="s">
        <v>431</v>
      </c>
      <c r="P29" s="283" t="s">
        <v>444</v>
      </c>
      <c r="Q29" s="283" t="s">
        <v>443</v>
      </c>
      <c r="R29" s="283" t="s">
        <v>442</v>
      </c>
      <c r="S29" s="283" t="s">
        <v>418</v>
      </c>
      <c r="T29" s="284"/>
      <c r="U29" s="284"/>
      <c r="V29" s="284"/>
      <c r="W29" s="284"/>
      <c r="X29" s="284"/>
      <c r="Y29" s="284"/>
      <c r="Z29" s="283"/>
      <c r="AA29" s="283"/>
      <c r="AB29" s="282"/>
      <c r="AC29" s="282"/>
      <c r="AD29" s="286"/>
      <c r="AE29" s="286"/>
      <c r="AF29" s="286"/>
      <c r="AG29" s="286"/>
      <c r="AH29" s="286"/>
      <c r="AI29" s="286"/>
      <c r="AJ29" s="286"/>
      <c r="AK29" s="286"/>
      <c r="AL29" s="286"/>
      <c r="AM29" s="286"/>
      <c r="AN29" s="286"/>
    </row>
    <row r="30" spans="1:40" s="287" customFormat="1" ht="15" customHeight="1">
      <c r="A30" s="286"/>
      <c r="B30" s="286"/>
      <c r="C30" s="286"/>
      <c r="D30" s="286"/>
      <c r="E30" s="286"/>
      <c r="F30" s="286"/>
      <c r="G30" s="369" t="s">
        <v>441</v>
      </c>
      <c r="H30" s="369"/>
      <c r="I30" s="369"/>
      <c r="J30" s="283"/>
      <c r="K30" s="283" t="s">
        <v>379</v>
      </c>
      <c r="L30" s="283" t="s">
        <v>432</v>
      </c>
      <c r="M30" s="283" t="s">
        <v>423</v>
      </c>
      <c r="N30" s="283" t="s">
        <v>422</v>
      </c>
      <c r="O30" s="283" t="s">
        <v>431</v>
      </c>
      <c r="P30" s="283" t="s">
        <v>379</v>
      </c>
      <c r="Q30" s="283" t="s">
        <v>432</v>
      </c>
      <c r="R30" s="283" t="s">
        <v>423</v>
      </c>
      <c r="S30" s="283" t="s">
        <v>422</v>
      </c>
      <c r="T30" s="283" t="s">
        <v>440</v>
      </c>
      <c r="U30" s="283" t="s">
        <v>418</v>
      </c>
      <c r="V30" s="283"/>
      <c r="W30" s="283"/>
      <c r="X30" s="283"/>
      <c r="Y30" s="283"/>
      <c r="Z30" s="283"/>
      <c r="AA30" s="283"/>
      <c r="AB30" s="282"/>
      <c r="AC30" s="282"/>
      <c r="AD30" s="286"/>
      <c r="AE30" s="286"/>
      <c r="AF30" s="286"/>
      <c r="AG30" s="286"/>
      <c r="AH30" s="286"/>
      <c r="AI30" s="286"/>
      <c r="AJ30" s="286"/>
      <c r="AK30" s="286"/>
      <c r="AL30" s="286"/>
      <c r="AM30" s="286"/>
      <c r="AN30" s="286"/>
    </row>
    <row r="31" spans="1:40" s="287" customFormat="1" ht="15" customHeight="1">
      <c r="A31" s="286"/>
      <c r="B31" s="286"/>
      <c r="C31" s="286"/>
      <c r="D31" s="286"/>
      <c r="E31" s="286"/>
      <c r="F31" s="286"/>
      <c r="G31" s="369" t="s">
        <v>439</v>
      </c>
      <c r="H31" s="369"/>
      <c r="I31" s="369"/>
      <c r="J31" s="283"/>
      <c r="K31" s="283" t="s">
        <v>379</v>
      </c>
      <c r="L31" s="283" t="s">
        <v>432</v>
      </c>
      <c r="M31" s="283" t="s">
        <v>423</v>
      </c>
      <c r="N31" s="283" t="s">
        <v>422</v>
      </c>
      <c r="O31" s="283" t="s">
        <v>431</v>
      </c>
      <c r="P31" s="283" t="s">
        <v>379</v>
      </c>
      <c r="Q31" s="283" t="s">
        <v>432</v>
      </c>
      <c r="R31" s="283" t="s">
        <v>423</v>
      </c>
      <c r="S31" s="283" t="s">
        <v>422</v>
      </c>
      <c r="T31" s="283" t="s">
        <v>438</v>
      </c>
      <c r="U31" s="283" t="s">
        <v>437</v>
      </c>
      <c r="V31" s="283" t="s">
        <v>436</v>
      </c>
      <c r="W31" s="283" t="s">
        <v>435</v>
      </c>
      <c r="X31" s="283" t="s">
        <v>434</v>
      </c>
      <c r="Y31" s="283" t="s">
        <v>364</v>
      </c>
      <c r="Z31" s="283" t="s">
        <v>363</v>
      </c>
      <c r="AA31" s="283" t="s">
        <v>418</v>
      </c>
      <c r="AB31" s="282"/>
      <c r="AC31" s="282"/>
      <c r="AD31" s="286"/>
      <c r="AE31" s="286"/>
      <c r="AF31" s="286"/>
      <c r="AG31" s="286"/>
      <c r="AH31" s="286"/>
      <c r="AI31" s="286"/>
      <c r="AJ31" s="286"/>
      <c r="AK31" s="286"/>
      <c r="AL31" s="286"/>
      <c r="AM31" s="286"/>
      <c r="AN31" s="286"/>
    </row>
    <row r="32" spans="1:40" s="287" customFormat="1" ht="15" customHeight="1">
      <c r="A32" s="286"/>
      <c r="B32" s="286"/>
      <c r="C32" s="286"/>
      <c r="D32" s="286"/>
      <c r="E32" s="286"/>
      <c r="F32" s="286"/>
      <c r="G32" s="369" t="s">
        <v>433</v>
      </c>
      <c r="H32" s="369"/>
      <c r="I32" s="369"/>
      <c r="J32" s="283"/>
      <c r="K32" s="283" t="s">
        <v>379</v>
      </c>
      <c r="L32" s="283" t="s">
        <v>432</v>
      </c>
      <c r="M32" s="283" t="s">
        <v>423</v>
      </c>
      <c r="N32" s="283" t="s">
        <v>422</v>
      </c>
      <c r="O32" s="283" t="s">
        <v>431</v>
      </c>
      <c r="P32" s="283" t="s">
        <v>421</v>
      </c>
      <c r="Q32" s="283" t="s">
        <v>430</v>
      </c>
      <c r="R32" s="283" t="s">
        <v>429</v>
      </c>
      <c r="S32" s="283" t="s">
        <v>428</v>
      </c>
      <c r="T32" s="283" t="s">
        <v>427</v>
      </c>
      <c r="U32" s="283" t="s">
        <v>426</v>
      </c>
      <c r="V32" s="283" t="s">
        <v>425</v>
      </c>
      <c r="W32" s="283" t="s">
        <v>357</v>
      </c>
      <c r="X32" s="283" t="s">
        <v>424</v>
      </c>
      <c r="Y32" s="283" t="s">
        <v>423</v>
      </c>
      <c r="Z32" s="283" t="s">
        <v>422</v>
      </c>
      <c r="AA32" s="283" t="s">
        <v>421</v>
      </c>
      <c r="AB32" s="283" t="s">
        <v>420</v>
      </c>
      <c r="AC32" s="283" t="s">
        <v>419</v>
      </c>
      <c r="AD32" s="283" t="s">
        <v>418</v>
      </c>
      <c r="AE32" s="286"/>
      <c r="AF32" s="286"/>
      <c r="AG32" s="286"/>
      <c r="AH32" s="286"/>
      <c r="AI32" s="286"/>
      <c r="AJ32" s="286"/>
      <c r="AK32" s="286"/>
      <c r="AL32" s="286"/>
      <c r="AM32" s="286"/>
      <c r="AN32" s="286"/>
    </row>
    <row r="33" spans="1:40" s="287" customFormat="1" ht="15" customHeight="1">
      <c r="A33" s="286"/>
      <c r="B33" s="286"/>
      <c r="C33" s="286"/>
      <c r="D33" s="286"/>
      <c r="E33" s="286"/>
      <c r="F33" s="286"/>
      <c r="G33" s="369" t="s">
        <v>417</v>
      </c>
      <c r="H33" s="369"/>
      <c r="I33" s="369"/>
      <c r="J33" s="283"/>
      <c r="K33" s="283" t="s">
        <v>416</v>
      </c>
      <c r="L33" s="283" t="s">
        <v>412</v>
      </c>
      <c r="M33" s="283" t="s">
        <v>393</v>
      </c>
      <c r="N33" s="283" t="s">
        <v>415</v>
      </c>
      <c r="O33" s="283" t="s">
        <v>414</v>
      </c>
      <c r="P33" s="283" t="s">
        <v>364</v>
      </c>
      <c r="Q33" s="283" t="s">
        <v>363</v>
      </c>
      <c r="R33" s="283"/>
      <c r="S33" s="283"/>
      <c r="T33" s="283"/>
      <c r="U33" s="283"/>
      <c r="V33" s="283"/>
      <c r="W33" s="283"/>
      <c r="X33" s="283"/>
      <c r="Y33" s="283"/>
      <c r="Z33" s="283"/>
      <c r="AA33" s="283"/>
      <c r="AB33" s="282"/>
      <c r="AC33" s="282"/>
      <c r="AD33" s="286"/>
      <c r="AE33" s="286"/>
      <c r="AF33" s="286"/>
      <c r="AG33" s="286"/>
      <c r="AH33" s="286"/>
      <c r="AI33" s="286"/>
      <c r="AJ33" s="286"/>
      <c r="AK33" s="286"/>
      <c r="AL33" s="286"/>
      <c r="AM33" s="286"/>
      <c r="AN33" s="286"/>
    </row>
    <row r="34" spans="1:40" s="287" customFormat="1" ht="15" customHeight="1">
      <c r="A34" s="286"/>
      <c r="B34" s="286"/>
      <c r="C34" s="286"/>
      <c r="D34" s="286"/>
      <c r="E34" s="286"/>
      <c r="F34" s="286"/>
      <c r="G34" s="369" t="s">
        <v>413</v>
      </c>
      <c r="H34" s="369"/>
      <c r="I34" s="369"/>
      <c r="J34" s="283"/>
      <c r="K34" s="283" t="s">
        <v>412</v>
      </c>
      <c r="L34" s="283" t="s">
        <v>411</v>
      </c>
      <c r="M34" s="283" t="s">
        <v>370</v>
      </c>
      <c r="N34" s="283" t="s">
        <v>369</v>
      </c>
      <c r="O34" s="283" t="s">
        <v>410</v>
      </c>
      <c r="P34" s="283" t="s">
        <v>409</v>
      </c>
      <c r="Q34" s="283" t="s">
        <v>408</v>
      </c>
      <c r="R34" s="283" t="s">
        <v>407</v>
      </c>
      <c r="S34" s="283" t="s">
        <v>406</v>
      </c>
      <c r="T34" s="283" t="s">
        <v>405</v>
      </c>
      <c r="U34" s="283" t="s">
        <v>364</v>
      </c>
      <c r="V34" s="283" t="s">
        <v>363</v>
      </c>
      <c r="W34" s="283"/>
      <c r="X34" s="283"/>
      <c r="Y34" s="283"/>
      <c r="Z34" s="283"/>
      <c r="AA34" s="283"/>
      <c r="AB34" s="282"/>
      <c r="AC34" s="282"/>
      <c r="AD34" s="286"/>
      <c r="AE34" s="286"/>
      <c r="AF34" s="286"/>
      <c r="AG34" s="286"/>
      <c r="AH34" s="286"/>
      <c r="AI34" s="286"/>
      <c r="AJ34" s="286"/>
      <c r="AK34" s="286"/>
      <c r="AL34" s="286"/>
      <c r="AM34" s="286"/>
      <c r="AN34" s="286"/>
    </row>
    <row r="35" spans="1:40" s="287" customFormat="1" ht="15" customHeight="1">
      <c r="A35" s="286"/>
      <c r="B35" s="286"/>
      <c r="C35" s="286"/>
      <c r="D35" s="286"/>
      <c r="E35" s="286"/>
      <c r="F35" s="286"/>
      <c r="G35" s="369" t="s">
        <v>404</v>
      </c>
      <c r="H35" s="369"/>
      <c r="I35" s="369"/>
      <c r="J35" s="283"/>
      <c r="K35" s="283" t="s">
        <v>403</v>
      </c>
      <c r="L35" s="283" t="s">
        <v>402</v>
      </c>
      <c r="M35" s="283" t="s">
        <v>401</v>
      </c>
      <c r="N35" s="283" t="s">
        <v>400</v>
      </c>
      <c r="O35" s="283" t="s">
        <v>399</v>
      </c>
      <c r="P35" s="283" t="s">
        <v>398</v>
      </c>
      <c r="Q35" s="283"/>
      <c r="R35" s="283"/>
      <c r="S35" s="283"/>
      <c r="T35" s="283"/>
      <c r="U35" s="283"/>
      <c r="V35" s="283"/>
      <c r="W35" s="283"/>
      <c r="X35" s="283"/>
      <c r="Y35" s="283"/>
      <c r="Z35" s="283"/>
      <c r="AA35" s="283"/>
      <c r="AB35" s="282"/>
      <c r="AC35" s="282"/>
      <c r="AD35" s="286"/>
      <c r="AE35" s="286"/>
      <c r="AF35" s="286"/>
      <c r="AG35" s="286"/>
      <c r="AH35" s="286"/>
      <c r="AI35" s="286"/>
      <c r="AJ35" s="286"/>
      <c r="AK35" s="286"/>
      <c r="AL35" s="286"/>
      <c r="AM35" s="286"/>
      <c r="AN35" s="286"/>
    </row>
    <row r="36" spans="1:40" s="287" customFormat="1" ht="15" customHeight="1">
      <c r="A36" s="286"/>
      <c r="B36" s="286"/>
      <c r="C36" s="286"/>
      <c r="D36" s="286"/>
      <c r="E36" s="286"/>
      <c r="F36" s="286"/>
      <c r="G36" s="369" t="s">
        <v>397</v>
      </c>
      <c r="H36" s="369"/>
      <c r="I36" s="369"/>
      <c r="J36" s="283"/>
      <c r="K36" s="283" t="s">
        <v>396</v>
      </c>
      <c r="L36" s="283" t="s">
        <v>395</v>
      </c>
      <c r="M36" s="283" t="s">
        <v>394</v>
      </c>
      <c r="N36" s="283" t="s">
        <v>393</v>
      </c>
      <c r="O36" s="283"/>
      <c r="P36" s="283"/>
      <c r="Q36" s="283"/>
      <c r="R36" s="283"/>
      <c r="S36" s="283"/>
      <c r="T36" s="283"/>
      <c r="U36" s="283"/>
      <c r="V36" s="283"/>
      <c r="W36" s="283"/>
      <c r="X36" s="283"/>
      <c r="Y36" s="283"/>
      <c r="Z36" s="283"/>
      <c r="AA36" s="283"/>
      <c r="AB36" s="282"/>
      <c r="AC36" s="282"/>
      <c r="AD36" s="286"/>
      <c r="AE36" s="286"/>
      <c r="AF36" s="286"/>
      <c r="AG36" s="286"/>
      <c r="AH36" s="286"/>
      <c r="AI36" s="286"/>
      <c r="AJ36" s="286"/>
      <c r="AK36" s="286"/>
      <c r="AL36" s="286"/>
      <c r="AM36" s="286"/>
      <c r="AN36" s="286"/>
    </row>
    <row r="37" spans="1:40" s="287" customFormat="1" ht="15" customHeight="1">
      <c r="A37" s="286"/>
      <c r="B37" s="286"/>
      <c r="C37" s="286"/>
      <c r="D37" s="286"/>
      <c r="E37" s="286"/>
      <c r="F37" s="286"/>
      <c r="G37" s="369" t="s">
        <v>392</v>
      </c>
      <c r="H37" s="369"/>
      <c r="I37" s="369"/>
      <c r="J37" s="283"/>
      <c r="K37" s="283" t="s">
        <v>391</v>
      </c>
      <c r="L37" s="283" t="s">
        <v>390</v>
      </c>
      <c r="M37" s="283" t="s">
        <v>389</v>
      </c>
      <c r="N37" s="283" t="s">
        <v>388</v>
      </c>
      <c r="O37" s="283" t="s">
        <v>387</v>
      </c>
      <c r="P37" s="283" t="s">
        <v>372</v>
      </c>
      <c r="Q37" s="283" t="s">
        <v>372</v>
      </c>
      <c r="R37" s="283" t="s">
        <v>386</v>
      </c>
      <c r="S37" s="283"/>
      <c r="T37" s="283"/>
      <c r="U37" s="283"/>
      <c r="V37" s="283"/>
      <c r="W37" s="283"/>
      <c r="X37" s="283"/>
      <c r="Y37" s="283"/>
      <c r="Z37" s="283"/>
      <c r="AA37" s="283"/>
      <c r="AB37" s="282"/>
      <c r="AC37" s="282"/>
      <c r="AD37" s="286"/>
      <c r="AE37" s="286"/>
      <c r="AF37" s="286"/>
      <c r="AG37" s="286"/>
      <c r="AH37" s="286"/>
      <c r="AI37" s="286"/>
      <c r="AJ37" s="286"/>
      <c r="AK37" s="286"/>
      <c r="AL37" s="286"/>
      <c r="AM37" s="286"/>
      <c r="AN37" s="286"/>
    </row>
    <row r="38" spans="1:40" s="287" customFormat="1" ht="15" customHeight="1">
      <c r="A38" s="286"/>
      <c r="B38" s="286"/>
      <c r="C38" s="286"/>
      <c r="D38" s="286"/>
      <c r="E38" s="286"/>
      <c r="F38" s="286"/>
      <c r="G38" s="369" t="s">
        <v>385</v>
      </c>
      <c r="H38" s="369"/>
      <c r="I38" s="369"/>
      <c r="J38" s="283"/>
      <c r="K38" s="283" t="s">
        <v>380</v>
      </c>
      <c r="L38" s="283" t="s">
        <v>379</v>
      </c>
      <c r="M38" s="283" t="s">
        <v>376</v>
      </c>
      <c r="N38" s="283" t="s">
        <v>375</v>
      </c>
      <c r="O38" s="283" t="s">
        <v>378</v>
      </c>
      <c r="P38" s="283" t="s">
        <v>377</v>
      </c>
      <c r="Q38" s="283" t="s">
        <v>376</v>
      </c>
      <c r="R38" s="283" t="s">
        <v>375</v>
      </c>
      <c r="S38" s="283" t="s">
        <v>384</v>
      </c>
      <c r="T38" s="283" t="s">
        <v>383</v>
      </c>
      <c r="U38" s="283" t="s">
        <v>371</v>
      </c>
      <c r="V38" s="283" t="s">
        <v>382</v>
      </c>
      <c r="W38" s="283" t="s">
        <v>381</v>
      </c>
      <c r="X38" s="283" t="s">
        <v>380</v>
      </c>
      <c r="Y38" s="283" t="s">
        <v>379</v>
      </c>
      <c r="Z38" s="283" t="s">
        <v>376</v>
      </c>
      <c r="AA38" s="283" t="s">
        <v>375</v>
      </c>
      <c r="AB38" s="283" t="s">
        <v>378</v>
      </c>
      <c r="AC38" s="283" t="s">
        <v>377</v>
      </c>
      <c r="AD38" s="283" t="s">
        <v>376</v>
      </c>
      <c r="AE38" s="283" t="s">
        <v>375</v>
      </c>
      <c r="AF38" s="283" t="s">
        <v>374</v>
      </c>
      <c r="AG38" s="283"/>
      <c r="AH38" s="286"/>
      <c r="AI38" s="286"/>
      <c r="AJ38" s="286"/>
      <c r="AK38" s="286"/>
      <c r="AL38" s="286"/>
      <c r="AM38" s="286"/>
    </row>
    <row r="39" spans="1:40" s="287" customFormat="1" ht="15" customHeight="1">
      <c r="A39" s="286"/>
      <c r="B39" s="286"/>
      <c r="C39" s="286"/>
      <c r="D39" s="286"/>
      <c r="E39" s="286"/>
      <c r="F39" s="286"/>
      <c r="G39" s="369" t="s">
        <v>373</v>
      </c>
      <c r="H39" s="369"/>
      <c r="I39" s="369"/>
      <c r="J39" s="283"/>
      <c r="K39" s="283" t="s">
        <v>372</v>
      </c>
      <c r="L39" s="283" t="s">
        <v>371</v>
      </c>
      <c r="M39" s="283" t="s">
        <v>370</v>
      </c>
      <c r="N39" s="283" t="s">
        <v>369</v>
      </c>
      <c r="O39" s="283" t="s">
        <v>368</v>
      </c>
      <c r="P39" s="283" t="s">
        <v>366</v>
      </c>
      <c r="Q39" s="283" t="s">
        <v>367</v>
      </c>
      <c r="R39" s="283" t="s">
        <v>366</v>
      </c>
      <c r="S39" s="283" t="s">
        <v>365</v>
      </c>
      <c r="T39" s="283" t="s">
        <v>364</v>
      </c>
      <c r="U39" s="283" t="s">
        <v>363</v>
      </c>
      <c r="V39" s="283" t="s">
        <v>362</v>
      </c>
      <c r="W39" s="283" t="s">
        <v>361</v>
      </c>
      <c r="X39" s="283" t="s">
        <v>360</v>
      </c>
      <c r="Y39" s="283" t="s">
        <v>359</v>
      </c>
      <c r="Z39" s="283" t="s">
        <v>358</v>
      </c>
      <c r="AA39" s="283" t="s">
        <v>357</v>
      </c>
      <c r="AB39" s="283" t="s">
        <v>356</v>
      </c>
      <c r="AC39" s="282"/>
      <c r="AD39" s="286"/>
      <c r="AE39" s="286"/>
      <c r="AF39" s="286"/>
      <c r="AG39" s="286"/>
      <c r="AH39" s="286"/>
      <c r="AI39" s="286"/>
      <c r="AJ39" s="286"/>
      <c r="AK39" s="286"/>
      <c r="AL39" s="286"/>
      <c r="AM39" s="286"/>
      <c r="AN39" s="286"/>
    </row>
    <row r="40" spans="1:40" s="287" customFormat="1" ht="15" customHeight="1">
      <c r="A40" s="286"/>
      <c r="B40" s="286"/>
      <c r="C40" s="286"/>
      <c r="D40" s="286"/>
      <c r="E40" s="286"/>
      <c r="F40" s="286"/>
      <c r="G40" s="283"/>
      <c r="H40" s="283"/>
      <c r="I40" s="283"/>
      <c r="J40" s="283"/>
      <c r="K40" s="283"/>
      <c r="S40" s="283"/>
      <c r="T40" s="283"/>
      <c r="U40" s="283"/>
      <c r="V40" s="283"/>
      <c r="W40" s="283"/>
      <c r="X40" s="283"/>
      <c r="Y40" s="283"/>
      <c r="Z40" s="283"/>
      <c r="AA40" s="283"/>
      <c r="AB40" s="282"/>
      <c r="AC40" s="282"/>
      <c r="AD40" s="286"/>
      <c r="AE40" s="286"/>
      <c r="AF40" s="286"/>
      <c r="AG40" s="286"/>
      <c r="AH40" s="286"/>
      <c r="AI40" s="286"/>
      <c r="AJ40" s="286"/>
      <c r="AK40" s="286"/>
      <c r="AL40" s="286"/>
      <c r="AM40" s="286"/>
      <c r="AN40" s="286"/>
    </row>
    <row r="41" spans="1:40" s="287" customFormat="1" ht="12">
      <c r="A41" s="286"/>
      <c r="B41" s="286"/>
      <c r="C41" s="286"/>
      <c r="D41" s="286"/>
      <c r="E41" s="286"/>
      <c r="F41" s="286"/>
      <c r="G41" s="286"/>
      <c r="H41" s="286"/>
      <c r="I41" s="286"/>
      <c r="J41" s="286"/>
      <c r="K41" s="286"/>
      <c r="L41" s="286"/>
      <c r="M41" s="286"/>
      <c r="N41" s="286"/>
      <c r="O41" s="286"/>
      <c r="P41" s="286"/>
      <c r="Q41" s="286"/>
      <c r="R41" s="286"/>
      <c r="S41" s="286"/>
      <c r="T41" s="286"/>
      <c r="U41" s="286"/>
      <c r="V41" s="286"/>
      <c r="W41" s="286"/>
      <c r="X41" s="286"/>
      <c r="Y41" s="286"/>
      <c r="Z41" s="286"/>
      <c r="AA41" s="286"/>
      <c r="AB41" s="285"/>
      <c r="AC41" s="285"/>
      <c r="AD41" s="286"/>
      <c r="AE41" s="286"/>
      <c r="AF41" s="286"/>
      <c r="AG41" s="286"/>
      <c r="AH41" s="286"/>
      <c r="AI41" s="286"/>
      <c r="AJ41" s="286"/>
      <c r="AK41" s="286"/>
      <c r="AL41" s="286"/>
      <c r="AM41" s="286"/>
      <c r="AN41" s="286"/>
    </row>
    <row r="42" spans="1:40" s="287" customFormat="1" ht="12">
      <c r="A42" s="286"/>
      <c r="B42" s="286"/>
      <c r="C42" s="286"/>
      <c r="D42" s="286"/>
      <c r="E42" s="286"/>
      <c r="F42" s="286"/>
      <c r="G42" s="286"/>
      <c r="H42" s="286"/>
      <c r="I42" s="286"/>
      <c r="J42" s="286"/>
      <c r="K42" s="286"/>
      <c r="L42" s="286"/>
      <c r="M42" s="286"/>
      <c r="N42" s="286"/>
      <c r="O42" s="286"/>
      <c r="P42" s="286"/>
      <c r="Q42" s="286"/>
      <c r="R42" s="286"/>
      <c r="S42" s="286"/>
      <c r="T42" s="286"/>
      <c r="U42" s="286"/>
      <c r="V42" s="286"/>
      <c r="W42" s="286"/>
      <c r="X42" s="286"/>
      <c r="Y42" s="286"/>
      <c r="Z42" s="286"/>
      <c r="AA42" s="286"/>
      <c r="AB42" s="285"/>
      <c r="AC42" s="285"/>
      <c r="AD42" s="286"/>
      <c r="AE42" s="286"/>
      <c r="AF42" s="286"/>
      <c r="AG42" s="286"/>
      <c r="AH42" s="286"/>
      <c r="AI42" s="286"/>
      <c r="AJ42" s="286"/>
      <c r="AK42" s="286"/>
      <c r="AL42" s="286"/>
      <c r="AM42" s="286"/>
      <c r="AN42" s="286"/>
    </row>
    <row r="43" spans="1:40" s="284" customFormat="1" ht="13.2">
      <c r="A43" s="283"/>
      <c r="B43" s="283"/>
      <c r="C43" s="283"/>
      <c r="D43" s="283"/>
      <c r="E43" s="283"/>
      <c r="F43" s="283"/>
      <c r="G43" s="286"/>
      <c r="H43" s="286"/>
      <c r="I43" s="286"/>
      <c r="J43" s="286"/>
      <c r="K43" s="286"/>
      <c r="L43" s="286"/>
      <c r="M43" s="286"/>
      <c r="N43" s="286"/>
      <c r="O43" s="286"/>
      <c r="P43" s="286"/>
      <c r="Q43" s="286"/>
      <c r="R43" s="286"/>
      <c r="S43" s="286"/>
      <c r="T43" s="286"/>
      <c r="U43" s="286"/>
      <c r="V43" s="286"/>
      <c r="W43" s="286"/>
      <c r="X43" s="286"/>
      <c r="Y43" s="286"/>
      <c r="Z43" s="286"/>
      <c r="AA43" s="286"/>
      <c r="AB43" s="285"/>
      <c r="AC43" s="282"/>
      <c r="AD43" s="283"/>
      <c r="AE43" s="283"/>
      <c r="AF43" s="283"/>
      <c r="AG43" s="283"/>
      <c r="AH43" s="283"/>
      <c r="AI43" s="283"/>
      <c r="AJ43" s="283"/>
      <c r="AK43" s="283"/>
      <c r="AL43" s="283"/>
      <c r="AM43" s="283"/>
      <c r="AN43" s="283"/>
    </row>
    <row r="44" spans="1:40" s="284" customFormat="1" ht="13.2">
      <c r="A44" s="283"/>
      <c r="B44" s="283"/>
      <c r="C44" s="283"/>
      <c r="D44" s="283"/>
      <c r="E44" s="283"/>
      <c r="F44" s="283"/>
      <c r="G44" s="286"/>
      <c r="H44" s="286"/>
      <c r="I44" s="286"/>
      <c r="J44" s="286"/>
      <c r="K44" s="286"/>
      <c r="L44" s="286"/>
      <c r="M44" s="286"/>
      <c r="N44" s="286"/>
      <c r="O44" s="286"/>
      <c r="P44" s="286"/>
      <c r="Q44" s="286"/>
      <c r="R44" s="286"/>
      <c r="S44" s="286"/>
      <c r="T44" s="286"/>
      <c r="U44" s="286"/>
      <c r="V44" s="286"/>
      <c r="W44" s="286"/>
      <c r="X44" s="286"/>
      <c r="Y44" s="286"/>
      <c r="Z44" s="286"/>
      <c r="AA44" s="286"/>
      <c r="AB44" s="285"/>
      <c r="AC44" s="282"/>
      <c r="AD44" s="283"/>
      <c r="AE44" s="283"/>
      <c r="AF44" s="283"/>
      <c r="AG44" s="283"/>
      <c r="AH44" s="283"/>
      <c r="AI44" s="283"/>
      <c r="AJ44" s="283"/>
      <c r="AK44" s="283"/>
      <c r="AL44" s="283"/>
      <c r="AM44" s="283"/>
      <c r="AN44" s="283"/>
    </row>
    <row r="45" spans="1:40" s="284" customFormat="1" ht="13.2">
      <c r="A45" s="283"/>
      <c r="B45" s="283"/>
      <c r="C45" s="283"/>
      <c r="D45" s="283"/>
      <c r="E45" s="283"/>
      <c r="F45" s="283"/>
      <c r="G45" s="283"/>
      <c r="H45" s="283"/>
      <c r="I45" s="283"/>
      <c r="J45" s="283"/>
      <c r="K45" s="283"/>
      <c r="L45" s="283"/>
      <c r="M45" s="283"/>
      <c r="N45" s="283"/>
      <c r="O45" s="283"/>
      <c r="P45" s="283"/>
      <c r="Q45" s="283"/>
      <c r="R45" s="283"/>
      <c r="S45" s="283"/>
      <c r="T45" s="283"/>
      <c r="U45" s="283"/>
      <c r="V45" s="283"/>
      <c r="W45" s="283"/>
      <c r="X45" s="283"/>
      <c r="Y45" s="283"/>
      <c r="Z45" s="283"/>
      <c r="AA45" s="283"/>
      <c r="AB45" s="282"/>
      <c r="AC45" s="282"/>
      <c r="AD45" s="283"/>
      <c r="AE45" s="283"/>
      <c r="AF45" s="283"/>
      <c r="AG45" s="283"/>
      <c r="AH45" s="283"/>
      <c r="AI45" s="283"/>
      <c r="AJ45" s="283"/>
      <c r="AK45" s="283"/>
      <c r="AL45" s="283"/>
      <c r="AM45" s="283"/>
      <c r="AN45" s="283"/>
    </row>
    <row r="46" spans="1:40" s="284" customFormat="1" ht="13.2">
      <c r="A46" s="283"/>
      <c r="B46" s="283"/>
      <c r="C46" s="283"/>
      <c r="D46" s="283"/>
      <c r="E46" s="283"/>
      <c r="F46" s="283"/>
      <c r="G46" s="283"/>
      <c r="H46" s="283"/>
      <c r="I46" s="283"/>
      <c r="J46" s="283"/>
      <c r="K46" s="283"/>
      <c r="L46" s="283"/>
      <c r="M46" s="283"/>
      <c r="N46" s="283"/>
      <c r="O46" s="283"/>
      <c r="P46" s="283"/>
      <c r="Q46" s="283"/>
      <c r="R46" s="283"/>
      <c r="S46" s="283"/>
      <c r="T46" s="283"/>
      <c r="U46" s="283"/>
      <c r="V46" s="283"/>
      <c r="W46" s="283"/>
      <c r="X46" s="283"/>
      <c r="Y46" s="283"/>
      <c r="Z46" s="283"/>
      <c r="AA46" s="283"/>
      <c r="AB46" s="282"/>
      <c r="AC46" s="282"/>
      <c r="AD46" s="283"/>
      <c r="AE46" s="283"/>
      <c r="AF46" s="283"/>
      <c r="AG46" s="283"/>
      <c r="AH46" s="283"/>
      <c r="AI46" s="283"/>
      <c r="AJ46" s="283"/>
      <c r="AK46" s="283"/>
      <c r="AL46" s="283"/>
      <c r="AM46" s="283"/>
      <c r="AN46" s="283"/>
    </row>
    <row r="47" spans="1:40" s="284" customFormat="1" ht="13.2">
      <c r="A47" s="283"/>
      <c r="B47" s="283"/>
      <c r="C47" s="283"/>
      <c r="D47" s="283"/>
      <c r="E47" s="283"/>
      <c r="F47" s="283"/>
      <c r="G47" s="283"/>
      <c r="H47" s="283"/>
      <c r="I47" s="283"/>
      <c r="J47" s="283"/>
      <c r="K47" s="283"/>
      <c r="L47" s="283"/>
      <c r="M47" s="283"/>
      <c r="N47" s="283"/>
      <c r="O47" s="283"/>
      <c r="P47" s="283"/>
      <c r="Q47" s="283"/>
      <c r="R47" s="283"/>
      <c r="S47" s="283"/>
      <c r="T47" s="283"/>
      <c r="U47" s="283"/>
      <c r="V47" s="283"/>
      <c r="W47" s="283"/>
      <c r="X47" s="283"/>
      <c r="Y47" s="283"/>
      <c r="Z47" s="283"/>
      <c r="AA47" s="283"/>
      <c r="AB47" s="282"/>
      <c r="AC47" s="282"/>
      <c r="AD47" s="283"/>
      <c r="AE47" s="283"/>
      <c r="AF47" s="283"/>
      <c r="AG47" s="283"/>
      <c r="AH47" s="283"/>
      <c r="AI47" s="283"/>
      <c r="AJ47" s="283"/>
      <c r="AK47" s="283"/>
      <c r="AL47" s="283"/>
      <c r="AM47" s="283"/>
      <c r="AN47" s="283"/>
    </row>
    <row r="48" spans="1:40" s="284" customFormat="1" ht="13.2">
      <c r="A48" s="283"/>
      <c r="B48" s="283"/>
      <c r="C48" s="283"/>
      <c r="D48" s="283"/>
      <c r="E48" s="283"/>
      <c r="F48" s="283"/>
      <c r="G48" s="283"/>
      <c r="H48" s="283"/>
      <c r="I48" s="283"/>
      <c r="J48" s="283"/>
      <c r="K48" s="283"/>
      <c r="L48" s="283"/>
      <c r="M48" s="283"/>
      <c r="N48" s="283"/>
      <c r="O48" s="283"/>
      <c r="P48" s="283"/>
      <c r="Q48" s="283"/>
      <c r="R48" s="283"/>
      <c r="S48" s="283"/>
      <c r="T48" s="283"/>
      <c r="U48" s="283"/>
      <c r="V48" s="283"/>
      <c r="W48" s="283"/>
      <c r="X48" s="283"/>
      <c r="Y48" s="283"/>
      <c r="Z48" s="283"/>
      <c r="AA48" s="283"/>
      <c r="AB48" s="282"/>
      <c r="AC48" s="282"/>
      <c r="AD48" s="283"/>
      <c r="AE48" s="283"/>
      <c r="AF48" s="283"/>
      <c r="AG48" s="283"/>
      <c r="AH48" s="283"/>
      <c r="AI48" s="283"/>
      <c r="AJ48" s="283"/>
      <c r="AK48" s="283"/>
      <c r="AL48" s="283"/>
      <c r="AM48" s="283"/>
      <c r="AN48" s="283"/>
    </row>
    <row r="49" spans="1:40" s="284" customFormat="1" ht="13.2">
      <c r="A49" s="283"/>
      <c r="B49" s="283"/>
      <c r="C49" s="283"/>
      <c r="D49" s="283"/>
      <c r="E49" s="283"/>
      <c r="F49" s="283"/>
      <c r="G49" s="283"/>
      <c r="H49" s="283"/>
      <c r="I49" s="283"/>
      <c r="J49" s="283"/>
      <c r="K49" s="283"/>
      <c r="L49" s="283"/>
      <c r="M49" s="283"/>
      <c r="N49" s="283"/>
      <c r="O49" s="283"/>
      <c r="P49" s="283"/>
      <c r="Q49" s="283"/>
      <c r="R49" s="283"/>
      <c r="S49" s="283"/>
      <c r="T49" s="283"/>
      <c r="U49" s="283"/>
      <c r="V49" s="283"/>
      <c r="W49" s="283"/>
      <c r="X49" s="283"/>
      <c r="Y49" s="283"/>
      <c r="Z49" s="283"/>
      <c r="AA49" s="283"/>
      <c r="AB49" s="282"/>
      <c r="AC49" s="282"/>
      <c r="AD49" s="283"/>
      <c r="AE49" s="283"/>
      <c r="AF49" s="283"/>
      <c r="AG49" s="283"/>
      <c r="AH49" s="283"/>
      <c r="AI49" s="283"/>
      <c r="AJ49" s="283"/>
      <c r="AK49" s="283"/>
      <c r="AL49" s="283"/>
      <c r="AM49" s="283"/>
      <c r="AN49" s="283"/>
    </row>
    <row r="50" spans="1:40" s="284" customFormat="1" ht="13.2">
      <c r="A50" s="283"/>
      <c r="B50" s="283"/>
      <c r="C50" s="283"/>
      <c r="D50" s="283"/>
      <c r="E50" s="283"/>
      <c r="F50" s="283"/>
      <c r="G50" s="283"/>
      <c r="H50" s="283"/>
      <c r="I50" s="283"/>
      <c r="J50" s="283"/>
      <c r="K50" s="283"/>
      <c r="L50" s="283"/>
      <c r="M50" s="283"/>
      <c r="N50" s="283"/>
      <c r="O50" s="283"/>
      <c r="P50" s="283"/>
      <c r="Q50" s="283"/>
      <c r="R50" s="283"/>
      <c r="S50" s="283"/>
      <c r="T50" s="283"/>
      <c r="U50" s="283"/>
      <c r="V50" s="283"/>
      <c r="W50" s="283"/>
      <c r="X50" s="283"/>
      <c r="Y50" s="283"/>
      <c r="Z50" s="283"/>
      <c r="AA50" s="283"/>
      <c r="AB50" s="282"/>
      <c r="AC50" s="282"/>
      <c r="AD50" s="283"/>
      <c r="AE50" s="283"/>
      <c r="AF50" s="283"/>
      <c r="AG50" s="283"/>
      <c r="AH50" s="283"/>
      <c r="AI50" s="283"/>
      <c r="AJ50" s="283"/>
      <c r="AK50" s="283"/>
      <c r="AL50" s="283"/>
      <c r="AM50" s="283"/>
      <c r="AN50" s="283"/>
    </row>
    <row r="51" spans="1:40" s="284" customFormat="1" ht="13.2">
      <c r="A51" s="283"/>
      <c r="B51" s="283"/>
      <c r="C51" s="283"/>
      <c r="D51" s="283"/>
      <c r="E51" s="283"/>
      <c r="F51" s="283"/>
      <c r="G51" s="283"/>
      <c r="H51" s="283"/>
      <c r="I51" s="283"/>
      <c r="J51" s="283"/>
      <c r="K51" s="283"/>
      <c r="L51" s="283"/>
      <c r="M51" s="283"/>
      <c r="N51" s="283"/>
      <c r="O51" s="283"/>
      <c r="P51" s="283"/>
      <c r="Q51" s="283"/>
      <c r="R51" s="283"/>
      <c r="S51" s="283"/>
      <c r="T51" s="283"/>
      <c r="U51" s="283"/>
      <c r="V51" s="283"/>
      <c r="W51" s="283"/>
      <c r="X51" s="283"/>
      <c r="Y51" s="283"/>
      <c r="Z51" s="283"/>
      <c r="AA51" s="283"/>
      <c r="AB51" s="282"/>
      <c r="AC51" s="282"/>
      <c r="AD51" s="283"/>
      <c r="AE51" s="283"/>
      <c r="AF51" s="283"/>
      <c r="AG51" s="283"/>
      <c r="AH51" s="283"/>
      <c r="AI51" s="283"/>
      <c r="AJ51" s="283"/>
      <c r="AK51" s="283"/>
      <c r="AL51" s="283"/>
      <c r="AM51" s="283"/>
      <c r="AN51" s="283"/>
    </row>
    <row r="52" spans="1:40" s="284" customFormat="1" ht="13.2">
      <c r="A52" s="283"/>
      <c r="B52" s="283"/>
      <c r="C52" s="283"/>
      <c r="D52" s="283"/>
      <c r="E52" s="283"/>
      <c r="F52" s="283"/>
      <c r="G52" s="283"/>
      <c r="H52" s="283"/>
      <c r="I52" s="283"/>
      <c r="J52" s="283"/>
      <c r="K52" s="283"/>
      <c r="L52" s="283"/>
      <c r="M52" s="283"/>
      <c r="N52" s="283"/>
      <c r="O52" s="283"/>
      <c r="P52" s="283"/>
      <c r="Q52" s="283"/>
      <c r="R52" s="283"/>
      <c r="S52" s="283"/>
      <c r="T52" s="283"/>
      <c r="U52" s="283"/>
      <c r="V52" s="283"/>
      <c r="W52" s="283"/>
      <c r="X52" s="283"/>
      <c r="Y52" s="283"/>
      <c r="Z52" s="283"/>
      <c r="AA52" s="283"/>
      <c r="AB52" s="282"/>
      <c r="AC52" s="282"/>
      <c r="AD52" s="283"/>
      <c r="AE52" s="283"/>
      <c r="AF52" s="283"/>
      <c r="AG52" s="283"/>
      <c r="AH52" s="283"/>
      <c r="AI52" s="283"/>
      <c r="AJ52" s="283"/>
      <c r="AK52" s="283"/>
      <c r="AL52" s="283"/>
      <c r="AM52" s="283"/>
      <c r="AN52" s="283"/>
    </row>
    <row r="53" spans="1:40" s="284" customFormat="1" ht="13.2">
      <c r="A53" s="283"/>
      <c r="B53" s="283"/>
      <c r="C53" s="283"/>
      <c r="D53" s="283"/>
      <c r="E53" s="283"/>
      <c r="F53" s="283"/>
      <c r="G53" s="283"/>
      <c r="H53" s="283"/>
      <c r="I53" s="283"/>
      <c r="J53" s="283"/>
      <c r="K53" s="283"/>
      <c r="L53" s="283"/>
      <c r="M53" s="283"/>
      <c r="N53" s="283"/>
      <c r="O53" s="283"/>
      <c r="P53" s="283"/>
      <c r="Q53" s="283"/>
      <c r="R53" s="283"/>
      <c r="S53" s="283"/>
      <c r="T53" s="283"/>
      <c r="U53" s="283"/>
      <c r="V53" s="283"/>
      <c r="W53" s="283"/>
      <c r="X53" s="283"/>
      <c r="Y53" s="283"/>
      <c r="Z53" s="283"/>
      <c r="AA53" s="283"/>
      <c r="AB53" s="282"/>
      <c r="AC53" s="282"/>
      <c r="AD53" s="283"/>
      <c r="AE53" s="283"/>
      <c r="AF53" s="283"/>
      <c r="AG53" s="283"/>
      <c r="AH53" s="283"/>
      <c r="AI53" s="283"/>
      <c r="AJ53" s="283"/>
      <c r="AK53" s="283"/>
      <c r="AL53" s="283"/>
      <c r="AM53" s="283"/>
      <c r="AN53" s="283"/>
    </row>
    <row r="54" spans="1:40" s="284" customFormat="1" ht="13.2">
      <c r="A54" s="283"/>
      <c r="B54" s="283"/>
      <c r="C54" s="283"/>
      <c r="D54" s="283"/>
      <c r="E54" s="283"/>
      <c r="F54" s="283"/>
      <c r="G54" s="283"/>
      <c r="H54" s="283"/>
      <c r="I54" s="283"/>
      <c r="J54" s="283"/>
      <c r="K54" s="283"/>
      <c r="L54" s="283"/>
      <c r="M54" s="283"/>
      <c r="N54" s="283"/>
      <c r="O54" s="283"/>
      <c r="P54" s="283"/>
      <c r="Q54" s="283"/>
      <c r="R54" s="283"/>
      <c r="S54" s="283"/>
      <c r="T54" s="283"/>
      <c r="U54" s="283"/>
      <c r="V54" s="283"/>
      <c r="W54" s="283"/>
      <c r="X54" s="283"/>
      <c r="Y54" s="283"/>
      <c r="Z54" s="283"/>
      <c r="AA54" s="283"/>
      <c r="AB54" s="282"/>
      <c r="AC54" s="282"/>
      <c r="AD54" s="283"/>
      <c r="AE54" s="283"/>
      <c r="AF54" s="283"/>
      <c r="AG54" s="283"/>
      <c r="AH54" s="283"/>
      <c r="AI54" s="283"/>
      <c r="AJ54" s="283"/>
      <c r="AK54" s="283"/>
      <c r="AL54" s="283"/>
      <c r="AM54" s="283"/>
      <c r="AN54" s="283"/>
    </row>
    <row r="55" spans="1:40" s="284" customFormat="1" ht="13.2">
      <c r="A55" s="283"/>
      <c r="B55" s="283"/>
      <c r="C55" s="283"/>
      <c r="D55" s="283"/>
      <c r="E55" s="283"/>
      <c r="F55" s="283"/>
      <c r="G55" s="283"/>
      <c r="H55" s="283"/>
      <c r="I55" s="283"/>
      <c r="J55" s="283"/>
      <c r="K55" s="283"/>
      <c r="L55" s="283"/>
      <c r="M55" s="283"/>
      <c r="N55" s="283"/>
      <c r="O55" s="283"/>
      <c r="P55" s="283"/>
      <c r="Q55" s="283"/>
      <c r="R55" s="283"/>
      <c r="S55" s="283"/>
      <c r="T55" s="283"/>
      <c r="U55" s="283"/>
      <c r="V55" s="283"/>
      <c r="W55" s="283"/>
      <c r="X55" s="283"/>
      <c r="Y55" s="283"/>
      <c r="Z55" s="283"/>
      <c r="AA55" s="283"/>
      <c r="AB55" s="282"/>
      <c r="AC55" s="282"/>
      <c r="AD55" s="283"/>
      <c r="AE55" s="283"/>
      <c r="AF55" s="283"/>
      <c r="AG55" s="283"/>
      <c r="AH55" s="283"/>
      <c r="AI55" s="283"/>
      <c r="AJ55" s="283"/>
      <c r="AK55" s="283"/>
      <c r="AL55" s="283"/>
      <c r="AM55" s="283"/>
      <c r="AN55" s="283"/>
    </row>
    <row r="56" spans="1:40" s="284" customFormat="1" ht="13.2">
      <c r="A56" s="283"/>
      <c r="B56" s="283"/>
      <c r="C56" s="283"/>
      <c r="D56" s="283"/>
      <c r="E56" s="283"/>
      <c r="F56" s="283"/>
      <c r="G56" s="283"/>
      <c r="H56" s="283"/>
      <c r="I56" s="283"/>
      <c r="J56" s="283"/>
      <c r="K56" s="283"/>
      <c r="L56" s="283"/>
      <c r="M56" s="283"/>
      <c r="N56" s="283"/>
      <c r="O56" s="283"/>
      <c r="P56" s="283"/>
      <c r="Q56" s="283"/>
      <c r="R56" s="283"/>
      <c r="S56" s="283"/>
      <c r="T56" s="283"/>
      <c r="U56" s="283"/>
      <c r="V56" s="283"/>
      <c r="W56" s="283"/>
      <c r="X56" s="283"/>
      <c r="Y56" s="283"/>
      <c r="Z56" s="283"/>
      <c r="AA56" s="283"/>
      <c r="AB56" s="282"/>
      <c r="AC56" s="282"/>
      <c r="AD56" s="283"/>
      <c r="AE56" s="283"/>
      <c r="AF56" s="283"/>
      <c r="AG56" s="283"/>
      <c r="AH56" s="283"/>
      <c r="AI56" s="283"/>
      <c r="AJ56" s="283"/>
      <c r="AK56" s="283"/>
      <c r="AL56" s="283"/>
      <c r="AM56" s="283"/>
      <c r="AN56" s="283"/>
    </row>
    <row r="57" spans="1:40" s="284" customFormat="1" ht="13.2">
      <c r="A57" s="283"/>
      <c r="B57" s="283"/>
      <c r="C57" s="283"/>
      <c r="D57" s="283"/>
      <c r="E57" s="283"/>
      <c r="F57" s="283"/>
      <c r="G57" s="283"/>
      <c r="H57" s="283"/>
      <c r="I57" s="283"/>
      <c r="J57" s="283"/>
      <c r="K57" s="283"/>
      <c r="L57" s="283"/>
      <c r="M57" s="283"/>
      <c r="N57" s="283"/>
      <c r="O57" s="283"/>
      <c r="P57" s="283"/>
      <c r="Q57" s="283"/>
      <c r="R57" s="283"/>
      <c r="S57" s="283"/>
      <c r="T57" s="283"/>
      <c r="U57" s="283"/>
      <c r="V57" s="283"/>
      <c r="W57" s="283"/>
      <c r="X57" s="283"/>
      <c r="Y57" s="283"/>
      <c r="Z57" s="283"/>
      <c r="AA57" s="283"/>
      <c r="AB57" s="282"/>
      <c r="AC57" s="282"/>
      <c r="AD57" s="283"/>
      <c r="AE57" s="283"/>
      <c r="AF57" s="283"/>
      <c r="AG57" s="283"/>
      <c r="AH57" s="283"/>
      <c r="AI57" s="283"/>
      <c r="AJ57" s="283"/>
      <c r="AK57" s="283"/>
      <c r="AL57" s="283"/>
      <c r="AM57" s="283"/>
      <c r="AN57" s="283"/>
    </row>
    <row r="58" spans="1:40" s="284" customFormat="1" ht="13.2">
      <c r="A58" s="283"/>
      <c r="B58" s="283"/>
      <c r="C58" s="283"/>
      <c r="D58" s="283"/>
      <c r="E58" s="283"/>
      <c r="F58" s="283"/>
      <c r="G58" s="283"/>
      <c r="H58" s="283"/>
      <c r="I58" s="283"/>
      <c r="J58" s="283"/>
      <c r="K58" s="283"/>
      <c r="L58" s="283"/>
      <c r="M58" s="283"/>
      <c r="N58" s="283"/>
      <c r="O58" s="283"/>
      <c r="P58" s="283"/>
      <c r="Q58" s="283"/>
      <c r="R58" s="283"/>
      <c r="S58" s="283"/>
      <c r="T58" s="283"/>
      <c r="U58" s="283"/>
      <c r="V58" s="283"/>
      <c r="W58" s="283"/>
      <c r="X58" s="283"/>
      <c r="Y58" s="283"/>
      <c r="Z58" s="283"/>
      <c r="AA58" s="283"/>
      <c r="AB58" s="282"/>
      <c r="AC58" s="282"/>
      <c r="AD58" s="283"/>
      <c r="AE58" s="283"/>
      <c r="AF58" s="283"/>
      <c r="AG58" s="283"/>
      <c r="AH58" s="283"/>
      <c r="AI58" s="283"/>
      <c r="AJ58" s="283"/>
      <c r="AK58" s="283"/>
      <c r="AL58" s="283"/>
      <c r="AM58" s="283"/>
      <c r="AN58" s="283"/>
    </row>
    <row r="59" spans="1:40" s="284" customFormat="1" ht="13.2">
      <c r="A59" s="283"/>
      <c r="B59" s="283"/>
      <c r="C59" s="283"/>
      <c r="D59" s="283"/>
      <c r="E59" s="283"/>
      <c r="F59" s="283"/>
      <c r="G59" s="283"/>
      <c r="H59" s="283"/>
      <c r="I59" s="283"/>
      <c r="J59" s="283"/>
      <c r="K59" s="283"/>
      <c r="L59" s="283"/>
      <c r="M59" s="283"/>
      <c r="N59" s="283"/>
      <c r="O59" s="283"/>
      <c r="P59" s="283"/>
      <c r="Q59" s="283"/>
      <c r="R59" s="283"/>
      <c r="S59" s="283"/>
      <c r="T59" s="283"/>
      <c r="U59" s="283"/>
      <c r="V59" s="283"/>
      <c r="W59" s="283"/>
      <c r="X59" s="283"/>
      <c r="Y59" s="283"/>
      <c r="Z59" s="283"/>
      <c r="AA59" s="283"/>
      <c r="AB59" s="282"/>
      <c r="AC59" s="282"/>
      <c r="AD59" s="283"/>
      <c r="AE59" s="283"/>
      <c r="AF59" s="283"/>
      <c r="AG59" s="283"/>
      <c r="AH59" s="283"/>
      <c r="AI59" s="283"/>
      <c r="AJ59" s="283"/>
      <c r="AK59" s="283"/>
      <c r="AL59" s="283"/>
      <c r="AM59" s="283"/>
      <c r="AN59" s="283"/>
    </row>
    <row r="60" spans="1:40" s="284" customFormat="1" ht="13.2">
      <c r="A60" s="283"/>
      <c r="B60" s="283"/>
      <c r="C60" s="283"/>
      <c r="D60" s="283"/>
      <c r="E60" s="283"/>
      <c r="F60" s="283"/>
      <c r="G60" s="283"/>
      <c r="H60" s="283"/>
      <c r="I60" s="283"/>
      <c r="J60" s="283"/>
      <c r="K60" s="283"/>
      <c r="L60" s="283"/>
      <c r="M60" s="283"/>
      <c r="N60" s="283"/>
      <c r="O60" s="283"/>
      <c r="P60" s="283"/>
      <c r="Q60" s="283"/>
      <c r="R60" s="283"/>
      <c r="S60" s="283"/>
      <c r="T60" s="283"/>
      <c r="U60" s="283"/>
      <c r="V60" s="283"/>
      <c r="W60" s="283"/>
      <c r="X60" s="283"/>
      <c r="Y60" s="283"/>
      <c r="Z60" s="283"/>
      <c r="AA60" s="283"/>
      <c r="AB60" s="282"/>
      <c r="AC60" s="282"/>
      <c r="AD60" s="283"/>
      <c r="AE60" s="283"/>
      <c r="AF60" s="283"/>
      <c r="AG60" s="283"/>
      <c r="AH60" s="283"/>
      <c r="AI60" s="283"/>
      <c r="AJ60" s="283"/>
      <c r="AK60" s="283"/>
      <c r="AL60" s="283"/>
      <c r="AM60" s="283"/>
      <c r="AN60" s="283"/>
    </row>
    <row r="61" spans="1:40" s="284" customFormat="1" ht="13.2">
      <c r="A61" s="283"/>
      <c r="B61" s="283"/>
      <c r="C61" s="283"/>
      <c r="D61" s="283"/>
      <c r="E61" s="283"/>
      <c r="F61" s="283"/>
      <c r="G61" s="283"/>
      <c r="H61" s="283"/>
      <c r="I61" s="283"/>
      <c r="J61" s="283"/>
      <c r="K61" s="283"/>
      <c r="L61" s="283"/>
      <c r="M61" s="283"/>
      <c r="N61" s="283"/>
      <c r="O61" s="283"/>
      <c r="P61" s="283"/>
      <c r="Q61" s="283"/>
      <c r="R61" s="283"/>
      <c r="S61" s="283"/>
      <c r="T61" s="283"/>
      <c r="U61" s="283"/>
      <c r="V61" s="283"/>
      <c r="W61" s="283"/>
      <c r="X61" s="283"/>
      <c r="Y61" s="283"/>
      <c r="Z61" s="283"/>
      <c r="AA61" s="283"/>
      <c r="AB61" s="282"/>
      <c r="AC61" s="282"/>
      <c r="AD61" s="283"/>
      <c r="AE61" s="283"/>
      <c r="AF61" s="283"/>
      <c r="AG61" s="283"/>
      <c r="AH61" s="283"/>
      <c r="AI61" s="283"/>
      <c r="AJ61" s="283"/>
      <c r="AK61" s="283"/>
      <c r="AL61" s="283"/>
      <c r="AM61" s="283"/>
      <c r="AN61" s="283"/>
    </row>
    <row r="62" spans="1:40" s="284" customFormat="1" ht="13.2">
      <c r="A62" s="283"/>
      <c r="B62" s="283"/>
      <c r="C62" s="283"/>
      <c r="D62" s="283"/>
      <c r="E62" s="283"/>
      <c r="F62" s="283"/>
      <c r="G62" s="283"/>
      <c r="H62" s="283"/>
      <c r="I62" s="283"/>
      <c r="J62" s="283"/>
      <c r="K62" s="283"/>
      <c r="L62" s="283"/>
      <c r="M62" s="283"/>
      <c r="N62" s="283"/>
      <c r="O62" s="283"/>
      <c r="P62" s="283"/>
      <c r="Q62" s="283"/>
      <c r="R62" s="283"/>
      <c r="S62" s="283"/>
      <c r="T62" s="283"/>
      <c r="U62" s="283"/>
      <c r="V62" s="283"/>
      <c r="W62" s="283"/>
      <c r="X62" s="283"/>
      <c r="Y62" s="283"/>
      <c r="Z62" s="283"/>
      <c r="AA62" s="283"/>
      <c r="AB62" s="282"/>
      <c r="AC62" s="282"/>
      <c r="AD62" s="283"/>
      <c r="AE62" s="283"/>
      <c r="AF62" s="283"/>
      <c r="AG62" s="283"/>
      <c r="AH62" s="283"/>
      <c r="AI62" s="283"/>
      <c r="AJ62" s="283"/>
      <c r="AK62" s="283"/>
      <c r="AL62" s="283"/>
      <c r="AM62" s="283"/>
      <c r="AN62" s="283"/>
    </row>
    <row r="63" spans="1:40" s="284" customFormat="1" ht="13.2">
      <c r="A63" s="283"/>
      <c r="B63" s="283"/>
      <c r="C63" s="283"/>
      <c r="D63" s="283"/>
      <c r="E63" s="283"/>
      <c r="F63" s="283"/>
      <c r="G63" s="283"/>
      <c r="H63" s="283"/>
      <c r="I63" s="283"/>
      <c r="J63" s="283"/>
      <c r="K63" s="283"/>
      <c r="L63" s="283"/>
      <c r="M63" s="283"/>
      <c r="N63" s="283"/>
      <c r="O63" s="283"/>
      <c r="P63" s="283"/>
      <c r="Q63" s="283"/>
      <c r="R63" s="283"/>
      <c r="S63" s="283"/>
      <c r="T63" s="283"/>
      <c r="U63" s="283"/>
      <c r="V63" s="283"/>
      <c r="W63" s="283"/>
      <c r="X63" s="283"/>
      <c r="Y63" s="283"/>
      <c r="Z63" s="283"/>
      <c r="AA63" s="283"/>
      <c r="AB63" s="282"/>
      <c r="AC63" s="282"/>
      <c r="AD63" s="283"/>
      <c r="AE63" s="283"/>
      <c r="AF63" s="283"/>
      <c r="AG63" s="283"/>
      <c r="AH63" s="283"/>
      <c r="AI63" s="283"/>
      <c r="AJ63" s="283"/>
      <c r="AK63" s="283"/>
      <c r="AL63" s="283"/>
      <c r="AM63" s="283"/>
      <c r="AN63" s="283"/>
    </row>
    <row r="64" spans="1:40" s="284" customFormat="1" ht="13.2">
      <c r="A64" s="283"/>
      <c r="B64" s="283"/>
      <c r="C64" s="283"/>
      <c r="D64" s="283"/>
      <c r="E64" s="283"/>
      <c r="F64" s="283"/>
      <c r="G64" s="283"/>
      <c r="H64" s="283"/>
      <c r="I64" s="283"/>
      <c r="J64" s="283"/>
      <c r="K64" s="283"/>
      <c r="L64" s="283"/>
      <c r="M64" s="283"/>
      <c r="N64" s="283"/>
      <c r="O64" s="283"/>
      <c r="P64" s="283"/>
      <c r="Q64" s="283"/>
      <c r="R64" s="283"/>
      <c r="S64" s="283"/>
      <c r="T64" s="283"/>
      <c r="U64" s="283"/>
      <c r="V64" s="283"/>
      <c r="W64" s="283"/>
      <c r="X64" s="283"/>
      <c r="Y64" s="283"/>
      <c r="Z64" s="283"/>
      <c r="AA64" s="283"/>
      <c r="AB64" s="282"/>
      <c r="AC64" s="282"/>
      <c r="AD64" s="283"/>
      <c r="AE64" s="283"/>
      <c r="AF64" s="283"/>
      <c r="AG64" s="283"/>
      <c r="AH64" s="283"/>
      <c r="AI64" s="283"/>
      <c r="AJ64" s="283"/>
      <c r="AK64" s="283"/>
      <c r="AL64" s="283"/>
      <c r="AM64" s="283"/>
      <c r="AN64" s="283"/>
    </row>
    <row r="65" spans="1:40" s="284" customFormat="1" ht="13.2">
      <c r="A65" s="283"/>
      <c r="B65" s="283"/>
      <c r="C65" s="283"/>
      <c r="D65" s="283"/>
      <c r="E65" s="283"/>
      <c r="F65" s="283"/>
      <c r="G65" s="283"/>
      <c r="H65" s="283"/>
      <c r="I65" s="283"/>
      <c r="J65" s="283"/>
      <c r="K65" s="283"/>
      <c r="L65" s="283"/>
      <c r="M65" s="283"/>
      <c r="N65" s="283"/>
      <c r="O65" s="283"/>
      <c r="P65" s="283"/>
      <c r="Q65" s="283"/>
      <c r="R65" s="283"/>
      <c r="S65" s="283"/>
      <c r="T65" s="283"/>
      <c r="U65" s="283"/>
      <c r="V65" s="283"/>
      <c r="W65" s="283"/>
      <c r="X65" s="283"/>
      <c r="Y65" s="283"/>
      <c r="Z65" s="283"/>
      <c r="AA65" s="283"/>
      <c r="AB65" s="282"/>
      <c r="AC65" s="282"/>
      <c r="AD65" s="283"/>
      <c r="AE65" s="283"/>
      <c r="AF65" s="283"/>
      <c r="AG65" s="283"/>
      <c r="AH65" s="283"/>
      <c r="AI65" s="283"/>
      <c r="AJ65" s="283"/>
      <c r="AK65" s="283"/>
      <c r="AL65" s="283"/>
      <c r="AM65" s="283"/>
      <c r="AN65" s="283"/>
    </row>
    <row r="66" spans="1:40" s="284" customFormat="1" ht="13.2">
      <c r="A66" s="283"/>
      <c r="B66" s="283"/>
      <c r="C66" s="283"/>
      <c r="D66" s="283"/>
      <c r="E66" s="283"/>
      <c r="F66" s="283"/>
      <c r="G66" s="283"/>
      <c r="H66" s="283"/>
      <c r="I66" s="283"/>
      <c r="J66" s="283"/>
      <c r="K66" s="283"/>
      <c r="L66" s="283"/>
      <c r="M66" s="283"/>
      <c r="N66" s="283"/>
      <c r="O66" s="283"/>
      <c r="P66" s="283"/>
      <c r="Q66" s="283"/>
      <c r="R66" s="283"/>
      <c r="S66" s="283"/>
      <c r="T66" s="283"/>
      <c r="U66" s="283"/>
      <c r="V66" s="283"/>
      <c r="W66" s="283"/>
      <c r="X66" s="283"/>
      <c r="Y66" s="283"/>
      <c r="Z66" s="283"/>
      <c r="AA66" s="283"/>
      <c r="AB66" s="282"/>
      <c r="AC66" s="282"/>
      <c r="AD66" s="283"/>
      <c r="AE66" s="283"/>
      <c r="AF66" s="283"/>
      <c r="AG66" s="283"/>
      <c r="AH66" s="283"/>
      <c r="AI66" s="283"/>
      <c r="AJ66" s="283"/>
      <c r="AK66" s="283"/>
      <c r="AL66" s="283"/>
      <c r="AM66" s="283"/>
      <c r="AN66" s="283"/>
    </row>
    <row r="67" spans="1:40" s="284" customFormat="1" ht="13.2">
      <c r="A67" s="283"/>
      <c r="B67" s="283"/>
      <c r="C67" s="283"/>
      <c r="D67" s="283"/>
      <c r="E67" s="283"/>
      <c r="F67" s="283"/>
      <c r="G67" s="283"/>
      <c r="H67" s="283"/>
      <c r="I67" s="283"/>
      <c r="J67" s="283"/>
      <c r="K67" s="283"/>
      <c r="L67" s="283"/>
      <c r="M67" s="283"/>
      <c r="N67" s="283"/>
      <c r="O67" s="283"/>
      <c r="P67" s="283"/>
      <c r="Q67" s="283"/>
      <c r="R67" s="283"/>
      <c r="S67" s="283"/>
      <c r="T67" s="283"/>
      <c r="U67" s="283"/>
      <c r="V67" s="283"/>
      <c r="W67" s="283"/>
      <c r="X67" s="283"/>
      <c r="Y67" s="283"/>
      <c r="Z67" s="283"/>
      <c r="AA67" s="283"/>
      <c r="AB67" s="282"/>
      <c r="AC67" s="282"/>
      <c r="AD67" s="283"/>
      <c r="AE67" s="283"/>
      <c r="AF67" s="283"/>
      <c r="AG67" s="283"/>
      <c r="AH67" s="283"/>
      <c r="AI67" s="283"/>
      <c r="AJ67" s="283"/>
      <c r="AK67" s="283"/>
      <c r="AL67" s="283"/>
      <c r="AM67" s="283"/>
      <c r="AN67" s="283"/>
    </row>
    <row r="68" spans="1:40" s="284" customFormat="1" ht="13.2">
      <c r="A68" s="283"/>
      <c r="B68" s="283"/>
      <c r="C68" s="283"/>
      <c r="D68" s="283"/>
      <c r="E68" s="283"/>
      <c r="F68" s="283"/>
      <c r="G68" s="283"/>
      <c r="H68" s="283"/>
      <c r="I68" s="283"/>
      <c r="J68" s="283"/>
      <c r="K68" s="283"/>
      <c r="L68" s="283"/>
      <c r="M68" s="283"/>
      <c r="N68" s="283"/>
      <c r="O68" s="283"/>
      <c r="P68" s="283"/>
      <c r="Q68" s="283"/>
      <c r="R68" s="283"/>
      <c r="S68" s="283"/>
      <c r="T68" s="283"/>
      <c r="U68" s="283"/>
      <c r="V68" s="283"/>
      <c r="W68" s="283"/>
      <c r="X68" s="283"/>
      <c r="Y68" s="283"/>
      <c r="Z68" s="283"/>
      <c r="AA68" s="283"/>
      <c r="AB68" s="282"/>
      <c r="AC68" s="282"/>
      <c r="AD68" s="283"/>
      <c r="AE68" s="283"/>
      <c r="AF68" s="283"/>
      <c r="AG68" s="283"/>
      <c r="AH68" s="283"/>
      <c r="AI68" s="283"/>
      <c r="AJ68" s="283"/>
      <c r="AK68" s="283"/>
      <c r="AL68" s="283"/>
      <c r="AM68" s="283"/>
      <c r="AN68" s="283"/>
    </row>
    <row r="69" spans="1:40" s="284" customFormat="1" ht="13.2">
      <c r="A69" s="283"/>
      <c r="B69" s="283"/>
      <c r="C69" s="283"/>
      <c r="D69" s="283"/>
      <c r="E69" s="283"/>
      <c r="F69" s="283"/>
      <c r="G69" s="283"/>
      <c r="H69" s="283"/>
      <c r="I69" s="283"/>
      <c r="J69" s="283"/>
      <c r="K69" s="283"/>
      <c r="L69" s="283"/>
      <c r="M69" s="283"/>
      <c r="N69" s="283"/>
      <c r="O69" s="283"/>
      <c r="P69" s="283"/>
      <c r="Q69" s="283"/>
      <c r="R69" s="283"/>
      <c r="S69" s="283"/>
      <c r="T69" s="283"/>
      <c r="U69" s="283"/>
      <c r="V69" s="283"/>
      <c r="W69" s="283"/>
      <c r="X69" s="283"/>
      <c r="Y69" s="283"/>
      <c r="Z69" s="283"/>
      <c r="AA69" s="283"/>
      <c r="AB69" s="282"/>
      <c r="AC69" s="282"/>
      <c r="AD69" s="283"/>
      <c r="AE69" s="283"/>
      <c r="AF69" s="283"/>
      <c r="AG69" s="283"/>
      <c r="AH69" s="283"/>
      <c r="AI69" s="283"/>
      <c r="AJ69" s="283"/>
      <c r="AK69" s="283"/>
      <c r="AL69" s="283"/>
      <c r="AM69" s="283"/>
      <c r="AN69" s="283"/>
    </row>
    <row r="70" spans="1:40" s="284" customFormat="1" ht="13.2">
      <c r="A70" s="283"/>
      <c r="B70" s="283"/>
      <c r="C70" s="283"/>
      <c r="D70" s="283"/>
      <c r="E70" s="283"/>
      <c r="F70" s="283"/>
      <c r="G70" s="283"/>
      <c r="H70" s="283"/>
      <c r="I70" s="283"/>
      <c r="J70" s="283"/>
      <c r="K70" s="283"/>
      <c r="L70" s="283"/>
      <c r="M70" s="283"/>
      <c r="N70" s="283"/>
      <c r="O70" s="283"/>
      <c r="P70" s="283"/>
      <c r="Q70" s="283"/>
      <c r="R70" s="283"/>
      <c r="S70" s="283"/>
      <c r="T70" s="283"/>
      <c r="U70" s="283"/>
      <c r="V70" s="283"/>
      <c r="W70" s="283"/>
      <c r="X70" s="283"/>
      <c r="Y70" s="283"/>
      <c r="Z70" s="283"/>
      <c r="AA70" s="283"/>
      <c r="AB70" s="282"/>
      <c r="AC70" s="282"/>
      <c r="AD70" s="283"/>
      <c r="AE70" s="283"/>
      <c r="AF70" s="283"/>
      <c r="AG70" s="283"/>
      <c r="AH70" s="283"/>
      <c r="AI70" s="283"/>
      <c r="AJ70" s="283"/>
      <c r="AK70" s="283"/>
      <c r="AL70" s="283"/>
      <c r="AM70" s="283"/>
      <c r="AN70" s="283"/>
    </row>
    <row r="71" spans="1:40" s="284" customFormat="1" ht="13.2">
      <c r="A71" s="283"/>
      <c r="B71" s="283"/>
      <c r="C71" s="283"/>
      <c r="D71" s="283"/>
      <c r="E71" s="283"/>
      <c r="F71" s="283"/>
      <c r="G71" s="283"/>
      <c r="H71" s="283"/>
      <c r="I71" s="283"/>
      <c r="J71" s="283"/>
      <c r="K71" s="283"/>
      <c r="L71" s="283"/>
      <c r="M71" s="283"/>
      <c r="N71" s="283"/>
      <c r="O71" s="283"/>
      <c r="P71" s="283"/>
      <c r="Q71" s="283"/>
      <c r="R71" s="283"/>
      <c r="S71" s="283"/>
      <c r="T71" s="283"/>
      <c r="U71" s="283"/>
      <c r="V71" s="283"/>
      <c r="W71" s="283"/>
      <c r="X71" s="283"/>
      <c r="Y71" s="283"/>
      <c r="Z71" s="283"/>
      <c r="AA71" s="283"/>
      <c r="AB71" s="282"/>
      <c r="AC71" s="282"/>
      <c r="AD71" s="283"/>
      <c r="AE71" s="283"/>
      <c r="AF71" s="283"/>
      <c r="AG71" s="283"/>
      <c r="AH71" s="283"/>
      <c r="AI71" s="283"/>
      <c r="AJ71" s="283"/>
      <c r="AK71" s="283"/>
      <c r="AL71" s="283"/>
      <c r="AM71" s="283"/>
      <c r="AN71" s="283"/>
    </row>
    <row r="72" spans="1:40" s="284" customFormat="1" ht="13.2">
      <c r="A72" s="283"/>
      <c r="B72" s="283"/>
      <c r="C72" s="283"/>
      <c r="D72" s="283"/>
      <c r="E72" s="283"/>
      <c r="F72" s="283"/>
      <c r="G72" s="283"/>
      <c r="H72" s="283"/>
      <c r="I72" s="283"/>
      <c r="J72" s="283"/>
      <c r="K72" s="283"/>
      <c r="L72" s="283"/>
      <c r="M72" s="283"/>
      <c r="N72" s="283"/>
      <c r="O72" s="283"/>
      <c r="P72" s="283"/>
      <c r="Q72" s="283"/>
      <c r="R72" s="283"/>
      <c r="S72" s="283"/>
      <c r="T72" s="283"/>
      <c r="U72" s="283"/>
      <c r="V72" s="283"/>
      <c r="W72" s="283"/>
      <c r="X72" s="283"/>
      <c r="Y72" s="283"/>
      <c r="Z72" s="283"/>
      <c r="AA72" s="283"/>
      <c r="AB72" s="282"/>
      <c r="AC72" s="282"/>
      <c r="AD72" s="283"/>
      <c r="AE72" s="283"/>
      <c r="AF72" s="283"/>
      <c r="AG72" s="283"/>
      <c r="AH72" s="283"/>
      <c r="AI72" s="283"/>
      <c r="AJ72" s="283"/>
      <c r="AK72" s="283"/>
      <c r="AL72" s="283"/>
      <c r="AM72" s="283"/>
      <c r="AN72" s="283"/>
    </row>
    <row r="73" spans="1:40" ht="13.2">
      <c r="G73" s="283"/>
      <c r="H73" s="283"/>
      <c r="I73" s="283"/>
      <c r="J73" s="283"/>
      <c r="K73" s="283"/>
      <c r="L73" s="283"/>
      <c r="M73" s="283"/>
      <c r="N73" s="283"/>
      <c r="O73" s="283"/>
      <c r="P73" s="283"/>
      <c r="Q73" s="283"/>
      <c r="R73" s="283"/>
      <c r="S73" s="283"/>
      <c r="T73" s="283"/>
      <c r="U73" s="283"/>
      <c r="V73" s="283"/>
      <c r="W73" s="283"/>
      <c r="X73" s="283"/>
      <c r="Y73" s="283"/>
      <c r="Z73" s="283"/>
      <c r="AA73" s="283"/>
      <c r="AB73" s="282"/>
    </row>
    <row r="74" spans="1:40" ht="13.2">
      <c r="G74" s="283"/>
      <c r="H74" s="283"/>
      <c r="I74" s="283"/>
      <c r="J74" s="283"/>
      <c r="K74" s="283"/>
      <c r="L74" s="283"/>
      <c r="M74" s="283"/>
      <c r="N74" s="283"/>
      <c r="O74" s="283"/>
      <c r="P74" s="283"/>
      <c r="Q74" s="283"/>
      <c r="R74" s="283"/>
      <c r="S74" s="283"/>
      <c r="T74" s="283"/>
      <c r="U74" s="283"/>
      <c r="V74" s="283"/>
      <c r="W74" s="283"/>
      <c r="X74" s="283"/>
      <c r="Y74" s="283"/>
      <c r="Z74" s="283"/>
      <c r="AA74" s="283"/>
      <c r="AB74" s="282"/>
    </row>
  </sheetData>
  <mergeCells count="34">
    <mergeCell ref="G36:I36"/>
    <mergeCell ref="G37:I37"/>
    <mergeCell ref="G38:I38"/>
    <mergeCell ref="G39:I39"/>
    <mergeCell ref="G30:I30"/>
    <mergeCell ref="G31:I31"/>
    <mergeCell ref="G32:I32"/>
    <mergeCell ref="G33:I33"/>
    <mergeCell ref="G34:I34"/>
    <mergeCell ref="G35:I35"/>
    <mergeCell ref="G29:I29"/>
    <mergeCell ref="G18:I18"/>
    <mergeCell ref="G19:I19"/>
    <mergeCell ref="G20:I20"/>
    <mergeCell ref="G21:I21"/>
    <mergeCell ref="G22:I22"/>
    <mergeCell ref="G23:I23"/>
    <mergeCell ref="G24:I24"/>
    <mergeCell ref="G25:I25"/>
    <mergeCell ref="G26:I26"/>
    <mergeCell ref="G27:I27"/>
    <mergeCell ref="G28:I28"/>
    <mergeCell ref="G17:I17"/>
    <mergeCell ref="J3:Z5"/>
    <mergeCell ref="G7:I7"/>
    <mergeCell ref="G8:I8"/>
    <mergeCell ref="G9:I9"/>
    <mergeCell ref="G10:I10"/>
    <mergeCell ref="G11:I11"/>
    <mergeCell ref="G12:I12"/>
    <mergeCell ref="G13:I13"/>
    <mergeCell ref="G14:I14"/>
    <mergeCell ref="G15:I15"/>
    <mergeCell ref="G16:I16"/>
  </mergeCells>
  <phoneticPr fontId="4"/>
  <hyperlinks>
    <hyperlink ref="G7:I7" location="'12-1'!A1" display="１２－１"/>
    <hyperlink ref="G8:I8" location="'12-2'!A1" display="１２－２"/>
    <hyperlink ref="G9:I9" location="'12-3・4・5'!A1" display="１２－３"/>
    <hyperlink ref="G10:I10" location="'12-3・4・5'!A29" display="１２－４"/>
    <hyperlink ref="G11:I11" location="'12-3・4・5'!A44" display="１２－５"/>
    <hyperlink ref="G12:I12" location="'12-6'!A1" display="１２－６"/>
    <hyperlink ref="G13:I13" location="'12-7'!A1" display="１２－７"/>
    <hyperlink ref="G14:I14" location="'12-8・9・10'!A1" display="１２－８"/>
    <hyperlink ref="G16:I16" location="'12-8・9・10'!A43" display="１２－１０"/>
    <hyperlink ref="G15:I15" location="'12-8・9・10'!A30" display="１２－９"/>
    <hyperlink ref="G17:I17" location="'12-11・12・13'!A1" display="１２－１１"/>
    <hyperlink ref="G18:I18" location="'12-11・12・13'!A35" display="１２－１２"/>
    <hyperlink ref="G19:I19" location="'12-11・12・13'!A52" display="１２－１３"/>
    <hyperlink ref="G20:I20" location="'12-14'!A1" display="１２－１４"/>
    <hyperlink ref="G21:I21" location="'12-15・16・17'!A1" display="１２－１５"/>
    <hyperlink ref="G22:I22" location="'12-15・16・17'!A34" display="１２－１６"/>
    <hyperlink ref="G23:I23" location="'12-15・16・17'!A47" display="１２－１７"/>
    <hyperlink ref="G24:I24" location="'12-18'!A1" display="１２－１８"/>
    <hyperlink ref="G25:I25" location="'12-19'!A1" display="１２－１９"/>
    <hyperlink ref="G26:I26" location="'12-20'!A1" display="１２－２０"/>
    <hyperlink ref="G27:I27" location="'12-21'!A1" display="１２－２１"/>
    <hyperlink ref="G28:I28" location="'12-22'!A1" display="１２－２２"/>
    <hyperlink ref="G29:I29" location="'12-23'!A1" display="１２－２３"/>
    <hyperlink ref="G30:I30" location="'12-24'!A1" display="１２－２４"/>
    <hyperlink ref="G31:I31" location="'12-25'!A1" display="１２－２５"/>
    <hyperlink ref="G32:I32" location="'12-26'!A1" display="１２－２６"/>
    <hyperlink ref="G33:I33" location="'12-27'!A1" display="１２－２７"/>
    <hyperlink ref="G34:I34" location="'12-28'!A1" display="１２－２８"/>
    <hyperlink ref="G35:I35" location="'12-29'!A1" display="１２－２９"/>
    <hyperlink ref="G36:I36" location="'12-30'!A1" display="１２－３０"/>
    <hyperlink ref="G37:I37" location="'12-31'!A1" display="１２－３１"/>
    <hyperlink ref="G38:I38" location="'12-32'!A1" display="１２－３２"/>
    <hyperlink ref="G39:I39" location="'12-33'!A1" display="１２－３３"/>
  </hyperlinks>
  <pageMargins left="0.78700000000000003" right="0.78700000000000003" top="0.77" bottom="0.74" header="0.51200000000000001" footer="0.51200000000000001"/>
  <pageSetup paperSize="9" scale="97"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U39"/>
  <sheetViews>
    <sheetView showGridLines="0" zoomScaleNormal="100" zoomScaleSheetLayoutView="100" workbookViewId="0">
      <selection activeCell="A47" sqref="A47"/>
    </sheetView>
  </sheetViews>
  <sheetFormatPr defaultColWidth="10.69921875" defaultRowHeight="13.2"/>
  <cols>
    <col min="1" max="1" width="12.59765625" style="67" customWidth="1"/>
    <col min="2" max="5" width="14.59765625" style="67" customWidth="1"/>
    <col min="6" max="10" width="15.59765625" style="67" customWidth="1"/>
    <col min="11" max="11" width="12.69921875" style="67" customWidth="1"/>
    <col min="12" max="16384" width="10.69921875" style="67"/>
  </cols>
  <sheetData>
    <row r="1" spans="1:10" customFormat="1" ht="14.4">
      <c r="A1" s="97" t="s">
        <v>243</v>
      </c>
      <c r="B1" s="205"/>
      <c r="C1" s="205"/>
      <c r="D1" s="205"/>
      <c r="E1" s="205"/>
      <c r="F1" s="205"/>
      <c r="G1" s="205"/>
      <c r="H1" s="205"/>
      <c r="J1" s="204"/>
    </row>
    <row r="2" spans="1:10" customFormat="1" ht="14.4">
      <c r="A2" s="205"/>
      <c r="B2" s="205"/>
      <c r="C2" s="205"/>
      <c r="D2" s="205"/>
      <c r="E2" s="205"/>
      <c r="F2" s="205"/>
      <c r="G2" s="210"/>
      <c r="H2" s="205"/>
      <c r="J2" s="204"/>
    </row>
    <row r="3" spans="1:10" customFormat="1" ht="15.75" customHeight="1">
      <c r="A3" s="376" t="s">
        <v>0</v>
      </c>
      <c r="B3" s="378" t="s">
        <v>226</v>
      </c>
      <c r="C3" s="406"/>
      <c r="D3" s="407"/>
      <c r="E3" s="378" t="s">
        <v>334</v>
      </c>
      <c r="F3" s="406"/>
      <c r="G3" s="150"/>
      <c r="H3" s="186"/>
      <c r="J3" s="204"/>
    </row>
    <row r="4" spans="1:10" customFormat="1" ht="15.75" customHeight="1">
      <c r="A4" s="377"/>
      <c r="B4" s="187" t="s">
        <v>92</v>
      </c>
      <c r="C4" s="268" t="s">
        <v>227</v>
      </c>
      <c r="D4" s="268" t="s">
        <v>228</v>
      </c>
      <c r="E4" s="188" t="s">
        <v>229</v>
      </c>
      <c r="F4" s="188" t="s">
        <v>230</v>
      </c>
      <c r="G4" s="189" t="s">
        <v>231</v>
      </c>
      <c r="H4" s="92"/>
      <c r="J4" s="204"/>
    </row>
    <row r="5" spans="1:10" customFormat="1" ht="15.75" customHeight="1">
      <c r="A5" s="241" t="s">
        <v>559</v>
      </c>
      <c r="B5" s="190">
        <v>65326</v>
      </c>
      <c r="C5" s="160">
        <v>1566</v>
      </c>
      <c r="D5" s="160">
        <v>63760</v>
      </c>
      <c r="E5" s="160">
        <v>4994060</v>
      </c>
      <c r="F5" s="160">
        <v>4967835</v>
      </c>
      <c r="G5" s="217">
        <v>99.47</v>
      </c>
      <c r="H5" s="160"/>
      <c r="J5" s="204"/>
    </row>
    <row r="6" spans="1:10" customFormat="1" ht="15.75" customHeight="1">
      <c r="A6" s="242" t="s">
        <v>346</v>
      </c>
      <c r="B6" s="190">
        <v>67524</v>
      </c>
      <c r="C6" s="160">
        <v>1550</v>
      </c>
      <c r="D6" s="160">
        <v>65974</v>
      </c>
      <c r="E6" s="160">
        <v>5225811</v>
      </c>
      <c r="F6" s="160">
        <v>5200923</v>
      </c>
      <c r="G6" s="217">
        <v>99.52</v>
      </c>
      <c r="H6" s="160"/>
      <c r="J6" s="204"/>
    </row>
    <row r="7" spans="1:10" customFormat="1" ht="15.75" customHeight="1">
      <c r="A7" s="242" t="s">
        <v>347</v>
      </c>
      <c r="B7" s="190">
        <v>69797</v>
      </c>
      <c r="C7" s="160">
        <v>1502</v>
      </c>
      <c r="D7" s="160">
        <v>68295</v>
      </c>
      <c r="E7" s="160">
        <v>5490472</v>
      </c>
      <c r="F7" s="160">
        <v>5463841</v>
      </c>
      <c r="G7" s="217">
        <v>99.51</v>
      </c>
      <c r="H7" s="160"/>
      <c r="J7" s="204"/>
    </row>
    <row r="8" spans="1:10" customFormat="1" ht="15.75" customHeight="1">
      <c r="A8" s="301" t="s">
        <v>348</v>
      </c>
      <c r="B8" s="317">
        <v>71568</v>
      </c>
      <c r="C8" s="318">
        <v>1366</v>
      </c>
      <c r="D8" s="318">
        <f>B8-C8</f>
        <v>70202</v>
      </c>
      <c r="E8" s="318">
        <v>5726899</v>
      </c>
      <c r="F8" s="318">
        <v>5704672</v>
      </c>
      <c r="G8" s="319">
        <v>99.61</v>
      </c>
      <c r="H8" s="160"/>
      <c r="J8" s="204"/>
    </row>
    <row r="9" spans="1:10" customFormat="1" ht="15.75" customHeight="1">
      <c r="A9" s="304" t="s">
        <v>579</v>
      </c>
      <c r="B9" s="320">
        <f>C9+D9</f>
        <v>71747</v>
      </c>
      <c r="C9" s="321">
        <v>1252</v>
      </c>
      <c r="D9" s="321">
        <v>70495</v>
      </c>
      <c r="E9" s="321">
        <v>6081212</v>
      </c>
      <c r="F9" s="321">
        <v>6059564</v>
      </c>
      <c r="G9" s="322">
        <v>99.64</v>
      </c>
      <c r="H9" s="160"/>
      <c r="J9" s="204"/>
    </row>
    <row r="10" spans="1:10" customFormat="1" ht="14.4">
      <c r="A10" s="93" t="s">
        <v>232</v>
      </c>
      <c r="B10" s="160"/>
      <c r="C10" s="160"/>
      <c r="D10" s="160"/>
      <c r="E10" s="160"/>
      <c r="F10" s="160"/>
      <c r="G10" s="67"/>
      <c r="H10" s="85" t="s">
        <v>238</v>
      </c>
      <c r="J10" s="204"/>
    </row>
    <row r="11" spans="1:10" customFormat="1" ht="14.4">
      <c r="A11" s="93"/>
      <c r="B11" s="160"/>
      <c r="C11" s="160"/>
      <c r="D11" s="160"/>
      <c r="E11" s="160"/>
      <c r="F11" s="160"/>
      <c r="G11" s="67"/>
      <c r="H11" s="160"/>
      <c r="J11" s="204"/>
    </row>
    <row r="12" spans="1:10" customFormat="1" ht="14.4">
      <c r="A12" s="93"/>
      <c r="B12" s="160"/>
      <c r="C12" s="160"/>
      <c r="D12" s="160"/>
      <c r="E12" s="160"/>
      <c r="F12" s="160"/>
      <c r="G12" s="160"/>
      <c r="H12" s="160"/>
      <c r="J12" s="204"/>
    </row>
    <row r="13" spans="1:10" s="68" customFormat="1">
      <c r="A13" s="97" t="s">
        <v>244</v>
      </c>
      <c r="B13" s="67"/>
      <c r="C13" s="67"/>
      <c r="D13" s="67"/>
      <c r="E13" s="67"/>
      <c r="F13" s="67"/>
      <c r="G13" s="67"/>
      <c r="H13" s="67"/>
      <c r="I13" s="67"/>
      <c r="J13" s="207"/>
    </row>
    <row r="14" spans="1:10" s="68" customFormat="1">
      <c r="A14" s="97"/>
      <c r="B14" s="67"/>
      <c r="C14" s="67"/>
      <c r="D14" s="67"/>
      <c r="E14" s="67"/>
      <c r="F14" s="67"/>
      <c r="G14" s="67"/>
      <c r="H14" s="67"/>
      <c r="I14" s="67"/>
      <c r="J14" s="207"/>
    </row>
    <row r="15" spans="1:10" s="70" customFormat="1" ht="17.25" customHeight="1">
      <c r="A15" s="376" t="s">
        <v>0</v>
      </c>
      <c r="B15" s="404" t="s">
        <v>55</v>
      </c>
      <c r="C15" s="383" t="s">
        <v>233</v>
      </c>
      <c r="D15" s="384"/>
      <c r="E15" s="404" t="s">
        <v>60</v>
      </c>
      <c r="F15" s="404" t="s">
        <v>234</v>
      </c>
      <c r="G15" s="400" t="s">
        <v>235</v>
      </c>
      <c r="H15" s="402" t="s">
        <v>236</v>
      </c>
      <c r="I15" s="94"/>
      <c r="J15" s="208"/>
    </row>
    <row r="16" spans="1:10" s="70" customFormat="1" ht="17.25" customHeight="1">
      <c r="A16" s="377"/>
      <c r="B16" s="405"/>
      <c r="C16" s="81" t="s">
        <v>58</v>
      </c>
      <c r="D16" s="81" t="s">
        <v>59</v>
      </c>
      <c r="E16" s="405"/>
      <c r="F16" s="405"/>
      <c r="G16" s="401"/>
      <c r="H16" s="403"/>
      <c r="I16" s="94"/>
      <c r="J16" s="208"/>
    </row>
    <row r="17" spans="1:10" s="70" customFormat="1" ht="15.9" customHeight="1">
      <c r="A17" s="241" t="s">
        <v>559</v>
      </c>
      <c r="B17" s="190">
        <v>1995207</v>
      </c>
      <c r="C17" s="160">
        <v>48831</v>
      </c>
      <c r="D17" s="160">
        <v>1100365</v>
      </c>
      <c r="E17" s="160">
        <v>161959</v>
      </c>
      <c r="F17" s="160">
        <v>679975</v>
      </c>
      <c r="G17" s="160">
        <v>46518</v>
      </c>
      <c r="H17" s="160">
        <v>4077</v>
      </c>
      <c r="I17" s="91"/>
      <c r="J17" s="209"/>
    </row>
    <row r="18" spans="1:10" s="70" customFormat="1" ht="15.9" customHeight="1">
      <c r="A18" s="242" t="s">
        <v>346</v>
      </c>
      <c r="B18" s="160">
        <v>2086813</v>
      </c>
      <c r="C18" s="160">
        <v>50549</v>
      </c>
      <c r="D18" s="160">
        <v>1143001</v>
      </c>
      <c r="E18" s="160">
        <v>172958</v>
      </c>
      <c r="F18" s="160">
        <v>715461</v>
      </c>
      <c r="G18" s="160">
        <v>48300</v>
      </c>
      <c r="H18" s="160">
        <v>4844</v>
      </c>
      <c r="J18" s="209"/>
    </row>
    <row r="19" spans="1:10" s="70" customFormat="1" ht="15.9" customHeight="1">
      <c r="A19" s="242" t="s">
        <v>347</v>
      </c>
      <c r="B19" s="190">
        <v>2158521</v>
      </c>
      <c r="C19" s="160">
        <v>51505</v>
      </c>
      <c r="D19" s="160">
        <v>1177498</v>
      </c>
      <c r="E19" s="160">
        <v>184236</v>
      </c>
      <c r="F19" s="160">
        <v>739880</v>
      </c>
      <c r="G19" s="160">
        <v>49083</v>
      </c>
      <c r="H19" s="160">
        <v>5402</v>
      </c>
      <c r="J19" s="209"/>
    </row>
    <row r="20" spans="1:10" customFormat="1" ht="15.75" customHeight="1">
      <c r="A20" s="301" t="s">
        <v>348</v>
      </c>
      <c r="B20" s="317">
        <v>2250444</v>
      </c>
      <c r="C20" s="318">
        <v>52063</v>
      </c>
      <c r="D20" s="318">
        <v>1218489</v>
      </c>
      <c r="E20" s="318">
        <v>198298</v>
      </c>
      <c r="F20" s="318">
        <v>775286</v>
      </c>
      <c r="G20" s="318">
        <v>49741</v>
      </c>
      <c r="H20" s="318">
        <v>6308</v>
      </c>
      <c r="J20" s="204"/>
    </row>
    <row r="21" spans="1:10" customFormat="1" ht="15.75" customHeight="1">
      <c r="A21" s="304" t="s">
        <v>578</v>
      </c>
      <c r="B21" s="320">
        <v>2154713</v>
      </c>
      <c r="C21" s="321">
        <v>49558</v>
      </c>
      <c r="D21" s="321">
        <v>1164703</v>
      </c>
      <c r="E21" s="321">
        <v>180972</v>
      </c>
      <c r="F21" s="321">
        <v>752304</v>
      </c>
      <c r="G21" s="321">
        <v>46450</v>
      </c>
      <c r="H21" s="321">
        <v>7176</v>
      </c>
      <c r="J21" s="204"/>
    </row>
    <row r="22" spans="1:10" s="70" customFormat="1" ht="13.5" customHeight="1">
      <c r="A22" s="76"/>
      <c r="B22" s="94"/>
      <c r="C22" s="94"/>
      <c r="D22" s="94"/>
      <c r="E22" s="94"/>
      <c r="F22" s="94"/>
      <c r="G22" s="94"/>
      <c r="H22" s="85" t="s">
        <v>238</v>
      </c>
      <c r="I22" s="91"/>
      <c r="J22" s="209"/>
    </row>
    <row r="23" spans="1:10" s="70" customFormat="1" ht="13.5" customHeight="1">
      <c r="A23" s="76"/>
      <c r="B23" s="94"/>
      <c r="C23" s="94"/>
      <c r="D23" s="94"/>
      <c r="E23" s="94"/>
      <c r="F23" s="94"/>
      <c r="G23" s="94"/>
      <c r="H23" s="94"/>
      <c r="I23" s="91"/>
      <c r="J23" s="209"/>
    </row>
    <row r="24" spans="1:10" s="70" customFormat="1" ht="13.5" customHeight="1">
      <c r="A24" s="94"/>
      <c r="B24" s="94"/>
      <c r="C24" s="94"/>
      <c r="D24" s="94"/>
      <c r="E24" s="94"/>
      <c r="F24" s="94"/>
      <c r="G24" s="94"/>
      <c r="H24" s="94"/>
      <c r="I24" s="91"/>
      <c r="J24" s="209"/>
    </row>
    <row r="25" spans="1:10" s="70" customFormat="1" ht="17.25" customHeight="1">
      <c r="A25" s="56" t="s">
        <v>245</v>
      </c>
      <c r="B25" s="94"/>
      <c r="C25" s="94"/>
      <c r="D25" s="94"/>
      <c r="E25" s="94"/>
      <c r="F25" s="94"/>
      <c r="G25" s="94"/>
      <c r="H25" s="94"/>
      <c r="I25" s="91"/>
      <c r="J25" s="209"/>
    </row>
    <row r="26" spans="1:10" s="70" customFormat="1" ht="12.75" customHeight="1">
      <c r="B26" s="91"/>
      <c r="C26" s="91"/>
      <c r="D26" s="91"/>
      <c r="E26" s="91"/>
      <c r="F26" s="91"/>
      <c r="G26" s="91"/>
      <c r="H26" s="200" t="s">
        <v>237</v>
      </c>
      <c r="I26" s="91"/>
      <c r="J26" s="209"/>
    </row>
    <row r="27" spans="1:10" s="70" customFormat="1" ht="17.25" customHeight="1">
      <c r="A27" s="376" t="s">
        <v>0</v>
      </c>
      <c r="B27" s="376" t="s">
        <v>55</v>
      </c>
      <c r="C27" s="383" t="s">
        <v>233</v>
      </c>
      <c r="D27" s="384"/>
      <c r="E27" s="404" t="s">
        <v>60</v>
      </c>
      <c r="F27" s="404" t="s">
        <v>234</v>
      </c>
      <c r="G27" s="400" t="s">
        <v>235</v>
      </c>
      <c r="H27" s="402" t="s">
        <v>236</v>
      </c>
      <c r="I27" s="94"/>
      <c r="J27" s="208"/>
    </row>
    <row r="28" spans="1:10" s="70" customFormat="1" ht="17.25" customHeight="1">
      <c r="A28" s="377"/>
      <c r="B28" s="377"/>
      <c r="C28" s="81" t="s">
        <v>58</v>
      </c>
      <c r="D28" s="81" t="s">
        <v>59</v>
      </c>
      <c r="E28" s="405"/>
      <c r="F28" s="405"/>
      <c r="G28" s="401"/>
      <c r="H28" s="403"/>
      <c r="I28" s="94"/>
      <c r="J28" s="208"/>
    </row>
    <row r="29" spans="1:10" s="70" customFormat="1" ht="15.9" customHeight="1">
      <c r="A29" s="241" t="s">
        <v>559</v>
      </c>
      <c r="B29" s="160">
        <v>59840045</v>
      </c>
      <c r="C29" s="160">
        <v>27010866</v>
      </c>
      <c r="D29" s="160">
        <v>18600990</v>
      </c>
      <c r="E29" s="160">
        <v>2479369</v>
      </c>
      <c r="F29" s="160">
        <v>9853659</v>
      </c>
      <c r="G29" s="160">
        <v>1406167</v>
      </c>
      <c r="H29" s="160">
        <v>488995</v>
      </c>
      <c r="I29" s="91"/>
      <c r="J29" s="209"/>
    </row>
    <row r="30" spans="1:10" s="70" customFormat="1" ht="15.9" customHeight="1">
      <c r="A30" s="242" t="s">
        <v>346</v>
      </c>
      <c r="B30" s="160">
        <v>62910306</v>
      </c>
      <c r="C30" s="160">
        <v>28525850</v>
      </c>
      <c r="D30" s="160">
        <v>19523942</v>
      </c>
      <c r="E30" s="160">
        <v>2626675</v>
      </c>
      <c r="F30" s="160">
        <v>10216115</v>
      </c>
      <c r="G30" s="160">
        <v>1454391</v>
      </c>
      <c r="H30" s="160">
        <v>563333</v>
      </c>
      <c r="J30" s="209"/>
    </row>
    <row r="31" spans="1:10" s="70" customFormat="1" ht="15.9" customHeight="1">
      <c r="A31" s="242" t="s">
        <v>347</v>
      </c>
      <c r="B31" s="190">
        <v>64692087</v>
      </c>
      <c r="C31" s="160">
        <v>29635192</v>
      </c>
      <c r="D31" s="160">
        <v>20129559</v>
      </c>
      <c r="E31" s="160">
        <v>2765499</v>
      </c>
      <c r="F31" s="160">
        <v>10056606</v>
      </c>
      <c r="G31" s="160">
        <v>1467907</v>
      </c>
      <c r="H31" s="160">
        <v>637324</v>
      </c>
      <c r="J31" s="209"/>
    </row>
    <row r="32" spans="1:10" customFormat="1" ht="15.75" customHeight="1">
      <c r="A32" s="301" t="s">
        <v>348</v>
      </c>
      <c r="B32" s="317">
        <f>SUM(C32:H32)</f>
        <v>67864634</v>
      </c>
      <c r="C32" s="318">
        <v>30950138</v>
      </c>
      <c r="D32" s="318">
        <v>21045463</v>
      </c>
      <c r="E32" s="318">
        <v>2939307</v>
      </c>
      <c r="F32" s="318">
        <v>10649040</v>
      </c>
      <c r="G32" s="318">
        <v>1504614</v>
      </c>
      <c r="H32" s="318">
        <v>776072</v>
      </c>
      <c r="J32" s="204"/>
    </row>
    <row r="33" spans="1:255" customFormat="1" ht="15.75" customHeight="1">
      <c r="A33" s="304" t="s">
        <v>580</v>
      </c>
      <c r="B33" s="320">
        <f>SUM(C33:H33)</f>
        <v>66308280</v>
      </c>
      <c r="C33" s="321">
        <v>30253796</v>
      </c>
      <c r="D33" s="321">
        <v>20360204</v>
      </c>
      <c r="E33" s="321">
        <v>2826871</v>
      </c>
      <c r="F33" s="321">
        <v>10557002</v>
      </c>
      <c r="G33" s="321">
        <v>1439744</v>
      </c>
      <c r="H33" s="321">
        <v>870663</v>
      </c>
      <c r="J33" s="204"/>
    </row>
    <row r="34" spans="1:255" s="70" customFormat="1" ht="13.5" customHeight="1">
      <c r="A34" s="76"/>
      <c r="B34" s="76"/>
      <c r="C34" s="67"/>
      <c r="D34" s="67"/>
      <c r="E34" s="67"/>
      <c r="F34" s="67"/>
      <c r="G34" s="67"/>
      <c r="H34" s="85" t="s">
        <v>238</v>
      </c>
      <c r="I34" s="91"/>
      <c r="J34" s="209"/>
    </row>
    <row r="35" spans="1:255" s="68" customFormat="1">
      <c r="A35" s="201"/>
      <c r="B35" s="202"/>
      <c r="C35" s="202"/>
      <c r="D35" s="202"/>
      <c r="E35" s="202"/>
      <c r="F35" s="202"/>
      <c r="G35" s="202"/>
      <c r="H35" s="202"/>
      <c r="I35" s="202"/>
      <c r="J35" s="202"/>
      <c r="K35" s="67"/>
    </row>
    <row r="36" spans="1:255" ht="13.5" customHeight="1">
      <c r="A36" s="203"/>
      <c r="B36" s="202"/>
      <c r="C36" s="202"/>
      <c r="D36" s="202"/>
      <c r="E36" s="202"/>
      <c r="F36" s="202"/>
      <c r="G36" s="202"/>
      <c r="H36" s="202"/>
      <c r="I36" s="202"/>
      <c r="J36" s="202"/>
      <c r="L36" s="68"/>
      <c r="M36" s="68"/>
      <c r="N36" s="68"/>
      <c r="O36" s="68"/>
      <c r="P36" s="68"/>
      <c r="Q36" s="68"/>
      <c r="R36" s="68"/>
      <c r="S36" s="68"/>
      <c r="T36" s="68"/>
      <c r="U36" s="68"/>
      <c r="V36" s="68"/>
      <c r="W36" s="68"/>
      <c r="X36" s="68"/>
      <c r="Y36" s="68"/>
      <c r="Z36" s="68"/>
      <c r="AA36" s="68"/>
      <c r="AB36" s="68"/>
      <c r="AC36" s="68"/>
      <c r="AD36" s="68"/>
      <c r="AE36" s="68"/>
      <c r="AF36" s="68"/>
      <c r="AG36" s="68"/>
      <c r="AH36" s="68"/>
      <c r="AI36" s="68"/>
      <c r="AJ36" s="68"/>
      <c r="AK36" s="68"/>
      <c r="AL36" s="68"/>
      <c r="AM36" s="68"/>
      <c r="AN36" s="68"/>
      <c r="AO36" s="68"/>
      <c r="AP36" s="68"/>
      <c r="AQ36" s="68"/>
      <c r="AR36" s="68"/>
      <c r="AS36" s="68"/>
      <c r="AT36" s="68"/>
      <c r="AU36" s="68"/>
      <c r="AV36" s="68"/>
      <c r="AW36" s="68"/>
      <c r="AX36" s="68"/>
      <c r="AY36" s="68"/>
      <c r="AZ36" s="68"/>
      <c r="BA36" s="68"/>
      <c r="BB36" s="68"/>
      <c r="BC36" s="68"/>
      <c r="BD36" s="68"/>
      <c r="BE36" s="68"/>
      <c r="BF36" s="68"/>
      <c r="BG36" s="68"/>
      <c r="BH36" s="68"/>
      <c r="BI36" s="68"/>
      <c r="BJ36" s="68"/>
      <c r="BK36" s="68"/>
      <c r="BL36" s="68"/>
      <c r="BM36" s="68"/>
      <c r="BN36" s="68"/>
      <c r="BO36" s="68"/>
      <c r="BP36" s="68"/>
      <c r="BQ36" s="68"/>
      <c r="BR36" s="68"/>
      <c r="BS36" s="68"/>
      <c r="BT36" s="68"/>
      <c r="BU36" s="68"/>
      <c r="BV36" s="68"/>
      <c r="BW36" s="68"/>
      <c r="BX36" s="68"/>
      <c r="BY36" s="68"/>
      <c r="BZ36" s="68"/>
      <c r="CA36" s="68"/>
      <c r="CB36" s="68"/>
      <c r="CC36" s="68"/>
      <c r="CD36" s="68"/>
      <c r="CE36" s="68"/>
      <c r="CF36" s="68"/>
      <c r="CG36" s="68"/>
      <c r="CH36" s="68"/>
      <c r="CI36" s="68"/>
      <c r="CJ36" s="68"/>
      <c r="CK36" s="68"/>
      <c r="CL36" s="68"/>
      <c r="CM36" s="68"/>
      <c r="CN36" s="68"/>
      <c r="CO36" s="68"/>
      <c r="CP36" s="68"/>
      <c r="CQ36" s="68"/>
      <c r="CR36" s="68"/>
      <c r="CS36" s="68"/>
      <c r="CT36" s="68"/>
      <c r="CU36" s="68"/>
      <c r="CV36" s="68"/>
      <c r="CW36" s="68"/>
      <c r="CX36" s="68"/>
      <c r="CY36" s="68"/>
      <c r="CZ36" s="68"/>
      <c r="DA36" s="68"/>
      <c r="DB36" s="68"/>
      <c r="DC36" s="68"/>
      <c r="DD36" s="68"/>
      <c r="DE36" s="68"/>
      <c r="DF36" s="68"/>
      <c r="DG36" s="68"/>
      <c r="DH36" s="68"/>
      <c r="DI36" s="68"/>
      <c r="DJ36" s="68"/>
      <c r="DK36" s="68"/>
      <c r="DL36" s="68"/>
      <c r="DM36" s="68"/>
      <c r="DN36" s="68"/>
      <c r="DO36" s="68"/>
      <c r="DP36" s="68"/>
      <c r="DQ36" s="68"/>
      <c r="DR36" s="68"/>
      <c r="DS36" s="68"/>
      <c r="DT36" s="68"/>
      <c r="DU36" s="68"/>
      <c r="DV36" s="68"/>
      <c r="DW36" s="68"/>
      <c r="DX36" s="68"/>
      <c r="DY36" s="68"/>
      <c r="DZ36" s="68"/>
      <c r="EA36" s="68"/>
      <c r="EB36" s="68"/>
      <c r="EC36" s="68"/>
      <c r="ED36" s="68"/>
      <c r="EE36" s="68"/>
      <c r="EF36" s="68"/>
      <c r="EG36" s="68"/>
      <c r="EH36" s="68"/>
      <c r="EI36" s="68"/>
      <c r="EJ36" s="68"/>
      <c r="EK36" s="68"/>
      <c r="EL36" s="68"/>
      <c r="EM36" s="68"/>
      <c r="EN36" s="68"/>
      <c r="EO36" s="68"/>
      <c r="EP36" s="68"/>
      <c r="EQ36" s="68"/>
      <c r="ER36" s="68"/>
      <c r="ES36" s="68"/>
      <c r="ET36" s="68"/>
      <c r="EU36" s="68"/>
      <c r="EV36" s="68"/>
      <c r="EW36" s="68"/>
      <c r="EX36" s="68"/>
      <c r="EY36" s="68"/>
      <c r="EZ36" s="68"/>
      <c r="FA36" s="68"/>
      <c r="FB36" s="68"/>
      <c r="FC36" s="68"/>
      <c r="FD36" s="68"/>
      <c r="FE36" s="68"/>
      <c r="FF36" s="68"/>
      <c r="FG36" s="68"/>
      <c r="FH36" s="68"/>
      <c r="FI36" s="68"/>
      <c r="FJ36" s="68"/>
      <c r="FK36" s="68"/>
      <c r="FL36" s="68"/>
      <c r="FM36" s="68"/>
      <c r="FN36" s="68"/>
      <c r="FO36" s="68"/>
      <c r="FP36" s="68"/>
      <c r="FQ36" s="68"/>
      <c r="FR36" s="68"/>
      <c r="FS36" s="68"/>
      <c r="FT36" s="68"/>
      <c r="FU36" s="68"/>
      <c r="FV36" s="68"/>
      <c r="FW36" s="68"/>
      <c r="FX36" s="68"/>
      <c r="FY36" s="68"/>
      <c r="FZ36" s="68"/>
      <c r="GA36" s="68"/>
      <c r="GB36" s="68"/>
      <c r="GC36" s="68"/>
      <c r="GD36" s="68"/>
      <c r="GE36" s="68"/>
      <c r="GF36" s="68"/>
      <c r="GG36" s="68"/>
      <c r="GH36" s="68"/>
      <c r="GI36" s="68"/>
      <c r="GJ36" s="68"/>
      <c r="GK36" s="68"/>
      <c r="GL36" s="68"/>
      <c r="GM36" s="68"/>
      <c r="GN36" s="68"/>
      <c r="GO36" s="68"/>
      <c r="GP36" s="68"/>
      <c r="GQ36" s="68"/>
      <c r="GR36" s="68"/>
      <c r="GS36" s="68"/>
      <c r="GT36" s="68"/>
      <c r="GU36" s="68"/>
      <c r="GV36" s="68"/>
      <c r="GW36" s="68"/>
      <c r="GX36" s="68"/>
      <c r="GY36" s="68"/>
      <c r="GZ36" s="68"/>
      <c r="HA36" s="68"/>
      <c r="HB36" s="68"/>
      <c r="HC36" s="68"/>
      <c r="HD36" s="68"/>
      <c r="HE36" s="68"/>
      <c r="HF36" s="68"/>
      <c r="HG36" s="68"/>
      <c r="HH36" s="68"/>
      <c r="HI36" s="68"/>
      <c r="HJ36" s="68"/>
      <c r="HK36" s="68"/>
      <c r="HL36" s="68"/>
      <c r="HM36" s="68"/>
      <c r="HN36" s="68"/>
      <c r="HO36" s="68"/>
      <c r="HP36" s="68"/>
      <c r="HQ36" s="68"/>
      <c r="HR36" s="68"/>
      <c r="HS36" s="68"/>
      <c r="HT36" s="68"/>
      <c r="HU36" s="68"/>
      <c r="HV36" s="68"/>
      <c r="HW36" s="68"/>
      <c r="HX36" s="68"/>
      <c r="HY36" s="68"/>
      <c r="HZ36" s="68"/>
      <c r="IA36" s="68"/>
      <c r="IB36" s="68"/>
      <c r="IC36" s="68"/>
      <c r="ID36" s="68"/>
      <c r="IE36" s="68"/>
      <c r="IF36" s="68"/>
      <c r="IG36" s="68"/>
      <c r="IH36" s="68"/>
      <c r="II36" s="68"/>
      <c r="IJ36" s="68"/>
      <c r="IK36" s="68"/>
      <c r="IL36" s="68"/>
      <c r="IM36" s="68"/>
      <c r="IN36" s="68"/>
      <c r="IO36" s="68"/>
      <c r="IP36" s="68"/>
      <c r="IQ36" s="68"/>
      <c r="IR36" s="68"/>
      <c r="IS36" s="68"/>
      <c r="IT36" s="68"/>
      <c r="IU36" s="68"/>
    </row>
    <row r="37" spans="1:255" ht="14.4">
      <c r="A37" s="204"/>
      <c r="B37" s="204"/>
      <c r="C37" s="204"/>
      <c r="D37" s="204"/>
      <c r="E37" s="204"/>
      <c r="F37" s="204"/>
      <c r="G37" s="204"/>
      <c r="H37" s="204"/>
      <c r="I37" s="204"/>
    </row>
    <row r="38" spans="1:255" ht="14.4">
      <c r="A38" s="204"/>
      <c r="B38" s="204"/>
      <c r="C38" s="204"/>
      <c r="D38" s="204"/>
      <c r="E38" s="204"/>
      <c r="F38" s="204"/>
      <c r="G38" s="204"/>
      <c r="H38" s="204"/>
      <c r="I38" s="204"/>
    </row>
    <row r="39" spans="1:255" ht="14.4">
      <c r="A39" s="204"/>
      <c r="B39" s="204"/>
      <c r="C39" s="204"/>
      <c r="D39" s="204"/>
      <c r="E39" s="204"/>
      <c r="F39" s="204"/>
      <c r="G39" s="204"/>
      <c r="H39" s="204"/>
      <c r="I39" s="204"/>
    </row>
  </sheetData>
  <mergeCells count="17">
    <mergeCell ref="A3:A4"/>
    <mergeCell ref="B3:D3"/>
    <mergeCell ref="E3:F3"/>
    <mergeCell ref="A15:A16"/>
    <mergeCell ref="B15:B16"/>
    <mergeCell ref="C15:D15"/>
    <mergeCell ref="E15:E16"/>
    <mergeCell ref="F15:F16"/>
    <mergeCell ref="G15:G16"/>
    <mergeCell ref="H15:H16"/>
    <mergeCell ref="A27:A28"/>
    <mergeCell ref="B27:B28"/>
    <mergeCell ref="C27:D27"/>
    <mergeCell ref="E27:E28"/>
    <mergeCell ref="F27:F28"/>
    <mergeCell ref="G27:G28"/>
    <mergeCell ref="H27:H28"/>
  </mergeCells>
  <phoneticPr fontId="4"/>
  <pageMargins left="0.51181102362204722" right="0.51181102362204722" top="0.74803149606299213" bottom="0.51181102362204722" header="0" footer="0"/>
  <pageSetup paperSize="9"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O11"/>
  <sheetViews>
    <sheetView showGridLines="0" showOutlineSymbols="0" zoomScaleNormal="100" zoomScaleSheetLayoutView="100" workbookViewId="0"/>
  </sheetViews>
  <sheetFormatPr defaultColWidth="10.69921875" defaultRowHeight="13.2"/>
  <cols>
    <col min="1" max="1" width="11.3984375" style="1" customWidth="1"/>
    <col min="2" max="13" width="12.59765625" style="1" customWidth="1"/>
    <col min="14" max="16384" width="10.69921875" style="1"/>
  </cols>
  <sheetData>
    <row r="1" spans="1:249" s="4" customFormat="1">
      <c r="A1" s="41" t="s">
        <v>350</v>
      </c>
      <c r="B1" s="1"/>
      <c r="C1" s="1"/>
      <c r="D1" s="1"/>
      <c r="E1" s="1"/>
    </row>
    <row r="2" spans="1:249" s="4" customFormat="1">
      <c r="A2" s="41"/>
      <c r="B2" s="1"/>
      <c r="C2" s="1"/>
      <c r="D2" s="1"/>
      <c r="E2" s="1"/>
      <c r="O2" s="5" t="s">
        <v>102</v>
      </c>
    </row>
    <row r="3" spans="1:249" s="12" customFormat="1" ht="17.25" customHeight="1">
      <c r="A3" s="410" t="s">
        <v>0</v>
      </c>
      <c r="B3" s="408" t="s">
        <v>55</v>
      </c>
      <c r="C3" s="411"/>
      <c r="D3" s="408" t="s">
        <v>351</v>
      </c>
      <c r="E3" s="411"/>
      <c r="F3" s="412" t="s">
        <v>164</v>
      </c>
      <c r="G3" s="412"/>
      <c r="H3" s="412" t="s">
        <v>165</v>
      </c>
      <c r="I3" s="412"/>
      <c r="J3" s="408" t="s">
        <v>166</v>
      </c>
      <c r="K3" s="411"/>
      <c r="L3" s="408" t="s">
        <v>167</v>
      </c>
      <c r="M3" s="409"/>
      <c r="N3" s="408" t="s">
        <v>222</v>
      </c>
      <c r="O3" s="409"/>
    </row>
    <row r="4" spans="1:249" s="12" customFormat="1" ht="17.25" customHeight="1">
      <c r="A4" s="386"/>
      <c r="B4" s="44" t="s">
        <v>325</v>
      </c>
      <c r="C4" s="44" t="s">
        <v>326</v>
      </c>
      <c r="D4" s="44" t="s">
        <v>325</v>
      </c>
      <c r="E4" s="44" t="s">
        <v>326</v>
      </c>
      <c r="F4" s="44" t="s">
        <v>325</v>
      </c>
      <c r="G4" s="44" t="s">
        <v>326</v>
      </c>
      <c r="H4" s="44" t="s">
        <v>325</v>
      </c>
      <c r="I4" s="44" t="s">
        <v>326</v>
      </c>
      <c r="J4" s="44" t="s">
        <v>325</v>
      </c>
      <c r="K4" s="44" t="s">
        <v>326</v>
      </c>
      <c r="L4" s="39" t="s">
        <v>325</v>
      </c>
      <c r="M4" s="59" t="s">
        <v>326</v>
      </c>
      <c r="N4" s="39" t="s">
        <v>325</v>
      </c>
      <c r="O4" s="59" t="s">
        <v>326</v>
      </c>
    </row>
    <row r="5" spans="1:249" s="12" customFormat="1" ht="15.9" customHeight="1">
      <c r="A5" s="241" t="s">
        <v>559</v>
      </c>
      <c r="B5" s="163">
        <v>1276994</v>
      </c>
      <c r="C5" s="163">
        <v>3203203</v>
      </c>
      <c r="D5" s="163">
        <v>46681</v>
      </c>
      <c r="E5" s="60">
        <v>116584</v>
      </c>
      <c r="F5" s="60">
        <v>54028</v>
      </c>
      <c r="G5" s="60">
        <v>138852</v>
      </c>
      <c r="H5" s="60">
        <v>682418</v>
      </c>
      <c r="I5" s="60">
        <v>1280162</v>
      </c>
      <c r="J5" s="60">
        <v>99799</v>
      </c>
      <c r="K5" s="60">
        <v>684171</v>
      </c>
      <c r="L5" s="60">
        <v>137237</v>
      </c>
      <c r="M5" s="60">
        <v>378962</v>
      </c>
      <c r="N5" s="55">
        <v>256831</v>
      </c>
      <c r="O5" s="55">
        <v>604472</v>
      </c>
    </row>
    <row r="6" spans="1:249" s="12" customFormat="1" ht="15.9" customHeight="1">
      <c r="A6" s="242" t="s">
        <v>346</v>
      </c>
      <c r="B6" s="175">
        <v>1274835</v>
      </c>
      <c r="C6" s="176">
        <v>3223837</v>
      </c>
      <c r="D6" s="176">
        <v>38883</v>
      </c>
      <c r="E6" s="169">
        <v>96464</v>
      </c>
      <c r="F6" s="169">
        <v>51971</v>
      </c>
      <c r="G6" s="169">
        <v>136797</v>
      </c>
      <c r="H6" s="169">
        <v>685986</v>
      </c>
      <c r="I6" s="169">
        <v>1280573</v>
      </c>
      <c r="J6" s="169">
        <v>100136</v>
      </c>
      <c r="K6" s="169">
        <v>698029</v>
      </c>
      <c r="L6" s="169">
        <v>141386</v>
      </c>
      <c r="M6" s="169">
        <v>399183</v>
      </c>
      <c r="N6" s="55">
        <v>256473</v>
      </c>
      <c r="O6" s="55">
        <v>612791</v>
      </c>
    </row>
    <row r="7" spans="1:249" s="12" customFormat="1" ht="15.9" customHeight="1">
      <c r="A7" s="242" t="s">
        <v>347</v>
      </c>
      <c r="B7" s="175">
        <v>1240217</v>
      </c>
      <c r="C7" s="176">
        <v>3054544</v>
      </c>
      <c r="D7" s="176">
        <v>28035</v>
      </c>
      <c r="E7" s="169">
        <v>54627</v>
      </c>
      <c r="F7" s="169">
        <v>49369</v>
      </c>
      <c r="G7" s="169">
        <v>120291</v>
      </c>
      <c r="H7" s="169">
        <v>666782</v>
      </c>
      <c r="I7" s="169">
        <v>1256533</v>
      </c>
      <c r="J7" s="169">
        <v>97143</v>
      </c>
      <c r="K7" s="169">
        <v>606994</v>
      </c>
      <c r="L7" s="169">
        <v>143074</v>
      </c>
      <c r="M7" s="169">
        <v>414388</v>
      </c>
      <c r="N7" s="55">
        <v>255814</v>
      </c>
      <c r="O7" s="55">
        <v>601711</v>
      </c>
    </row>
    <row r="8" spans="1:249" s="11" customFormat="1" ht="15.9" customHeight="1">
      <c r="A8" s="301" t="s">
        <v>348</v>
      </c>
      <c r="B8" s="323">
        <v>1191116</v>
      </c>
      <c r="C8" s="163">
        <v>3096244</v>
      </c>
      <c r="D8" s="163">
        <v>21038</v>
      </c>
      <c r="E8" s="60">
        <v>42280</v>
      </c>
      <c r="F8" s="60">
        <v>47116</v>
      </c>
      <c r="G8" s="60">
        <v>125981</v>
      </c>
      <c r="H8" s="60">
        <v>661529</v>
      </c>
      <c r="I8" s="60">
        <v>1261524</v>
      </c>
      <c r="J8" s="60">
        <v>96380</v>
      </c>
      <c r="K8" s="60">
        <v>627253</v>
      </c>
      <c r="L8" s="60">
        <v>108107</v>
      </c>
      <c r="M8" s="60">
        <v>426225</v>
      </c>
      <c r="N8" s="60">
        <v>256946</v>
      </c>
      <c r="O8" s="60">
        <v>612981</v>
      </c>
    </row>
    <row r="9" spans="1:249" s="11" customFormat="1" ht="15.9" customHeight="1">
      <c r="A9" s="304" t="s">
        <v>560</v>
      </c>
      <c r="B9" s="249">
        <f>D9+F9+H9+J9+L9+N9</f>
        <v>940290</v>
      </c>
      <c r="C9" s="250">
        <f>E9+G9+I9+K9+M9+O9</f>
        <v>2616162</v>
      </c>
      <c r="D9" s="250">
        <v>13716</v>
      </c>
      <c r="E9" s="248">
        <v>25375</v>
      </c>
      <c r="F9" s="248">
        <v>41103</v>
      </c>
      <c r="G9" s="248">
        <v>112650</v>
      </c>
      <c r="H9" s="248">
        <v>485858</v>
      </c>
      <c r="I9" s="248">
        <v>967312</v>
      </c>
      <c r="J9" s="248">
        <v>93058</v>
      </c>
      <c r="K9" s="248">
        <v>592241</v>
      </c>
      <c r="L9" s="248">
        <v>98354</v>
      </c>
      <c r="M9" s="248">
        <v>383998</v>
      </c>
      <c r="N9" s="248">
        <f>632+207569</f>
        <v>208201</v>
      </c>
      <c r="O9" s="248">
        <v>534586</v>
      </c>
    </row>
    <row r="10" spans="1:249" s="12" customFormat="1" ht="13.5" customHeight="1">
      <c r="A10" s="76"/>
      <c r="B10" s="94"/>
      <c r="C10" s="94"/>
      <c r="D10" s="85"/>
      <c r="E10" s="91"/>
      <c r="F10" s="92"/>
      <c r="G10" s="92"/>
      <c r="H10" s="92"/>
      <c r="I10" s="92"/>
      <c r="J10" s="92"/>
      <c r="K10" s="85"/>
      <c r="L10" s="70"/>
      <c r="M10" s="70"/>
      <c r="N10" s="70"/>
      <c r="O10" s="85" t="s">
        <v>331</v>
      </c>
    </row>
    <row r="11" spans="1:249" ht="13.5" customHeight="1">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row>
  </sheetData>
  <mergeCells count="8">
    <mergeCell ref="L3:M3"/>
    <mergeCell ref="N3:O3"/>
    <mergeCell ref="A3:A4"/>
    <mergeCell ref="B3:C3"/>
    <mergeCell ref="D3:E3"/>
    <mergeCell ref="F3:G3"/>
    <mergeCell ref="H3:I3"/>
    <mergeCell ref="J3:K3"/>
  </mergeCells>
  <phoneticPr fontId="4"/>
  <pageMargins left="0.51181102362204722" right="0.47244094488188981" top="0.74803149606299213" bottom="0.51181102362204722" header="0" footer="0"/>
  <pageSetup paperSize="9" scale="69" orientation="landscape" r:id="rId1"/>
  <headerFooter alignWithMargins="0"/>
  <colBreaks count="1" manualBreakCount="1">
    <brk id="7" max="9"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8"/>
  <sheetViews>
    <sheetView showGridLines="0" zoomScaleNormal="100" zoomScaleSheetLayoutView="100" workbookViewId="0"/>
  </sheetViews>
  <sheetFormatPr defaultColWidth="13.59765625" defaultRowHeight="13.2"/>
  <cols>
    <col min="1" max="1" width="14" style="115" customWidth="1"/>
    <col min="2" max="2" width="8.3984375" style="114" customWidth="1"/>
    <col min="3" max="8" width="8.09765625" style="114" customWidth="1"/>
    <col min="9" max="9" width="8.09765625" style="115" customWidth="1"/>
    <col min="10" max="10" width="5.3984375" style="115" customWidth="1"/>
    <col min="11" max="16384" width="13.59765625" style="114"/>
  </cols>
  <sheetData>
    <row r="1" spans="1:10" ht="15.9" customHeight="1">
      <c r="A1" s="113" t="s">
        <v>329</v>
      </c>
    </row>
    <row r="2" spans="1:10" ht="15.9" customHeight="1">
      <c r="I2" s="270" t="s">
        <v>90</v>
      </c>
      <c r="J2" s="114"/>
    </row>
    <row r="3" spans="1:10" s="55" customFormat="1" ht="33.9" customHeight="1">
      <c r="A3" s="116" t="s">
        <v>91</v>
      </c>
      <c r="B3" s="117" t="s">
        <v>92</v>
      </c>
      <c r="C3" s="118" t="s">
        <v>168</v>
      </c>
      <c r="D3" s="118" t="s">
        <v>169</v>
      </c>
      <c r="E3" s="118" t="s">
        <v>93</v>
      </c>
      <c r="F3" s="118" t="s">
        <v>94</v>
      </c>
      <c r="G3" s="117" t="s">
        <v>95</v>
      </c>
      <c r="H3" s="118" t="s">
        <v>96</v>
      </c>
      <c r="I3" s="117" t="s">
        <v>97</v>
      </c>
      <c r="J3" s="119"/>
    </row>
    <row r="4" spans="1:10" ht="15.9" customHeight="1">
      <c r="A4" s="241" t="s">
        <v>559</v>
      </c>
      <c r="B4" s="120">
        <v>29844</v>
      </c>
      <c r="C4" s="58">
        <v>6674</v>
      </c>
      <c r="D4" s="58">
        <v>4630</v>
      </c>
      <c r="E4" s="270">
        <v>6291</v>
      </c>
      <c r="F4" s="270">
        <v>3607</v>
      </c>
      <c r="G4" s="270">
        <v>3204</v>
      </c>
      <c r="H4" s="270">
        <v>2967</v>
      </c>
      <c r="I4" s="270">
        <v>2471</v>
      </c>
    </row>
    <row r="5" spans="1:10" ht="15.9" customHeight="1">
      <c r="A5" s="242" t="s">
        <v>346</v>
      </c>
      <c r="B5" s="177">
        <v>30206</v>
      </c>
      <c r="C5" s="178">
        <v>6558</v>
      </c>
      <c r="D5" s="178">
        <v>4780</v>
      </c>
      <c r="E5" s="177">
        <v>6249</v>
      </c>
      <c r="F5" s="177">
        <v>3791</v>
      </c>
      <c r="G5" s="177">
        <v>3195</v>
      </c>
      <c r="H5" s="177">
        <v>3238</v>
      </c>
      <c r="I5" s="177">
        <v>2395</v>
      </c>
    </row>
    <row r="6" spans="1:10" ht="15.9" customHeight="1">
      <c r="A6" s="242" t="s">
        <v>347</v>
      </c>
      <c r="B6" s="206">
        <v>31820</v>
      </c>
      <c r="C6" s="178">
        <v>7532</v>
      </c>
      <c r="D6" s="178">
        <v>4777</v>
      </c>
      <c r="E6" s="177">
        <v>6413</v>
      </c>
      <c r="F6" s="177">
        <v>3957</v>
      </c>
      <c r="G6" s="177">
        <v>3213</v>
      </c>
      <c r="H6" s="177">
        <v>3413</v>
      </c>
      <c r="I6" s="177">
        <v>2515</v>
      </c>
    </row>
    <row r="7" spans="1:10" ht="15.9" customHeight="1">
      <c r="A7" s="301" t="s">
        <v>348</v>
      </c>
      <c r="B7" s="324">
        <v>32272</v>
      </c>
      <c r="C7" s="325">
        <v>7549</v>
      </c>
      <c r="D7" s="325">
        <v>5509</v>
      </c>
      <c r="E7" s="326">
        <v>6302</v>
      </c>
      <c r="F7" s="326">
        <v>4098</v>
      </c>
      <c r="G7" s="326">
        <v>3159</v>
      </c>
      <c r="H7" s="326">
        <v>3305</v>
      </c>
      <c r="I7" s="326">
        <v>2350</v>
      </c>
    </row>
    <row r="8" spans="1:10" ht="15.9" customHeight="1">
      <c r="A8" s="304" t="s">
        <v>581</v>
      </c>
      <c r="B8" s="327">
        <v>32386</v>
      </c>
      <c r="C8" s="328">
        <v>8057</v>
      </c>
      <c r="D8" s="328">
        <v>5362</v>
      </c>
      <c r="E8" s="329">
        <v>6357</v>
      </c>
      <c r="F8" s="329">
        <v>3990</v>
      </c>
      <c r="G8" s="329">
        <v>3128</v>
      </c>
      <c r="H8" s="329">
        <v>3322</v>
      </c>
      <c r="I8" s="329">
        <v>2170</v>
      </c>
    </row>
    <row r="9" spans="1:10">
      <c r="A9" s="2" t="s">
        <v>349</v>
      </c>
      <c r="I9" s="270" t="s">
        <v>582</v>
      </c>
    </row>
    <row r="10" spans="1:10">
      <c r="H10" s="115"/>
      <c r="J10" s="114"/>
    </row>
    <row r="11" spans="1:10">
      <c r="H11" s="115"/>
      <c r="J11" s="114"/>
    </row>
    <row r="12" spans="1:10">
      <c r="H12" s="115"/>
      <c r="J12" s="114"/>
    </row>
    <row r="13" spans="1:10">
      <c r="H13" s="115"/>
      <c r="J13" s="114"/>
    </row>
    <row r="14" spans="1:10">
      <c r="H14" s="115"/>
      <c r="J14" s="114"/>
    </row>
    <row r="15" spans="1:10">
      <c r="H15" s="115"/>
      <c r="J15" s="114"/>
    </row>
    <row r="16" spans="1:10">
      <c r="H16" s="115"/>
      <c r="J16" s="114"/>
    </row>
    <row r="17" spans="1:10">
      <c r="H17" s="115"/>
      <c r="J17" s="114"/>
    </row>
    <row r="18" spans="1:10">
      <c r="F18" s="22"/>
    </row>
    <row r="20" spans="1:10">
      <c r="B20" s="114" t="s">
        <v>583</v>
      </c>
      <c r="E20" s="121" t="s">
        <v>584</v>
      </c>
    </row>
    <row r="21" spans="1:10">
      <c r="E21" s="121"/>
    </row>
    <row r="22" spans="1:10">
      <c r="B22" s="114" t="s">
        <v>585</v>
      </c>
      <c r="E22" s="121" t="s">
        <v>583</v>
      </c>
    </row>
    <row r="23" spans="1:10">
      <c r="B23" s="114" t="s">
        <v>586</v>
      </c>
      <c r="E23" s="121" t="s">
        <v>586</v>
      </c>
    </row>
    <row r="24" spans="1:10">
      <c r="B24" s="114" t="s">
        <v>587</v>
      </c>
      <c r="E24" s="121" t="s">
        <v>586</v>
      </c>
    </row>
    <row r="25" spans="1:10">
      <c r="E25" s="121"/>
    </row>
    <row r="26" spans="1:10">
      <c r="B26" s="122" t="s">
        <v>584</v>
      </c>
      <c r="C26" s="122"/>
      <c r="D26" s="122"/>
      <c r="E26" s="121" t="s">
        <v>583</v>
      </c>
    </row>
    <row r="27" spans="1:10">
      <c r="B27" s="114" t="s">
        <v>583</v>
      </c>
      <c r="E27" s="121" t="s">
        <v>586</v>
      </c>
    </row>
    <row r="28" spans="1:10">
      <c r="B28" s="114" t="s">
        <v>583</v>
      </c>
      <c r="E28" s="121" t="s">
        <v>586</v>
      </c>
    </row>
    <row r="29" spans="1:10">
      <c r="E29" s="22"/>
    </row>
    <row r="30" spans="1:10">
      <c r="B30" s="114" t="s">
        <v>585</v>
      </c>
      <c r="E30" s="121" t="s">
        <v>586</v>
      </c>
    </row>
    <row r="31" spans="1:10">
      <c r="B31" s="114" t="s">
        <v>583</v>
      </c>
      <c r="E31" s="121" t="s">
        <v>583</v>
      </c>
    </row>
    <row r="32" spans="1:10">
      <c r="A32" s="114" t="s">
        <v>586</v>
      </c>
      <c r="B32" s="114" t="s">
        <v>583</v>
      </c>
      <c r="E32" s="121" t="s">
        <v>583</v>
      </c>
    </row>
    <row r="33" spans="1:5">
      <c r="A33" s="114"/>
      <c r="E33" s="121"/>
    </row>
    <row r="34" spans="1:5">
      <c r="A34" s="115" t="s">
        <v>585</v>
      </c>
      <c r="B34" s="122" t="s">
        <v>586</v>
      </c>
      <c r="C34" s="122"/>
      <c r="D34" s="122"/>
      <c r="E34" s="121" t="s">
        <v>583</v>
      </c>
    </row>
    <row r="35" spans="1:5">
      <c r="A35" s="114" t="s">
        <v>586</v>
      </c>
      <c r="B35" s="114" t="s">
        <v>584</v>
      </c>
      <c r="E35" s="121" t="s">
        <v>584</v>
      </c>
    </row>
    <row r="36" spans="1:5">
      <c r="A36" s="115" t="s">
        <v>583</v>
      </c>
      <c r="B36" s="114" t="s">
        <v>583</v>
      </c>
      <c r="E36" s="121" t="s">
        <v>583</v>
      </c>
    </row>
    <row r="37" spans="1:5">
      <c r="B37" s="114" t="s">
        <v>586</v>
      </c>
      <c r="E37" s="121"/>
    </row>
    <row r="38" spans="1:5">
      <c r="A38" s="115" t="s">
        <v>583</v>
      </c>
      <c r="B38" s="114" t="s">
        <v>585</v>
      </c>
      <c r="E38" s="121" t="s">
        <v>585</v>
      </c>
    </row>
    <row r="39" spans="1:5">
      <c r="A39" s="114" t="s">
        <v>583</v>
      </c>
      <c r="B39" s="114" t="s">
        <v>583</v>
      </c>
      <c r="E39" s="121" t="s">
        <v>583</v>
      </c>
    </row>
    <row r="40" spans="1:5">
      <c r="A40" s="114"/>
      <c r="B40" s="114" t="s">
        <v>583</v>
      </c>
      <c r="E40" s="121" t="s">
        <v>587</v>
      </c>
    </row>
    <row r="41" spans="1:5">
      <c r="A41" s="114"/>
      <c r="E41" s="121" t="s">
        <v>586</v>
      </c>
    </row>
    <row r="42" spans="1:5">
      <c r="A42" s="115" t="s">
        <v>583</v>
      </c>
      <c r="B42" s="122" t="s">
        <v>583</v>
      </c>
      <c r="C42" s="122"/>
      <c r="D42" s="122"/>
      <c r="E42" s="121" t="s">
        <v>585</v>
      </c>
    </row>
    <row r="43" spans="1:5">
      <c r="A43" s="114"/>
      <c r="B43" s="114" t="s">
        <v>586</v>
      </c>
      <c r="E43" s="121" t="s">
        <v>583</v>
      </c>
    </row>
    <row r="44" spans="1:5">
      <c r="A44" s="114"/>
      <c r="B44" s="114" t="s">
        <v>583</v>
      </c>
      <c r="E44" s="121" t="s">
        <v>586</v>
      </c>
    </row>
    <row r="45" spans="1:5">
      <c r="A45" s="114"/>
      <c r="E45" s="121" t="s">
        <v>586</v>
      </c>
    </row>
    <row r="46" spans="1:5">
      <c r="A46" s="115" t="s">
        <v>583</v>
      </c>
      <c r="B46" s="114" t="s">
        <v>586</v>
      </c>
      <c r="E46" s="121" t="s">
        <v>586</v>
      </c>
    </row>
    <row r="47" spans="1:5">
      <c r="A47" s="114" t="s">
        <v>583</v>
      </c>
      <c r="B47" s="114" t="s">
        <v>586</v>
      </c>
      <c r="E47" s="121" t="s">
        <v>583</v>
      </c>
    </row>
    <row r="48" spans="1:5">
      <c r="A48" s="114"/>
      <c r="B48" s="114" t="s">
        <v>583</v>
      </c>
      <c r="E48" s="121" t="s">
        <v>583</v>
      </c>
    </row>
    <row r="49" spans="1:5">
      <c r="A49" s="114"/>
      <c r="E49" s="121" t="s">
        <v>583</v>
      </c>
    </row>
    <row r="50" spans="1:5">
      <c r="A50" s="115" t="s">
        <v>586</v>
      </c>
      <c r="B50" s="122" t="s">
        <v>583</v>
      </c>
      <c r="C50" s="122"/>
      <c r="D50" s="122"/>
      <c r="E50" s="121" t="s">
        <v>583</v>
      </c>
    </row>
    <row r="51" spans="1:5">
      <c r="A51" s="114"/>
      <c r="B51" s="114" t="s">
        <v>583</v>
      </c>
      <c r="E51" s="121" t="s">
        <v>588</v>
      </c>
    </row>
    <row r="52" spans="1:5">
      <c r="A52" s="114"/>
      <c r="B52" s="114" t="s">
        <v>586</v>
      </c>
      <c r="E52" s="121" t="s">
        <v>584</v>
      </c>
    </row>
    <row r="53" spans="1:5">
      <c r="A53" s="114"/>
      <c r="E53" s="114" t="s">
        <v>583</v>
      </c>
    </row>
    <row r="54" spans="1:5">
      <c r="A54" s="115" t="s">
        <v>583</v>
      </c>
      <c r="B54" s="122" t="s">
        <v>583</v>
      </c>
      <c r="C54" s="122"/>
      <c r="D54" s="122"/>
      <c r="E54" s="121" t="s">
        <v>588</v>
      </c>
    </row>
    <row r="55" spans="1:5">
      <c r="A55" s="114"/>
      <c r="B55" s="114" t="s">
        <v>583</v>
      </c>
      <c r="E55" s="121" t="s">
        <v>583</v>
      </c>
    </row>
    <row r="56" spans="1:5">
      <c r="A56" s="114"/>
      <c r="B56" s="114" t="s">
        <v>588</v>
      </c>
      <c r="E56" s="121" t="s">
        <v>588</v>
      </c>
    </row>
    <row r="57" spans="1:5">
      <c r="A57" s="114"/>
      <c r="E57" s="114" t="s">
        <v>583</v>
      </c>
    </row>
    <row r="58" spans="1:5">
      <c r="A58" s="115" t="s">
        <v>587</v>
      </c>
    </row>
    <row r="59" spans="1:5">
      <c r="A59" s="114"/>
    </row>
    <row r="60" spans="1:5">
      <c r="A60" s="114"/>
    </row>
    <row r="61" spans="1:5">
      <c r="A61" s="114"/>
    </row>
    <row r="62" spans="1:5">
      <c r="A62" s="115" t="s">
        <v>583</v>
      </c>
    </row>
    <row r="63" spans="1:5">
      <c r="A63" s="114" t="s">
        <v>586</v>
      </c>
    </row>
    <row r="64" spans="1:5">
      <c r="A64" s="114"/>
    </row>
    <row r="65" spans="1:1">
      <c r="A65" s="114"/>
    </row>
    <row r="66" spans="1:1">
      <c r="A66" s="115" t="s">
        <v>586</v>
      </c>
    </row>
    <row r="67" spans="1:1">
      <c r="A67" s="114"/>
    </row>
    <row r="68" spans="1:1">
      <c r="A68" s="114"/>
    </row>
  </sheetData>
  <phoneticPr fontId="4"/>
  <pageMargins left="0.51181102362204722" right="0.51181102362204722" top="0.70866141732283472" bottom="0.51181102362204722" header="0" footer="0"/>
  <pageSetup paperSize="9" scale="135" orientation="landscape" horizontalDpi="300" verticalDpi="30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
  <sheetViews>
    <sheetView showGridLines="0" zoomScaleNormal="100" zoomScaleSheetLayoutView="100" workbookViewId="0"/>
  </sheetViews>
  <sheetFormatPr defaultColWidth="13.59765625" defaultRowHeight="13.2"/>
  <cols>
    <col min="1" max="1" width="15.3984375" style="114" customWidth="1"/>
    <col min="2" max="3" width="20.19921875" style="114" customWidth="1"/>
    <col min="4" max="4" width="13" style="114" customWidth="1"/>
    <col min="5" max="16384" width="13.59765625" style="114"/>
  </cols>
  <sheetData>
    <row r="1" spans="1:7" ht="16.5" customHeight="1">
      <c r="A1" s="123" t="s">
        <v>246</v>
      </c>
    </row>
    <row r="2" spans="1:7" ht="13.5" customHeight="1"/>
    <row r="3" spans="1:7" s="55" customFormat="1" ht="33.9" customHeight="1">
      <c r="A3" s="125" t="s">
        <v>300</v>
      </c>
      <c r="B3" s="124" t="s">
        <v>156</v>
      </c>
      <c r="C3" s="124" t="s">
        <v>157</v>
      </c>
      <c r="D3" s="125" t="s">
        <v>158</v>
      </c>
    </row>
    <row r="4" spans="1:7" ht="15.9" customHeight="1">
      <c r="A4" s="241" t="s">
        <v>559</v>
      </c>
      <c r="B4" s="108">
        <v>8206202910</v>
      </c>
      <c r="C4" s="108">
        <v>8080481244</v>
      </c>
      <c r="D4" s="164">
        <v>98.5</v>
      </c>
    </row>
    <row r="5" spans="1:7" ht="15.9" customHeight="1">
      <c r="A5" s="242" t="s">
        <v>346</v>
      </c>
      <c r="B5" s="179">
        <v>8318760930</v>
      </c>
      <c r="C5" s="108">
        <v>8200282310</v>
      </c>
      <c r="D5" s="164">
        <v>98.6</v>
      </c>
    </row>
    <row r="6" spans="1:7" ht="15.9" customHeight="1">
      <c r="A6" s="242" t="s">
        <v>347</v>
      </c>
      <c r="B6" s="179">
        <v>9829685490</v>
      </c>
      <c r="C6" s="108">
        <v>9716051293</v>
      </c>
      <c r="D6" s="164">
        <v>98.8</v>
      </c>
    </row>
    <row r="7" spans="1:7" ht="15.9" customHeight="1">
      <c r="A7" s="301" t="s">
        <v>348</v>
      </c>
      <c r="B7" s="330">
        <v>9659181090</v>
      </c>
      <c r="C7" s="331">
        <v>9553724577</v>
      </c>
      <c r="D7" s="332">
        <v>98.9</v>
      </c>
    </row>
    <row r="8" spans="1:7" ht="15.9" customHeight="1">
      <c r="A8" s="304" t="s">
        <v>589</v>
      </c>
      <c r="B8" s="333">
        <v>9450248960</v>
      </c>
      <c r="C8" s="334">
        <v>9367988818</v>
      </c>
      <c r="D8" s="335">
        <v>99.1</v>
      </c>
    </row>
    <row r="9" spans="1:7" ht="13.5" customHeight="1">
      <c r="A9" s="126"/>
      <c r="B9" s="126"/>
      <c r="C9" s="413" t="s">
        <v>590</v>
      </c>
      <c r="D9" s="414"/>
    </row>
    <row r="10" spans="1:7" ht="13.5" customHeight="1"/>
    <row r="16" spans="1:7">
      <c r="G16" s="119"/>
    </row>
  </sheetData>
  <mergeCells count="1">
    <mergeCell ref="C9:D9"/>
  </mergeCells>
  <phoneticPr fontId="4"/>
  <pageMargins left="0.51181102362204722" right="0.51181102362204722" top="0.70866141732283472" bottom="0.51181102362204722" header="0" footer="0"/>
  <pageSetup paperSize="9" scale="150" orientation="landscape" horizontalDpi="300" verticalDpi="30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pageSetUpPr fitToPage="1"/>
  </sheetPr>
  <dimension ref="A1:AC47"/>
  <sheetViews>
    <sheetView showGridLines="0" showOutlineSymbols="0" zoomScaleNormal="100" zoomScaleSheetLayoutView="100" workbookViewId="0"/>
  </sheetViews>
  <sheetFormatPr defaultColWidth="10.69921875" defaultRowHeight="13.2"/>
  <cols>
    <col min="1" max="1" width="11.59765625" style="67" customWidth="1"/>
    <col min="2" max="2" width="10.5" style="67" bestFit="1" customWidth="1"/>
    <col min="3" max="5" width="8.59765625" style="67" customWidth="1"/>
    <col min="6" max="6" width="9.5" style="67" customWidth="1"/>
    <col min="7" max="9" width="8.59765625" style="67" customWidth="1"/>
    <col min="10" max="10" width="9.8984375" style="67" customWidth="1"/>
    <col min="11" max="17" width="8.59765625" style="67" customWidth="1"/>
    <col min="18" max="19" width="9.69921875" style="67" customWidth="1"/>
    <col min="20" max="21" width="9.5" style="67" customWidth="1"/>
    <col min="22" max="22" width="10.3984375" style="67" customWidth="1"/>
    <col min="23" max="23" width="9.69921875" style="67" customWidth="1"/>
    <col min="24" max="24" width="9.09765625" style="67" customWidth="1"/>
    <col min="25" max="28" width="8.59765625" style="67" customWidth="1"/>
    <col min="29" max="29" width="10.5" style="67" customWidth="1"/>
    <col min="30" max="31" width="10.59765625" style="67" customWidth="1"/>
    <col min="32" max="32" width="14.59765625" style="67" customWidth="1"/>
    <col min="33" max="33" width="9.59765625" style="67" customWidth="1"/>
    <col min="34" max="36" width="10.59765625" style="67" customWidth="1"/>
    <col min="37" max="38" width="9.59765625" style="67" customWidth="1"/>
    <col min="39" max="42" width="8.59765625" style="67" customWidth="1"/>
    <col min="43" max="16384" width="10.69921875" style="67"/>
  </cols>
  <sheetData>
    <row r="1" spans="1:29" s="68" customFormat="1" ht="18" customHeight="1">
      <c r="A1" s="127" t="s">
        <v>247</v>
      </c>
      <c r="B1" s="66"/>
      <c r="C1" s="66"/>
      <c r="D1" s="67"/>
      <c r="E1" s="67"/>
      <c r="F1" s="67"/>
      <c r="G1" s="67"/>
      <c r="H1" s="67"/>
      <c r="I1" s="67"/>
      <c r="J1" s="67"/>
      <c r="K1" s="67"/>
      <c r="L1" s="67"/>
    </row>
    <row r="2" spans="1:29" s="68" customFormat="1">
      <c r="A2" s="67"/>
      <c r="B2" s="66"/>
      <c r="C2" s="66"/>
      <c r="D2" s="67"/>
      <c r="E2" s="67"/>
      <c r="F2" s="67"/>
      <c r="G2" s="67"/>
      <c r="H2" s="67"/>
      <c r="I2" s="67"/>
      <c r="J2" s="67"/>
      <c r="K2" s="67"/>
      <c r="L2" s="67"/>
    </row>
    <row r="3" spans="1:29" s="68" customFormat="1" ht="21" customHeight="1">
      <c r="A3" s="376" t="s">
        <v>0</v>
      </c>
      <c r="B3" s="378" t="s">
        <v>170</v>
      </c>
      <c r="C3" s="406"/>
      <c r="D3" s="406"/>
      <c r="E3" s="406"/>
      <c r="F3" s="406"/>
      <c r="G3" s="406"/>
      <c r="H3" s="406"/>
      <c r="I3" s="406"/>
      <c r="J3" s="406"/>
      <c r="K3" s="406"/>
      <c r="L3" s="406"/>
      <c r="M3" s="406"/>
      <c r="N3" s="406"/>
      <c r="O3" s="150"/>
      <c r="P3" s="150"/>
      <c r="Q3" s="151"/>
      <c r="R3" s="378" t="s">
        <v>176</v>
      </c>
      <c r="S3" s="406"/>
      <c r="T3" s="406"/>
      <c r="U3" s="406"/>
      <c r="V3" s="406"/>
      <c r="W3" s="406"/>
      <c r="X3" s="407"/>
      <c r="Y3" s="400" t="s">
        <v>177</v>
      </c>
      <c r="Z3" s="378" t="s">
        <v>178</v>
      </c>
      <c r="AA3" s="406"/>
      <c r="AB3" s="406"/>
      <c r="AC3" s="423"/>
    </row>
    <row r="4" spans="1:29" s="68" customFormat="1" ht="30" customHeight="1">
      <c r="A4" s="422"/>
      <c r="B4" s="417" t="s">
        <v>78</v>
      </c>
      <c r="C4" s="417" t="s">
        <v>591</v>
      </c>
      <c r="D4" s="417" t="s">
        <v>171</v>
      </c>
      <c r="E4" s="417" t="s">
        <v>172</v>
      </c>
      <c r="F4" s="417" t="s">
        <v>173</v>
      </c>
      <c r="G4" s="417" t="s">
        <v>79</v>
      </c>
      <c r="H4" s="417" t="s">
        <v>592</v>
      </c>
      <c r="I4" s="417" t="s">
        <v>174</v>
      </c>
      <c r="J4" s="417" t="s">
        <v>175</v>
      </c>
      <c r="K4" s="417" t="s">
        <v>184</v>
      </c>
      <c r="L4" s="417" t="s">
        <v>185</v>
      </c>
      <c r="M4" s="417" t="s">
        <v>186</v>
      </c>
      <c r="N4" s="417" t="s">
        <v>187</v>
      </c>
      <c r="O4" s="417" t="s">
        <v>313</v>
      </c>
      <c r="P4" s="417" t="s">
        <v>314</v>
      </c>
      <c r="Q4" s="417" t="s">
        <v>315</v>
      </c>
      <c r="R4" s="417" t="s">
        <v>316</v>
      </c>
      <c r="S4" s="417" t="s">
        <v>179</v>
      </c>
      <c r="T4" s="417" t="s">
        <v>180</v>
      </c>
      <c r="U4" s="417" t="s">
        <v>188</v>
      </c>
      <c r="V4" s="417" t="s">
        <v>317</v>
      </c>
      <c r="W4" s="417" t="s">
        <v>318</v>
      </c>
      <c r="X4" s="417" t="s">
        <v>319</v>
      </c>
      <c r="Y4" s="418"/>
      <c r="Z4" s="417" t="s">
        <v>181</v>
      </c>
      <c r="AA4" s="417" t="s">
        <v>182</v>
      </c>
      <c r="AB4" s="419" t="s">
        <v>183</v>
      </c>
      <c r="AC4" s="419" t="s">
        <v>593</v>
      </c>
    </row>
    <row r="5" spans="1:29" s="68" customFormat="1" ht="21" customHeight="1">
      <c r="A5" s="422"/>
      <c r="B5" s="418"/>
      <c r="C5" s="418"/>
      <c r="D5" s="418"/>
      <c r="E5" s="418"/>
      <c r="F5" s="418"/>
      <c r="G5" s="418"/>
      <c r="H5" s="418"/>
      <c r="I5" s="418"/>
      <c r="J5" s="418"/>
      <c r="K5" s="418"/>
      <c r="L5" s="418"/>
      <c r="M5" s="418"/>
      <c r="N5" s="418"/>
      <c r="O5" s="418"/>
      <c r="P5" s="418"/>
      <c r="Q5" s="418"/>
      <c r="R5" s="418"/>
      <c r="S5" s="418"/>
      <c r="T5" s="418"/>
      <c r="U5" s="418"/>
      <c r="V5" s="418"/>
      <c r="W5" s="418"/>
      <c r="X5" s="418"/>
      <c r="Y5" s="418"/>
      <c r="Z5" s="418"/>
      <c r="AA5" s="418"/>
      <c r="AB5" s="420"/>
      <c r="AC5" s="420"/>
    </row>
    <row r="6" spans="1:29" s="68" customFormat="1" ht="21" customHeight="1">
      <c r="A6" s="377"/>
      <c r="B6" s="401"/>
      <c r="C6" s="401"/>
      <c r="D6" s="401"/>
      <c r="E6" s="401"/>
      <c r="F6" s="401"/>
      <c r="G6" s="401"/>
      <c r="H6" s="401"/>
      <c r="I6" s="401"/>
      <c r="J6" s="401"/>
      <c r="K6" s="401"/>
      <c r="L6" s="401"/>
      <c r="M6" s="401"/>
      <c r="N6" s="401"/>
      <c r="O6" s="401"/>
      <c r="P6" s="401"/>
      <c r="Q6" s="401"/>
      <c r="R6" s="401"/>
      <c r="S6" s="401"/>
      <c r="T6" s="401"/>
      <c r="U6" s="401"/>
      <c r="V6" s="401"/>
      <c r="W6" s="401"/>
      <c r="X6" s="401"/>
      <c r="Y6" s="401"/>
      <c r="Z6" s="401"/>
      <c r="AA6" s="401"/>
      <c r="AB6" s="403"/>
      <c r="AC6" s="403"/>
    </row>
    <row r="7" spans="1:29" s="70" customFormat="1" ht="17.25" customHeight="1">
      <c r="A7" s="241" t="s">
        <v>559</v>
      </c>
      <c r="B7" s="223">
        <v>1338421</v>
      </c>
      <c r="C7" s="69">
        <v>31057</v>
      </c>
      <c r="D7" s="69">
        <v>11623</v>
      </c>
      <c r="E7" s="69">
        <v>357666</v>
      </c>
      <c r="F7" s="69">
        <v>19870</v>
      </c>
      <c r="G7" s="69">
        <v>667617</v>
      </c>
      <c r="H7" s="69">
        <v>38047</v>
      </c>
      <c r="I7" s="69">
        <v>157715</v>
      </c>
      <c r="J7" s="69">
        <v>6625</v>
      </c>
      <c r="K7" s="69">
        <v>210747</v>
      </c>
      <c r="L7" s="69">
        <v>14130</v>
      </c>
      <c r="M7" s="69">
        <v>26009</v>
      </c>
      <c r="N7" s="69">
        <v>7713</v>
      </c>
      <c r="O7" s="69">
        <v>120657</v>
      </c>
      <c r="P7" s="69">
        <v>2375</v>
      </c>
      <c r="Q7" s="69">
        <v>2740</v>
      </c>
      <c r="R7" s="224">
        <v>354</v>
      </c>
      <c r="S7" s="69">
        <v>4986</v>
      </c>
      <c r="T7" s="69">
        <v>6248</v>
      </c>
      <c r="U7" s="69">
        <v>5537</v>
      </c>
      <c r="V7" s="224">
        <v>3952</v>
      </c>
      <c r="W7" s="224" t="s">
        <v>299</v>
      </c>
      <c r="X7" s="224">
        <v>197597</v>
      </c>
      <c r="Y7" s="69">
        <v>214960</v>
      </c>
      <c r="Z7" s="69">
        <v>21953</v>
      </c>
      <c r="AA7" s="69">
        <v>10917</v>
      </c>
      <c r="AB7" s="69">
        <v>3088</v>
      </c>
      <c r="AC7" s="224" t="s">
        <v>594</v>
      </c>
    </row>
    <row r="8" spans="1:29" s="70" customFormat="1" ht="17.25" customHeight="1">
      <c r="A8" s="242" t="s">
        <v>346</v>
      </c>
      <c r="B8" s="69">
        <v>1448206</v>
      </c>
      <c r="C8" s="69">
        <v>21432</v>
      </c>
      <c r="D8" s="69">
        <v>10936</v>
      </c>
      <c r="E8" s="69">
        <v>397826</v>
      </c>
      <c r="F8" s="69">
        <v>17893</v>
      </c>
      <c r="G8" s="69">
        <v>649493</v>
      </c>
      <c r="H8" s="69">
        <v>26232</v>
      </c>
      <c r="I8" s="69">
        <v>160060</v>
      </c>
      <c r="J8" s="69">
        <v>7464</v>
      </c>
      <c r="K8" s="69">
        <v>191364</v>
      </c>
      <c r="L8" s="69">
        <v>11914</v>
      </c>
      <c r="M8" s="69">
        <v>31716</v>
      </c>
      <c r="N8" s="69">
        <v>8282</v>
      </c>
      <c r="O8" s="224">
        <v>125784</v>
      </c>
      <c r="P8" s="224">
        <v>2436</v>
      </c>
      <c r="Q8" s="224">
        <v>2676</v>
      </c>
      <c r="R8" s="69">
        <v>1020</v>
      </c>
      <c r="S8" s="69">
        <v>4483</v>
      </c>
      <c r="T8" s="69">
        <v>6156</v>
      </c>
      <c r="U8" s="69">
        <v>5994</v>
      </c>
      <c r="V8" s="224">
        <v>3918</v>
      </c>
      <c r="W8" s="224">
        <v>1</v>
      </c>
      <c r="X8" s="224">
        <v>224206</v>
      </c>
      <c r="Y8" s="69">
        <v>207168</v>
      </c>
      <c r="Z8" s="69">
        <v>25951</v>
      </c>
      <c r="AA8" s="69">
        <v>11735</v>
      </c>
      <c r="AB8" s="69">
        <v>3254</v>
      </c>
      <c r="AC8" s="224" t="s">
        <v>570</v>
      </c>
    </row>
    <row r="9" spans="1:29" s="70" customFormat="1" ht="17.25" customHeight="1">
      <c r="A9" s="242" t="s">
        <v>347</v>
      </c>
      <c r="B9" s="225">
        <v>1523485</v>
      </c>
      <c r="C9" s="69">
        <v>30771</v>
      </c>
      <c r="D9" s="69">
        <v>10216</v>
      </c>
      <c r="E9" s="69">
        <v>416016</v>
      </c>
      <c r="F9" s="69">
        <v>32734</v>
      </c>
      <c r="G9" s="69">
        <v>661118</v>
      </c>
      <c r="H9" s="69">
        <v>41388</v>
      </c>
      <c r="I9" s="69">
        <v>157637</v>
      </c>
      <c r="J9" s="69">
        <v>8117</v>
      </c>
      <c r="K9" s="69">
        <v>197535</v>
      </c>
      <c r="L9" s="69">
        <v>10318</v>
      </c>
      <c r="M9" s="69">
        <v>34804</v>
      </c>
      <c r="N9" s="69">
        <v>8679</v>
      </c>
      <c r="O9" s="224">
        <v>134632</v>
      </c>
      <c r="P9" s="224">
        <v>2398</v>
      </c>
      <c r="Q9" s="224">
        <v>2630</v>
      </c>
      <c r="R9" s="224">
        <v>1185</v>
      </c>
      <c r="S9" s="224">
        <v>3815</v>
      </c>
      <c r="T9" s="224">
        <v>6442</v>
      </c>
      <c r="U9" s="224">
        <v>6814</v>
      </c>
      <c r="V9" s="224">
        <v>4349</v>
      </c>
      <c r="W9" s="224">
        <v>70</v>
      </c>
      <c r="X9" s="224">
        <v>233822</v>
      </c>
      <c r="Y9" s="224">
        <v>188896</v>
      </c>
      <c r="Z9" s="224">
        <v>26686</v>
      </c>
      <c r="AA9" s="224">
        <v>12697</v>
      </c>
      <c r="AB9" s="224">
        <v>2877</v>
      </c>
      <c r="AC9" s="224">
        <v>361</v>
      </c>
    </row>
    <row r="10" spans="1:29" s="76" customFormat="1" ht="17.25" customHeight="1">
      <c r="A10" s="301" t="s">
        <v>348</v>
      </c>
      <c r="B10" s="336">
        <v>1635654</v>
      </c>
      <c r="C10" s="258">
        <v>31647</v>
      </c>
      <c r="D10" s="258">
        <f>10350+74</f>
        <v>10424</v>
      </c>
      <c r="E10" s="258">
        <f>377662+85235</f>
        <v>462897</v>
      </c>
      <c r="F10" s="258">
        <f>33748+7293</f>
        <v>41041</v>
      </c>
      <c r="G10" s="258">
        <v>674957</v>
      </c>
      <c r="H10" s="258">
        <v>43240</v>
      </c>
      <c r="I10" s="258">
        <v>166330</v>
      </c>
      <c r="J10" s="258">
        <v>9944</v>
      </c>
      <c r="K10" s="258">
        <f>200709+3340</f>
        <v>204049</v>
      </c>
      <c r="L10" s="258">
        <f>10228+162</f>
        <v>10390</v>
      </c>
      <c r="M10" s="258">
        <f>36283+2435</f>
        <v>38718</v>
      </c>
      <c r="N10" s="258">
        <f>7967+1088</f>
        <v>9055</v>
      </c>
      <c r="O10" s="259">
        <f>102107+40218</f>
        <v>142325</v>
      </c>
      <c r="P10" s="259">
        <f>1609+782</f>
        <v>2391</v>
      </c>
      <c r="Q10" s="259">
        <f>1408+1085</f>
        <v>2493</v>
      </c>
      <c r="R10" s="258">
        <v>1854</v>
      </c>
      <c r="S10" s="258">
        <f>3351+70</f>
        <v>3421</v>
      </c>
      <c r="T10" s="258">
        <f>5132+327</f>
        <v>5459</v>
      </c>
      <c r="U10" s="258">
        <f>7101+107</f>
        <v>7208</v>
      </c>
      <c r="V10" s="258">
        <v>4236</v>
      </c>
      <c r="W10" s="258">
        <v>1328</v>
      </c>
      <c r="X10" s="258">
        <v>240408</v>
      </c>
      <c r="Y10" s="258">
        <f>144285+53207</f>
        <v>197492</v>
      </c>
      <c r="Z10" s="258">
        <v>24589</v>
      </c>
      <c r="AA10" s="258">
        <v>11410</v>
      </c>
      <c r="AB10" s="69">
        <f>1093</f>
        <v>1093</v>
      </c>
      <c r="AC10" s="69">
        <v>1725</v>
      </c>
    </row>
    <row r="11" spans="1:29" s="76" customFormat="1" ht="17.25" customHeight="1">
      <c r="A11" s="304" t="s">
        <v>560</v>
      </c>
      <c r="B11" s="337">
        <v>1760393</v>
      </c>
      <c r="C11" s="338">
        <v>31510</v>
      </c>
      <c r="D11" s="338">
        <f>10306+64</f>
        <v>10370</v>
      </c>
      <c r="E11" s="338">
        <f>408127+102157</f>
        <v>510284</v>
      </c>
      <c r="F11" s="338">
        <f>36541+7949</f>
        <v>44490</v>
      </c>
      <c r="G11" s="338">
        <v>635106</v>
      </c>
      <c r="H11" s="338">
        <v>41900</v>
      </c>
      <c r="I11" s="338">
        <v>162984</v>
      </c>
      <c r="J11" s="338">
        <v>10578</v>
      </c>
      <c r="K11" s="338">
        <f>197020+3159</f>
        <v>200179</v>
      </c>
      <c r="L11" s="338">
        <f>7556+73</f>
        <v>7629</v>
      </c>
      <c r="M11" s="338">
        <f>39439+3127</f>
        <v>42566</v>
      </c>
      <c r="N11" s="338">
        <f>8259+1191</f>
        <v>9450</v>
      </c>
      <c r="O11" s="339">
        <f>103927+44544</f>
        <v>148471</v>
      </c>
      <c r="P11" s="339">
        <f>1513+799</f>
        <v>2312</v>
      </c>
      <c r="Q11" s="339">
        <f>1211+1142</f>
        <v>2353</v>
      </c>
      <c r="R11" s="338">
        <f>1960</f>
        <v>1960</v>
      </c>
      <c r="S11" s="338">
        <f>2829+153</f>
        <v>2982</v>
      </c>
      <c r="T11" s="338">
        <f>5411+325</f>
        <v>5736</v>
      </c>
      <c r="U11" s="338">
        <f>7199+126</f>
        <v>7325</v>
      </c>
      <c r="V11" s="338">
        <f>4565</f>
        <v>4565</v>
      </c>
      <c r="W11" s="338">
        <f>1392</f>
        <v>1392</v>
      </c>
      <c r="X11" s="338">
        <f>227032</f>
        <v>227032</v>
      </c>
      <c r="Y11" s="338">
        <f>142410+59075</f>
        <v>201485</v>
      </c>
      <c r="Z11" s="338">
        <f>24117</f>
        <v>24117</v>
      </c>
      <c r="AA11" s="338">
        <f>11347</f>
        <v>11347</v>
      </c>
      <c r="AB11" s="338">
        <f>561</f>
        <v>561</v>
      </c>
      <c r="AC11" s="338">
        <v>2242</v>
      </c>
    </row>
    <row r="12" spans="1:29" s="76" customFormat="1" ht="14.4" customHeight="1">
      <c r="A12" s="110" t="s">
        <v>258</v>
      </c>
      <c r="B12" s="78"/>
      <c r="K12" s="88"/>
      <c r="L12" s="88"/>
      <c r="M12" s="88"/>
      <c r="N12" s="88"/>
      <c r="O12" s="88"/>
      <c r="P12" s="88"/>
      <c r="Q12" s="88"/>
      <c r="R12" s="88"/>
      <c r="S12" s="88"/>
      <c r="T12" s="88"/>
      <c r="U12" s="88"/>
      <c r="V12" s="88"/>
      <c r="W12" s="88"/>
      <c r="X12" s="88"/>
      <c r="Y12" s="88"/>
      <c r="Z12" s="88"/>
      <c r="AA12" s="88"/>
      <c r="AB12" s="213"/>
      <c r="AC12" s="213" t="s">
        <v>595</v>
      </c>
    </row>
    <row r="13" spans="1:29" ht="14.4">
      <c r="A13" s="110" t="s">
        <v>344</v>
      </c>
      <c r="B13" s="274"/>
      <c r="C13" s="274"/>
      <c r="D13" s="274"/>
      <c r="E13" s="274"/>
      <c r="F13" s="274"/>
      <c r="G13" s="274"/>
      <c r="H13" s="274"/>
      <c r="I13" s="274"/>
      <c r="J13" s="274"/>
      <c r="K13" s="421"/>
      <c r="L13" s="421"/>
      <c r="M13" s="111"/>
      <c r="N13" s="92"/>
      <c r="O13" s="92"/>
      <c r="P13" s="92"/>
      <c r="Q13" s="92"/>
      <c r="R13" s="98"/>
      <c r="S13" s="98"/>
      <c r="T13" s="98"/>
      <c r="U13" s="98"/>
      <c r="V13" s="98"/>
      <c r="W13" s="98"/>
      <c r="X13" s="98"/>
      <c r="Y13" s="98"/>
      <c r="Z13" s="98"/>
      <c r="AA13" s="98"/>
    </row>
    <row r="14" spans="1:29" s="76" customFormat="1" ht="15" customHeight="1">
      <c r="B14" s="78"/>
      <c r="K14" s="88"/>
      <c r="L14" s="88"/>
      <c r="M14" s="88"/>
      <c r="N14" s="88"/>
      <c r="O14" s="88"/>
      <c r="P14" s="88"/>
      <c r="Q14" s="88"/>
      <c r="R14" s="88"/>
      <c r="S14" s="88"/>
      <c r="T14" s="88"/>
      <c r="U14" s="88"/>
      <c r="V14" s="88"/>
      <c r="W14" s="88"/>
      <c r="X14" s="88"/>
      <c r="Y14" s="88"/>
      <c r="Z14" s="88"/>
      <c r="AA14" s="88"/>
      <c r="AB14" s="88"/>
    </row>
    <row r="15" spans="1:29" s="76" customFormat="1" ht="17.25" customHeight="1">
      <c r="A15" s="416"/>
      <c r="B15" s="272"/>
      <c r="C15" s="272"/>
      <c r="D15" s="272"/>
      <c r="E15" s="272"/>
      <c r="F15" s="272"/>
      <c r="G15" s="272"/>
      <c r="H15" s="272"/>
      <c r="I15" s="416"/>
      <c r="J15" s="416"/>
      <c r="K15" s="416"/>
      <c r="L15" s="416"/>
      <c r="M15" s="416"/>
      <c r="N15" s="415"/>
      <c r="O15" s="416"/>
      <c r="P15" s="416"/>
      <c r="Q15" s="416"/>
      <c r="R15" s="415"/>
      <c r="S15" s="273"/>
      <c r="T15" s="415"/>
      <c r="U15" s="273"/>
      <c r="V15" s="273"/>
      <c r="W15" s="273"/>
      <c r="X15" s="415"/>
      <c r="Y15" s="88"/>
      <c r="Z15" s="88"/>
      <c r="AA15" s="88"/>
      <c r="AB15" s="88"/>
    </row>
    <row r="16" spans="1:29" s="76" customFormat="1" ht="18" customHeight="1">
      <c r="A16" s="416"/>
      <c r="B16" s="415"/>
      <c r="C16" s="415"/>
      <c r="D16" s="415"/>
      <c r="E16" s="415"/>
      <c r="F16" s="415"/>
      <c r="G16" s="415"/>
      <c r="H16" s="415"/>
      <c r="I16" s="415"/>
      <c r="J16" s="415"/>
      <c r="K16" s="415"/>
      <c r="L16" s="415"/>
      <c r="M16" s="415"/>
      <c r="N16" s="415"/>
      <c r="O16" s="415"/>
      <c r="P16" s="415"/>
      <c r="Q16" s="415"/>
      <c r="R16" s="415"/>
      <c r="S16" s="273"/>
      <c r="T16" s="415"/>
      <c r="U16" s="273"/>
      <c r="V16" s="273"/>
      <c r="W16" s="273"/>
      <c r="X16" s="415"/>
      <c r="Y16" s="88"/>
      <c r="Z16" s="88"/>
      <c r="AA16" s="88"/>
      <c r="AB16" s="88"/>
    </row>
    <row r="17" spans="1:28" s="76" customFormat="1" ht="18" customHeight="1">
      <c r="A17" s="416"/>
      <c r="B17" s="415"/>
      <c r="C17" s="415"/>
      <c r="D17" s="415"/>
      <c r="E17" s="415"/>
      <c r="F17" s="415"/>
      <c r="G17" s="415"/>
      <c r="H17" s="415"/>
      <c r="I17" s="415"/>
      <c r="J17" s="415"/>
      <c r="K17" s="415"/>
      <c r="L17" s="415"/>
      <c r="M17" s="415"/>
      <c r="N17" s="415"/>
      <c r="O17" s="415"/>
      <c r="P17" s="415"/>
      <c r="Q17" s="415"/>
      <c r="R17" s="415"/>
      <c r="S17" s="273"/>
      <c r="T17" s="415"/>
      <c r="U17" s="273"/>
      <c r="V17" s="273"/>
      <c r="W17" s="273"/>
      <c r="X17" s="415"/>
      <c r="Y17" s="88"/>
      <c r="Z17" s="88"/>
      <c r="AA17" s="88"/>
      <c r="AB17" s="88"/>
    </row>
    <row r="18" spans="1:28" s="76" customFormat="1" ht="17.25" customHeight="1">
      <c r="A18" s="416"/>
      <c r="B18" s="415"/>
      <c r="C18" s="415"/>
      <c r="D18" s="415"/>
      <c r="E18" s="415"/>
      <c r="F18" s="415"/>
      <c r="G18" s="415"/>
      <c r="H18" s="415"/>
      <c r="I18" s="415"/>
      <c r="J18" s="415"/>
      <c r="K18" s="415"/>
      <c r="L18" s="415"/>
      <c r="M18" s="415"/>
      <c r="N18" s="415"/>
      <c r="O18" s="415"/>
      <c r="P18" s="415"/>
      <c r="Q18" s="415"/>
      <c r="R18" s="415"/>
      <c r="S18" s="273"/>
      <c r="T18" s="415"/>
      <c r="U18" s="273"/>
      <c r="V18" s="273"/>
      <c r="W18" s="273"/>
      <c r="X18" s="415"/>
      <c r="Y18" s="88"/>
      <c r="Z18" s="88"/>
      <c r="AA18" s="88"/>
      <c r="AB18" s="88"/>
    </row>
    <row r="19" spans="1:28" s="76" customFormat="1" ht="17.25" customHeight="1">
      <c r="A19" s="99"/>
      <c r="B19" s="69"/>
      <c r="C19" s="69"/>
      <c r="D19" s="69"/>
      <c r="E19" s="69"/>
      <c r="F19" s="69"/>
      <c r="G19" s="69"/>
      <c r="H19" s="69"/>
      <c r="I19" s="69"/>
      <c r="J19" s="69"/>
      <c r="K19" s="69"/>
      <c r="L19" s="69"/>
      <c r="M19" s="69"/>
      <c r="N19" s="69"/>
      <c r="O19" s="69"/>
      <c r="P19" s="69"/>
      <c r="Q19" s="69"/>
      <c r="R19" s="69"/>
      <c r="S19" s="69"/>
      <c r="T19" s="69"/>
      <c r="U19" s="69"/>
      <c r="V19" s="69"/>
      <c r="W19" s="69"/>
      <c r="X19" s="69"/>
      <c r="Y19" s="92"/>
      <c r="Z19" s="92"/>
      <c r="AA19" s="92"/>
      <c r="AB19" s="92"/>
    </row>
    <row r="20" spans="1:28" s="76" customFormat="1" ht="17.25" customHeight="1">
      <c r="A20" s="71"/>
      <c r="B20" s="69"/>
      <c r="C20" s="69"/>
      <c r="D20" s="69"/>
      <c r="E20" s="69"/>
      <c r="F20" s="69"/>
      <c r="G20" s="69"/>
      <c r="H20" s="69"/>
      <c r="I20" s="69"/>
      <c r="J20" s="69"/>
      <c r="K20" s="69"/>
      <c r="L20" s="69"/>
      <c r="M20" s="69"/>
      <c r="N20" s="69"/>
      <c r="O20" s="69"/>
      <c r="P20" s="69"/>
      <c r="Q20" s="69"/>
      <c r="R20" s="69"/>
      <c r="S20" s="69"/>
      <c r="T20" s="69"/>
      <c r="U20" s="69"/>
      <c r="V20" s="69"/>
      <c r="W20" s="69"/>
      <c r="X20" s="69"/>
      <c r="Y20" s="92"/>
      <c r="Z20" s="92"/>
      <c r="AA20" s="92"/>
      <c r="AB20" s="92"/>
    </row>
    <row r="21" spans="1:28" s="76" customFormat="1" ht="17.25" customHeight="1">
      <c r="A21" s="71"/>
      <c r="B21" s="69"/>
      <c r="C21" s="69"/>
      <c r="D21" s="69"/>
      <c r="E21" s="69"/>
      <c r="F21" s="69"/>
      <c r="G21" s="69"/>
      <c r="H21" s="69"/>
      <c r="I21" s="69"/>
      <c r="J21" s="69"/>
      <c r="K21" s="69"/>
      <c r="L21" s="69"/>
      <c r="M21" s="69"/>
      <c r="N21" s="69"/>
      <c r="O21" s="69"/>
      <c r="P21" s="69"/>
      <c r="Q21" s="69"/>
      <c r="R21" s="69"/>
      <c r="S21" s="69"/>
      <c r="T21" s="69"/>
      <c r="U21" s="69"/>
      <c r="V21" s="69"/>
      <c r="W21" s="69"/>
      <c r="X21" s="69"/>
      <c r="Y21" s="92"/>
      <c r="Z21" s="92"/>
      <c r="AA21" s="92"/>
      <c r="AB21" s="92"/>
    </row>
    <row r="22" spans="1:28" s="76" customFormat="1" ht="17.25" customHeight="1">
      <c r="A22" s="71"/>
      <c r="B22" s="69"/>
      <c r="C22" s="69"/>
      <c r="D22" s="69"/>
      <c r="E22" s="69"/>
      <c r="F22" s="69"/>
      <c r="G22" s="69"/>
      <c r="H22" s="69"/>
      <c r="I22" s="69"/>
      <c r="J22" s="69"/>
      <c r="K22" s="69"/>
      <c r="L22" s="69"/>
      <c r="M22" s="69"/>
      <c r="N22" s="69"/>
      <c r="O22" s="69"/>
      <c r="P22" s="69"/>
      <c r="Q22" s="69"/>
      <c r="R22" s="69"/>
      <c r="S22" s="69"/>
      <c r="T22" s="69"/>
      <c r="U22" s="69"/>
      <c r="V22" s="69"/>
      <c r="W22" s="69"/>
      <c r="X22" s="69"/>
      <c r="Y22" s="92"/>
      <c r="Z22" s="92"/>
      <c r="AA22" s="92"/>
      <c r="AB22" s="92"/>
    </row>
    <row r="23" spans="1:28" s="76" customFormat="1" ht="15.75" customHeight="1">
      <c r="A23" s="71"/>
      <c r="B23" s="69"/>
      <c r="C23" s="69"/>
      <c r="D23" s="69"/>
      <c r="E23" s="69"/>
      <c r="F23" s="69"/>
      <c r="G23" s="69"/>
      <c r="H23" s="69"/>
      <c r="I23" s="69"/>
      <c r="J23" s="69"/>
      <c r="K23" s="69"/>
      <c r="L23" s="69"/>
      <c r="M23" s="69"/>
      <c r="N23" s="69"/>
      <c r="O23" s="69"/>
      <c r="P23" s="69"/>
      <c r="Q23" s="69"/>
      <c r="R23" s="69"/>
      <c r="S23" s="69"/>
      <c r="T23" s="69"/>
      <c r="U23" s="69"/>
      <c r="V23" s="69"/>
      <c r="W23" s="69"/>
      <c r="X23" s="69"/>
      <c r="Y23" s="92"/>
      <c r="Z23" s="92"/>
      <c r="AA23" s="92"/>
      <c r="AB23" s="92"/>
    </row>
    <row r="24" spans="1:28" s="76" customFormat="1" ht="15.75" customHeight="1">
      <c r="Q24" s="107"/>
    </row>
    <row r="25" spans="1:28" s="76" customFormat="1" ht="15.75" customHeight="1">
      <c r="A25" s="272"/>
      <c r="B25" s="272"/>
      <c r="C25" s="272"/>
      <c r="D25" s="272"/>
      <c r="E25" s="272"/>
      <c r="F25" s="272"/>
      <c r="G25" s="272"/>
      <c r="H25" s="272"/>
      <c r="I25" s="416"/>
      <c r="J25" s="416"/>
      <c r="K25" s="109"/>
      <c r="L25" s="415"/>
      <c r="M25" s="416"/>
      <c r="N25" s="416"/>
      <c r="O25" s="416"/>
      <c r="P25" s="415"/>
      <c r="Q25" s="415"/>
      <c r="R25" s="415"/>
      <c r="S25" s="273"/>
    </row>
    <row r="26" spans="1:28" s="76" customFormat="1" ht="13.5" customHeight="1">
      <c r="K26" s="415"/>
      <c r="L26" s="415"/>
      <c r="M26" s="415"/>
      <c r="N26" s="415"/>
      <c r="O26" s="415"/>
      <c r="P26" s="415"/>
      <c r="Q26" s="415"/>
      <c r="R26" s="415"/>
      <c r="S26" s="273"/>
    </row>
    <row r="27" spans="1:28" s="76" customFormat="1" ht="15.75" customHeight="1">
      <c r="K27" s="415"/>
      <c r="L27" s="415"/>
      <c r="M27" s="415"/>
      <c r="N27" s="415"/>
      <c r="O27" s="415"/>
      <c r="P27" s="415"/>
      <c r="Q27" s="415"/>
      <c r="R27" s="415"/>
      <c r="S27" s="273"/>
    </row>
    <row r="28" spans="1:28" s="76" customFormat="1" ht="15.75" customHeight="1">
      <c r="K28" s="415"/>
      <c r="L28" s="415"/>
      <c r="M28" s="415"/>
      <c r="N28" s="415"/>
      <c r="O28" s="415"/>
      <c r="P28" s="415"/>
      <c r="Q28" s="415"/>
      <c r="R28" s="415"/>
      <c r="S28" s="273"/>
    </row>
    <row r="29" spans="1:28" ht="15.75" customHeight="1">
      <c r="K29" s="73"/>
      <c r="L29" s="73"/>
      <c r="M29" s="74"/>
      <c r="N29" s="74"/>
      <c r="O29" s="73"/>
      <c r="P29" s="73"/>
      <c r="Q29" s="74"/>
      <c r="R29" s="74"/>
      <c r="S29" s="74"/>
    </row>
    <row r="30" spans="1:28" ht="15.75" customHeight="1">
      <c r="K30" s="73"/>
      <c r="L30" s="73"/>
      <c r="M30" s="74"/>
      <c r="N30" s="74"/>
      <c r="O30" s="73"/>
      <c r="P30" s="73"/>
      <c r="Q30" s="74"/>
      <c r="R30" s="74"/>
      <c r="S30" s="74"/>
    </row>
    <row r="31" spans="1:28" ht="15.75" customHeight="1">
      <c r="K31" s="75"/>
      <c r="L31" s="75"/>
      <c r="M31" s="75"/>
      <c r="N31" s="75"/>
      <c r="O31" s="75"/>
      <c r="P31" s="75"/>
      <c r="Q31" s="75"/>
      <c r="R31" s="75"/>
      <c r="S31" s="75"/>
    </row>
    <row r="32" spans="1:28" ht="15.75" customHeight="1">
      <c r="K32" s="74"/>
      <c r="L32" s="74"/>
      <c r="M32" s="74"/>
      <c r="N32" s="74"/>
      <c r="O32" s="73"/>
      <c r="P32" s="73"/>
      <c r="Q32" s="73"/>
    </row>
    <row r="33" spans="1:19" ht="15.75" customHeight="1">
      <c r="K33" s="74"/>
      <c r="L33" s="74"/>
      <c r="M33" s="74"/>
      <c r="N33" s="74"/>
      <c r="O33" s="73"/>
      <c r="P33" s="73"/>
      <c r="Q33" s="73"/>
      <c r="R33" s="73"/>
      <c r="S33" s="73"/>
    </row>
    <row r="34" spans="1:19">
      <c r="K34" s="74"/>
      <c r="L34" s="74"/>
      <c r="M34" s="74"/>
      <c r="N34" s="74"/>
      <c r="O34" s="73"/>
      <c r="P34" s="73"/>
      <c r="Q34" s="73"/>
      <c r="R34" s="73"/>
      <c r="S34" s="73"/>
    </row>
    <row r="35" spans="1:19">
      <c r="K35" s="74"/>
      <c r="L35" s="74"/>
      <c r="M35" s="74"/>
      <c r="N35" s="74"/>
      <c r="O35" s="73"/>
      <c r="P35" s="73"/>
      <c r="Q35" s="73"/>
      <c r="R35" s="73"/>
      <c r="S35" s="73"/>
    </row>
    <row r="36" spans="1:19">
      <c r="K36" s="74"/>
      <c r="L36" s="74"/>
      <c r="M36" s="74"/>
      <c r="N36" s="74"/>
      <c r="O36" s="73"/>
      <c r="P36" s="73"/>
      <c r="Q36" s="73"/>
      <c r="R36" s="73"/>
      <c r="S36" s="73"/>
    </row>
    <row r="37" spans="1:19">
      <c r="K37" s="74"/>
      <c r="L37" s="74"/>
      <c r="M37" s="74"/>
      <c r="N37" s="74"/>
      <c r="O37" s="73"/>
      <c r="P37" s="73"/>
      <c r="Q37" s="73"/>
      <c r="R37" s="73"/>
      <c r="S37" s="73"/>
    </row>
    <row r="38" spans="1:19">
      <c r="K38" s="74"/>
      <c r="L38" s="74"/>
      <c r="M38" s="74"/>
      <c r="N38" s="74"/>
      <c r="O38" s="73"/>
      <c r="P38" s="73"/>
      <c r="Q38" s="73"/>
      <c r="R38" s="73"/>
      <c r="S38" s="73"/>
    </row>
    <row r="39" spans="1:19">
      <c r="K39" s="74"/>
      <c r="L39" s="74"/>
      <c r="M39" s="74"/>
      <c r="N39" s="74"/>
      <c r="O39" s="73"/>
      <c r="P39" s="73"/>
      <c r="Q39" s="73"/>
      <c r="R39" s="73"/>
      <c r="S39" s="73"/>
    </row>
    <row r="40" spans="1:19">
      <c r="K40" s="74"/>
      <c r="L40" s="74"/>
      <c r="M40" s="74"/>
      <c r="N40" s="74"/>
      <c r="O40" s="73"/>
      <c r="P40" s="73"/>
      <c r="Q40" s="73"/>
      <c r="R40" s="73"/>
      <c r="S40" s="73"/>
    </row>
    <row r="41" spans="1:19">
      <c r="K41" s="74"/>
      <c r="L41" s="74"/>
      <c r="M41" s="74"/>
      <c r="N41" s="74"/>
      <c r="O41" s="73"/>
      <c r="P41" s="73"/>
      <c r="Q41" s="73"/>
      <c r="R41" s="73"/>
      <c r="S41" s="73"/>
    </row>
    <row r="42" spans="1:19">
      <c r="K42" s="74"/>
      <c r="L42" s="74"/>
      <c r="M42" s="74"/>
      <c r="N42" s="74"/>
      <c r="O42" s="73"/>
      <c r="P42" s="73"/>
      <c r="Q42" s="73"/>
      <c r="R42" s="73"/>
      <c r="S42" s="73"/>
    </row>
    <row r="47" spans="1:19">
      <c r="A47" s="76"/>
      <c r="B47" s="76"/>
      <c r="C47" s="76"/>
      <c r="D47" s="76"/>
      <c r="E47" s="76"/>
      <c r="F47" s="76"/>
      <c r="G47" s="76"/>
      <c r="H47" s="76"/>
      <c r="I47" s="76"/>
      <c r="J47" s="76"/>
    </row>
  </sheetData>
  <mergeCells count="66">
    <mergeCell ref="A3:A6"/>
    <mergeCell ref="B3:N3"/>
    <mergeCell ref="R3:X3"/>
    <mergeCell ref="Y3:Y6"/>
    <mergeCell ref="Z3:AC3"/>
    <mergeCell ref="B4:B6"/>
    <mergeCell ref="C4:C6"/>
    <mergeCell ref="D4:D6"/>
    <mergeCell ref="E4:E6"/>
    <mergeCell ref="F4:F6"/>
    <mergeCell ref="R4:R6"/>
    <mergeCell ref="G4:G6"/>
    <mergeCell ref="H4:H6"/>
    <mergeCell ref="I4:I6"/>
    <mergeCell ref="J4:J6"/>
    <mergeCell ref="K4:K6"/>
    <mergeCell ref="L4:L6"/>
    <mergeCell ref="A15:A18"/>
    <mergeCell ref="I15:J15"/>
    <mergeCell ref="K15:M15"/>
    <mergeCell ref="N15:N18"/>
    <mergeCell ref="O15:Q15"/>
    <mergeCell ref="Z4:Z6"/>
    <mergeCell ref="AA4:AA6"/>
    <mergeCell ref="AB4:AB6"/>
    <mergeCell ref="AC4:AC6"/>
    <mergeCell ref="K13:L13"/>
    <mergeCell ref="S4:S6"/>
    <mergeCell ref="T4:T6"/>
    <mergeCell ref="U4:U6"/>
    <mergeCell ref="V4:V6"/>
    <mergeCell ref="W4:W6"/>
    <mergeCell ref="X4:X6"/>
    <mergeCell ref="M4:M6"/>
    <mergeCell ref="N4:N6"/>
    <mergeCell ref="O4:O6"/>
    <mergeCell ref="P4:P6"/>
    <mergeCell ref="Q4:Q6"/>
    <mergeCell ref="R15:R18"/>
    <mergeCell ref="T15:T18"/>
    <mergeCell ref="X15:X18"/>
    <mergeCell ref="B16:B18"/>
    <mergeCell ref="C16:C18"/>
    <mergeCell ref="D16:D18"/>
    <mergeCell ref="E16:E18"/>
    <mergeCell ref="F16:F18"/>
    <mergeCell ref="G16:G18"/>
    <mergeCell ref="H16:H18"/>
    <mergeCell ref="P16:P18"/>
    <mergeCell ref="Q16:Q18"/>
    <mergeCell ref="I25:J25"/>
    <mergeCell ref="L25:L28"/>
    <mergeCell ref="M25:O25"/>
    <mergeCell ref="P25:P28"/>
    <mergeCell ref="Q25:Q28"/>
    <mergeCell ref="I16:I18"/>
    <mergeCell ref="J16:J18"/>
    <mergeCell ref="K16:K18"/>
    <mergeCell ref="L16:L18"/>
    <mergeCell ref="M16:M18"/>
    <mergeCell ref="O16:O18"/>
    <mergeCell ref="R25:R28"/>
    <mergeCell ref="K26:K28"/>
    <mergeCell ref="M26:M28"/>
    <mergeCell ref="N26:N28"/>
    <mergeCell ref="O26:O28"/>
  </mergeCells>
  <phoneticPr fontId="4"/>
  <pageMargins left="0.51181102362204722" right="0.51181102362204722" top="0.70866141732283472" bottom="0.51181102362204722" header="0" footer="0"/>
  <pageSetup paperSize="9" scale="48" pageOrder="overThenDown" orientation="landscape" horizontalDpi="300" verticalDpi="300" r:id="rId1"/>
  <headerFooter alignWithMargins="0"/>
  <colBreaks count="2" manualBreakCount="2">
    <brk id="13" max="12" man="1"/>
    <brk id="35" max="1048575"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pageSetUpPr fitToPage="1"/>
  </sheetPr>
  <dimension ref="A1:Y22"/>
  <sheetViews>
    <sheetView showGridLines="0" showOutlineSymbols="0" zoomScaleNormal="100" zoomScaleSheetLayoutView="90" workbookViewId="0"/>
  </sheetViews>
  <sheetFormatPr defaultColWidth="10.69921875" defaultRowHeight="13.2"/>
  <cols>
    <col min="1" max="1" width="11.59765625" style="67" customWidth="1"/>
    <col min="2" max="2" width="15.09765625" style="67" customWidth="1"/>
    <col min="3" max="3" width="15.5" style="67" customWidth="1"/>
    <col min="4" max="4" width="15.09765625" style="67" customWidth="1"/>
    <col min="5" max="7" width="14.59765625" style="67" customWidth="1"/>
    <col min="8" max="8" width="15.5" style="67" customWidth="1"/>
    <col min="9" max="11" width="14.09765625" style="67" customWidth="1"/>
    <col min="12" max="12" width="16.09765625" style="67" bestFit="1" customWidth="1"/>
    <col min="13" max="13" width="14.59765625" style="67" customWidth="1"/>
    <col min="14" max="14" width="15.69921875" style="67" customWidth="1"/>
    <col min="15" max="16" width="15.3984375" style="67" customWidth="1"/>
    <col min="17" max="17" width="13.8984375" style="67" bestFit="1" customWidth="1"/>
    <col min="18" max="18" width="15.5" style="67" customWidth="1"/>
    <col min="19" max="19" width="15.59765625" style="67" customWidth="1"/>
    <col min="20" max="21" width="10.5" style="67" customWidth="1"/>
    <col min="22" max="22" width="10.59765625" style="67" customWidth="1"/>
    <col min="23" max="24" width="8.5" style="67" customWidth="1"/>
    <col min="25" max="25" width="8.8984375" style="67" customWidth="1"/>
    <col min="26" max="16384" width="10.69921875" style="67"/>
  </cols>
  <sheetData>
    <row r="1" spans="1:25" s="68" customFormat="1" ht="16.5" customHeight="1">
      <c r="A1" s="127" t="s">
        <v>248</v>
      </c>
      <c r="B1" s="76"/>
      <c r="C1" s="76"/>
      <c r="D1" s="76"/>
      <c r="E1" s="76"/>
      <c r="F1" s="76"/>
      <c r="G1" s="76"/>
      <c r="H1" s="76"/>
      <c r="I1" s="76"/>
      <c r="J1" s="76"/>
      <c r="K1" s="76"/>
      <c r="L1" s="76"/>
      <c r="M1" s="76"/>
      <c r="N1" s="76"/>
      <c r="O1" s="76"/>
      <c r="P1" s="76"/>
      <c r="Q1" s="67"/>
      <c r="R1" s="67"/>
      <c r="S1" s="67"/>
      <c r="T1" s="67"/>
      <c r="U1" s="67"/>
      <c r="V1" s="67"/>
      <c r="W1" s="67"/>
      <c r="X1" s="67"/>
      <c r="Y1" s="67"/>
    </row>
    <row r="2" spans="1:25" ht="14.25" customHeight="1">
      <c r="B2" s="76"/>
      <c r="C2" s="76"/>
      <c r="D2" s="76"/>
      <c r="E2" s="78"/>
      <c r="F2" s="76"/>
      <c r="G2" s="76"/>
      <c r="H2" s="76"/>
      <c r="I2" s="76"/>
      <c r="J2" s="76"/>
      <c r="K2" s="76"/>
      <c r="L2" s="76"/>
      <c r="M2" s="76"/>
      <c r="N2" s="76"/>
      <c r="O2" s="76" t="s">
        <v>98</v>
      </c>
      <c r="P2" s="76"/>
    </row>
    <row r="3" spans="1:25" ht="27" customHeight="1">
      <c r="A3" s="376" t="s">
        <v>0</v>
      </c>
      <c r="B3" s="404" t="s">
        <v>99</v>
      </c>
      <c r="C3" s="400" t="s">
        <v>189</v>
      </c>
      <c r="D3" s="439" t="s">
        <v>335</v>
      </c>
      <c r="E3" s="440"/>
      <c r="F3" s="440"/>
      <c r="G3" s="440"/>
      <c r="H3" s="440"/>
      <c r="I3" s="440"/>
      <c r="J3" s="150" t="s">
        <v>596</v>
      </c>
      <c r="K3" s="150"/>
      <c r="L3" s="150"/>
      <c r="M3" s="150"/>
      <c r="N3" s="150"/>
      <c r="O3" s="150"/>
      <c r="P3" s="94"/>
      <c r="Q3" s="92"/>
    </row>
    <row r="4" spans="1:25" ht="14.25" customHeight="1">
      <c r="A4" s="422"/>
      <c r="B4" s="438"/>
      <c r="C4" s="418"/>
      <c r="D4" s="233"/>
      <c r="E4" s="417" t="s">
        <v>191</v>
      </c>
      <c r="F4" s="417" t="s">
        <v>192</v>
      </c>
      <c r="G4" s="417" t="s">
        <v>193</v>
      </c>
      <c r="H4" s="417" t="s">
        <v>194</v>
      </c>
      <c r="I4" s="417" t="s">
        <v>195</v>
      </c>
      <c r="J4" s="417" t="s">
        <v>196</v>
      </c>
      <c r="K4" s="417" t="s">
        <v>197</v>
      </c>
      <c r="L4" s="417" t="s">
        <v>198</v>
      </c>
      <c r="M4" s="417" t="s">
        <v>199</v>
      </c>
      <c r="N4" s="417" t="s">
        <v>200</v>
      </c>
      <c r="O4" s="419" t="s">
        <v>201</v>
      </c>
      <c r="P4" s="273"/>
      <c r="Q4" s="76"/>
    </row>
    <row r="5" spans="1:25" ht="14.25" customHeight="1">
      <c r="A5" s="422"/>
      <c r="B5" s="438"/>
      <c r="C5" s="418"/>
      <c r="D5" s="271" t="s">
        <v>100</v>
      </c>
      <c r="E5" s="418"/>
      <c r="F5" s="418"/>
      <c r="G5" s="418"/>
      <c r="H5" s="418"/>
      <c r="I5" s="418"/>
      <c r="J5" s="418"/>
      <c r="K5" s="418"/>
      <c r="L5" s="418"/>
      <c r="M5" s="418"/>
      <c r="N5" s="418"/>
      <c r="O5" s="420"/>
      <c r="P5" s="273"/>
    </row>
    <row r="6" spans="1:25">
      <c r="A6" s="377"/>
      <c r="B6" s="405"/>
      <c r="C6" s="401"/>
      <c r="D6" s="234"/>
      <c r="E6" s="401"/>
      <c r="F6" s="401"/>
      <c r="G6" s="401"/>
      <c r="H6" s="401"/>
      <c r="I6" s="401"/>
      <c r="J6" s="401"/>
      <c r="K6" s="401"/>
      <c r="L6" s="401"/>
      <c r="M6" s="401"/>
      <c r="N6" s="401"/>
      <c r="O6" s="403"/>
      <c r="P6" s="273"/>
    </row>
    <row r="7" spans="1:25" ht="16.5" customHeight="1">
      <c r="A7" s="241" t="s">
        <v>559</v>
      </c>
      <c r="B7" s="168">
        <v>37427976165</v>
      </c>
      <c r="C7" s="168">
        <v>2271105126</v>
      </c>
      <c r="D7" s="168">
        <v>17907203505</v>
      </c>
      <c r="E7" s="227">
        <v>4214892430</v>
      </c>
      <c r="F7" s="227">
        <v>136050258</v>
      </c>
      <c r="G7" s="227">
        <v>1451057799</v>
      </c>
      <c r="H7" s="227">
        <v>57079869</v>
      </c>
      <c r="I7" s="227">
        <v>5968009023</v>
      </c>
      <c r="J7" s="227">
        <v>1518228549</v>
      </c>
      <c r="K7" s="227">
        <v>1523310338</v>
      </c>
      <c r="L7" s="227">
        <v>147727970</v>
      </c>
      <c r="M7" s="228">
        <v>244202325</v>
      </c>
      <c r="N7" s="227">
        <v>1363825395</v>
      </c>
      <c r="O7" s="168">
        <v>1282819549</v>
      </c>
      <c r="P7" s="168"/>
    </row>
    <row r="8" spans="1:25" ht="16.5" customHeight="1">
      <c r="A8" s="242" t="s">
        <v>346</v>
      </c>
      <c r="B8" s="168">
        <v>38331289076</v>
      </c>
      <c r="C8" s="168">
        <v>2237555093</v>
      </c>
      <c r="D8" s="168">
        <v>17941535380</v>
      </c>
      <c r="E8" s="227">
        <v>4247607923</v>
      </c>
      <c r="F8" s="227">
        <v>132365918</v>
      </c>
      <c r="G8" s="227">
        <v>1592247786</v>
      </c>
      <c r="H8" s="227">
        <v>52983605</v>
      </c>
      <c r="I8" s="227">
        <v>5512979215</v>
      </c>
      <c r="J8" s="227">
        <v>1546801366</v>
      </c>
      <c r="K8" s="227">
        <v>1571063022</v>
      </c>
      <c r="L8" s="227">
        <v>132705329</v>
      </c>
      <c r="M8" s="228">
        <v>304695385</v>
      </c>
      <c r="N8" s="227">
        <v>1499759563</v>
      </c>
      <c r="O8" s="168">
        <v>1348326268</v>
      </c>
      <c r="P8" s="168"/>
    </row>
    <row r="9" spans="1:25" ht="16.5" customHeight="1">
      <c r="A9" s="242" t="s">
        <v>347</v>
      </c>
      <c r="B9" s="226">
        <v>38469857094</v>
      </c>
      <c r="C9" s="168">
        <v>2264367307</v>
      </c>
      <c r="D9" s="168">
        <v>17576143006</v>
      </c>
      <c r="E9" s="227">
        <v>4112384270</v>
      </c>
      <c r="F9" s="227">
        <v>123331638</v>
      </c>
      <c r="G9" s="227">
        <v>1637082469</v>
      </c>
      <c r="H9" s="227">
        <v>107596413</v>
      </c>
      <c r="I9" s="227">
        <v>5017960266</v>
      </c>
      <c r="J9" s="227">
        <v>1532165439</v>
      </c>
      <c r="K9" s="227">
        <v>1607771863</v>
      </c>
      <c r="L9" s="227">
        <v>117560067</v>
      </c>
      <c r="M9" s="228">
        <v>344305414</v>
      </c>
      <c r="N9" s="227">
        <v>1566754731</v>
      </c>
      <c r="O9" s="168">
        <v>1409230436</v>
      </c>
      <c r="P9" s="168"/>
    </row>
    <row r="10" spans="1:25" s="76" customFormat="1" ht="16.5" customHeight="1">
      <c r="A10" s="301" t="s">
        <v>348</v>
      </c>
      <c r="B10" s="340">
        <v>40224811913</v>
      </c>
      <c r="C10" s="341">
        <v>2396044797</v>
      </c>
      <c r="D10" s="341">
        <v>18525878535</v>
      </c>
      <c r="E10" s="342">
        <v>4399098235</v>
      </c>
      <c r="F10" s="342">
        <v>126289427</v>
      </c>
      <c r="G10" s="342">
        <v>1811759499</v>
      </c>
      <c r="H10" s="342">
        <v>116069857</v>
      </c>
      <c r="I10" s="342">
        <v>5143131545</v>
      </c>
      <c r="J10" s="342">
        <v>1618524210</v>
      </c>
      <c r="K10" s="342">
        <v>1700016520</v>
      </c>
      <c r="L10" s="342">
        <v>117177780</v>
      </c>
      <c r="M10" s="343">
        <v>386442584</v>
      </c>
      <c r="N10" s="342">
        <v>1628997058</v>
      </c>
      <c r="O10" s="341">
        <v>1478371820</v>
      </c>
      <c r="P10" s="341"/>
    </row>
    <row r="11" spans="1:25" s="76" customFormat="1" ht="16.5" customHeight="1">
      <c r="A11" s="304" t="s">
        <v>560</v>
      </c>
      <c r="B11" s="344">
        <v>40931652444</v>
      </c>
      <c r="C11" s="345">
        <v>2364529395</v>
      </c>
      <c r="D11" s="345">
        <v>18985431995</v>
      </c>
      <c r="E11" s="346">
        <v>4758699753</v>
      </c>
      <c r="F11" s="346">
        <v>127176650</v>
      </c>
      <c r="G11" s="346">
        <v>1985379010</v>
      </c>
      <c r="H11" s="346">
        <v>126481756</v>
      </c>
      <c r="I11" s="346">
        <v>4921350468</v>
      </c>
      <c r="J11" s="346">
        <v>1637141478</v>
      </c>
      <c r="K11" s="346">
        <v>1708820614</v>
      </c>
      <c r="L11" s="346">
        <v>91162091</v>
      </c>
      <c r="M11" s="347">
        <v>405651348</v>
      </c>
      <c r="N11" s="346">
        <v>405651348</v>
      </c>
      <c r="O11" s="345">
        <v>1548771282</v>
      </c>
      <c r="P11" s="168"/>
    </row>
    <row r="12" spans="1:25" ht="18.75" customHeight="1">
      <c r="B12" s="153"/>
      <c r="C12" s="153"/>
      <c r="D12" s="153"/>
      <c r="E12" s="153" t="s">
        <v>63</v>
      </c>
      <c r="F12" s="153"/>
      <c r="G12" s="153"/>
      <c r="H12" s="153"/>
      <c r="I12" s="153"/>
      <c r="J12" s="153"/>
      <c r="K12" s="153"/>
      <c r="L12" s="153"/>
      <c r="M12" s="153"/>
      <c r="N12" s="153"/>
      <c r="O12" s="153"/>
      <c r="P12" s="153"/>
      <c r="Q12" s="153"/>
    </row>
    <row r="13" spans="1:25" ht="27" customHeight="1">
      <c r="A13" s="376" t="s">
        <v>0</v>
      </c>
      <c r="B13" s="383" t="s">
        <v>260</v>
      </c>
      <c r="C13" s="433"/>
      <c r="D13" s="433"/>
      <c r="E13" s="433"/>
      <c r="F13" s="433"/>
      <c r="G13" s="433"/>
      <c r="H13" s="433"/>
      <c r="I13" s="384"/>
      <c r="J13" s="434" t="s">
        <v>320</v>
      </c>
      <c r="K13" s="437" t="s">
        <v>321</v>
      </c>
      <c r="L13" s="383" t="s">
        <v>322</v>
      </c>
      <c r="M13" s="433"/>
      <c r="N13" s="433"/>
      <c r="O13" s="433"/>
      <c r="P13" s="384"/>
      <c r="Q13" s="437" t="s">
        <v>597</v>
      </c>
      <c r="R13" s="424" t="s">
        <v>261</v>
      </c>
      <c r="S13" s="427" t="s">
        <v>598</v>
      </c>
    </row>
    <row r="14" spans="1:25" ht="14.25" customHeight="1">
      <c r="A14" s="422"/>
      <c r="B14" s="229"/>
      <c r="C14" s="430" t="s">
        <v>262</v>
      </c>
      <c r="D14" s="430" t="s">
        <v>263</v>
      </c>
      <c r="E14" s="430" t="s">
        <v>264</v>
      </c>
      <c r="F14" s="430" t="s">
        <v>310</v>
      </c>
      <c r="G14" s="430" t="s">
        <v>265</v>
      </c>
      <c r="H14" s="430" t="s">
        <v>323</v>
      </c>
      <c r="I14" s="430" t="s">
        <v>324</v>
      </c>
      <c r="J14" s="435"/>
      <c r="K14" s="431"/>
      <c r="L14" s="275"/>
      <c r="M14" s="430" t="s">
        <v>266</v>
      </c>
      <c r="N14" s="430" t="s">
        <v>267</v>
      </c>
      <c r="O14" s="430" t="s">
        <v>268</v>
      </c>
      <c r="P14" s="430" t="s">
        <v>599</v>
      </c>
      <c r="Q14" s="431"/>
      <c r="R14" s="425"/>
      <c r="S14" s="428"/>
    </row>
    <row r="15" spans="1:25" ht="20.399999999999999" customHeight="1">
      <c r="A15" s="422"/>
      <c r="B15" s="230" t="s">
        <v>269</v>
      </c>
      <c r="C15" s="431"/>
      <c r="D15" s="431"/>
      <c r="E15" s="431"/>
      <c r="F15" s="431"/>
      <c r="G15" s="431"/>
      <c r="H15" s="431"/>
      <c r="I15" s="431"/>
      <c r="J15" s="435"/>
      <c r="K15" s="431"/>
      <c r="L15" s="231" t="s">
        <v>269</v>
      </c>
      <c r="M15" s="431"/>
      <c r="N15" s="431"/>
      <c r="O15" s="431"/>
      <c r="P15" s="431"/>
      <c r="Q15" s="431"/>
      <c r="R15" s="425"/>
      <c r="S15" s="428"/>
    </row>
    <row r="16" spans="1:25" ht="23.4" customHeight="1">
      <c r="A16" s="377"/>
      <c r="B16" s="232"/>
      <c r="C16" s="432"/>
      <c r="D16" s="432"/>
      <c r="E16" s="432"/>
      <c r="F16" s="432"/>
      <c r="G16" s="432"/>
      <c r="H16" s="432"/>
      <c r="I16" s="432"/>
      <c r="J16" s="436"/>
      <c r="K16" s="432"/>
      <c r="L16" s="222"/>
      <c r="M16" s="432"/>
      <c r="N16" s="432"/>
      <c r="O16" s="432"/>
      <c r="P16" s="432"/>
      <c r="Q16" s="432"/>
      <c r="R16" s="426"/>
      <c r="S16" s="429"/>
    </row>
    <row r="17" spans="1:19" ht="16.5" customHeight="1">
      <c r="A17" s="241" t="s">
        <v>559</v>
      </c>
      <c r="B17" s="168">
        <v>5166782444</v>
      </c>
      <c r="C17" s="168">
        <v>49913793</v>
      </c>
      <c r="D17" s="168">
        <v>1223661269</v>
      </c>
      <c r="E17" s="168">
        <v>1310333902</v>
      </c>
      <c r="F17" s="224">
        <v>46603540</v>
      </c>
      <c r="G17" s="168">
        <v>1029601793</v>
      </c>
      <c r="H17" s="224">
        <v>1506668147</v>
      </c>
      <c r="I17" s="224" t="s">
        <v>299</v>
      </c>
      <c r="J17" s="168">
        <v>74167729</v>
      </c>
      <c r="K17" s="168">
        <v>256362082</v>
      </c>
      <c r="L17" s="168">
        <v>9997025166</v>
      </c>
      <c r="M17" s="168">
        <v>5719455385</v>
      </c>
      <c r="N17" s="168">
        <v>3097822828</v>
      </c>
      <c r="O17" s="168">
        <v>1179746953</v>
      </c>
      <c r="P17" s="224" t="s">
        <v>299</v>
      </c>
      <c r="Q17" s="168">
        <v>518614041</v>
      </c>
      <c r="R17" s="168">
        <v>35123356</v>
      </c>
      <c r="S17" s="168">
        <v>1201592716</v>
      </c>
    </row>
    <row r="18" spans="1:19" ht="16.5" customHeight="1">
      <c r="A18" s="242" t="s">
        <v>346</v>
      </c>
      <c r="B18" s="226">
        <v>5656045019</v>
      </c>
      <c r="C18" s="168">
        <v>44768624</v>
      </c>
      <c r="D18" s="168">
        <v>1244000373</v>
      </c>
      <c r="E18" s="168">
        <v>1486937772</v>
      </c>
      <c r="F18" s="168">
        <v>102132894</v>
      </c>
      <c r="G18" s="168">
        <v>1058498330</v>
      </c>
      <c r="H18" s="224">
        <v>1718363650</v>
      </c>
      <c r="I18" s="224">
        <v>1343376</v>
      </c>
      <c r="J18" s="168">
        <v>76130627</v>
      </c>
      <c r="K18" s="168">
        <v>245941730</v>
      </c>
      <c r="L18" s="168">
        <v>10299475266</v>
      </c>
      <c r="M18" s="168">
        <v>6060373494</v>
      </c>
      <c r="N18" s="168">
        <v>3096916255</v>
      </c>
      <c r="O18" s="168">
        <v>1142185517</v>
      </c>
      <c r="P18" s="224" t="s">
        <v>299</v>
      </c>
      <c r="Q18" s="168">
        <v>547661317</v>
      </c>
      <c r="R18" s="168">
        <v>188398201</v>
      </c>
      <c r="S18" s="168">
        <v>1138546443</v>
      </c>
    </row>
    <row r="19" spans="1:19" ht="16.5" customHeight="1">
      <c r="A19" s="242" t="s">
        <v>347</v>
      </c>
      <c r="B19" s="226">
        <v>6130949347</v>
      </c>
      <c r="C19" s="168">
        <v>41572623</v>
      </c>
      <c r="D19" s="168">
        <v>1327806590</v>
      </c>
      <c r="E19" s="168">
        <v>1661713787</v>
      </c>
      <c r="F19" s="168">
        <v>151764699</v>
      </c>
      <c r="G19" s="168">
        <v>1201047754</v>
      </c>
      <c r="H19" s="168">
        <v>1742081379</v>
      </c>
      <c r="I19" s="224">
        <v>4962515</v>
      </c>
      <c r="J19" s="168">
        <v>70683618</v>
      </c>
      <c r="K19" s="168">
        <v>246953121</v>
      </c>
      <c r="L19" s="168">
        <v>10398513384</v>
      </c>
      <c r="M19" s="168">
        <v>6172488786</v>
      </c>
      <c r="N19" s="168">
        <v>3164990771</v>
      </c>
      <c r="O19" s="168">
        <v>980494550</v>
      </c>
      <c r="P19" s="168">
        <v>80539277</v>
      </c>
      <c r="Q19" s="168">
        <v>589820953</v>
      </c>
      <c r="R19" s="168">
        <v>46158944</v>
      </c>
      <c r="S19" s="168">
        <v>1146267414</v>
      </c>
    </row>
    <row r="20" spans="1:19" s="193" customFormat="1" ht="16.5" customHeight="1">
      <c r="A20" s="301" t="s">
        <v>348</v>
      </c>
      <c r="B20" s="348">
        <v>6554054010</v>
      </c>
      <c r="C20" s="349">
        <v>32821143</v>
      </c>
      <c r="D20" s="349">
        <v>1123948883</v>
      </c>
      <c r="E20" s="349">
        <v>1790426197</v>
      </c>
      <c r="F20" s="349">
        <v>252152124</v>
      </c>
      <c r="G20" s="349">
        <v>1211869914</v>
      </c>
      <c r="H20" s="349">
        <v>1820671590</v>
      </c>
      <c r="I20" s="349">
        <v>322164159</v>
      </c>
      <c r="J20" s="349">
        <v>68843768</v>
      </c>
      <c r="K20" s="349">
        <v>232275421</v>
      </c>
      <c r="L20" s="349">
        <v>10488017502</v>
      </c>
      <c r="M20" s="349">
        <v>6274774300</v>
      </c>
      <c r="N20" s="349">
        <v>3145990761</v>
      </c>
      <c r="O20" s="349">
        <v>390668659</v>
      </c>
      <c r="P20" s="349">
        <v>676583782</v>
      </c>
      <c r="Q20" s="349">
        <v>654014852</v>
      </c>
      <c r="R20" s="349">
        <v>148338307</v>
      </c>
      <c r="S20" s="349">
        <v>1157344721</v>
      </c>
    </row>
    <row r="21" spans="1:19" s="193" customFormat="1" ht="16.5" customHeight="1">
      <c r="A21" s="304" t="s">
        <v>600</v>
      </c>
      <c r="B21" s="350">
        <v>6772502078</v>
      </c>
      <c r="C21" s="351">
        <v>31441303</v>
      </c>
      <c r="D21" s="351">
        <v>1181321184</v>
      </c>
      <c r="E21" s="351">
        <v>1859024529</v>
      </c>
      <c r="F21" s="351">
        <v>273257232</v>
      </c>
      <c r="G21" s="351">
        <v>1316066579</v>
      </c>
      <c r="H21" s="351">
        <v>1726355393</v>
      </c>
      <c r="I21" s="351">
        <v>385035858</v>
      </c>
      <c r="J21" s="351">
        <v>67768008</v>
      </c>
      <c r="K21" s="351">
        <v>211241588</v>
      </c>
      <c r="L21" s="351">
        <v>10514294868</v>
      </c>
      <c r="M21" s="351">
        <v>6254679442</v>
      </c>
      <c r="N21" s="351">
        <v>3210301090</v>
      </c>
      <c r="O21" s="351">
        <v>203537860</v>
      </c>
      <c r="P21" s="351">
        <v>845776476</v>
      </c>
      <c r="Q21" s="351">
        <v>711124977</v>
      </c>
      <c r="R21" s="351">
        <v>153643852</v>
      </c>
      <c r="S21" s="351">
        <v>1151115683</v>
      </c>
    </row>
    <row r="22" spans="1:19">
      <c r="A22" s="76" t="s">
        <v>190</v>
      </c>
      <c r="B22" s="235"/>
      <c r="C22" s="235"/>
      <c r="R22" s="72"/>
      <c r="S22" s="72" t="s">
        <v>270</v>
      </c>
    </row>
  </sheetData>
  <mergeCells count="34">
    <mergeCell ref="O4:O6"/>
    <mergeCell ref="A3:A6"/>
    <mergeCell ref="B3:B6"/>
    <mergeCell ref="C3:C6"/>
    <mergeCell ref="D3:I3"/>
    <mergeCell ref="E4:E6"/>
    <mergeCell ref="F4:F6"/>
    <mergeCell ref="G4:G6"/>
    <mergeCell ref="H4:H6"/>
    <mergeCell ref="I4:I6"/>
    <mergeCell ref="J4:J6"/>
    <mergeCell ref="K4:K6"/>
    <mergeCell ref="L4:L6"/>
    <mergeCell ref="M4:M6"/>
    <mergeCell ref="N4:N6"/>
    <mergeCell ref="A13:A16"/>
    <mergeCell ref="B13:I13"/>
    <mergeCell ref="J13:J16"/>
    <mergeCell ref="K13:K16"/>
    <mergeCell ref="L13:P13"/>
    <mergeCell ref="N14:N16"/>
    <mergeCell ref="O14:O16"/>
    <mergeCell ref="P14:P16"/>
    <mergeCell ref="R13:R16"/>
    <mergeCell ref="S13:S16"/>
    <mergeCell ref="C14:C16"/>
    <mergeCell ref="D14:D16"/>
    <mergeCell ref="E14:E16"/>
    <mergeCell ref="F14:F16"/>
    <mergeCell ref="G14:G16"/>
    <mergeCell ref="H14:H16"/>
    <mergeCell ref="I14:I16"/>
    <mergeCell ref="M14:M16"/>
    <mergeCell ref="Q13:Q16"/>
  </mergeCells>
  <phoneticPr fontId="4"/>
  <pageMargins left="0.39370078740157483" right="0.39370078740157483" top="0.62992125984251968" bottom="0.51181102362204722" header="0" footer="0"/>
  <pageSetup paperSize="9" scale="46" pageOrder="overThenDown"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X11"/>
  <sheetViews>
    <sheetView showGridLines="0" showOutlineSymbols="0" zoomScaleNormal="100" zoomScaleSheetLayoutView="100" workbookViewId="0"/>
  </sheetViews>
  <sheetFormatPr defaultColWidth="10.69921875" defaultRowHeight="13.2"/>
  <cols>
    <col min="1" max="1" width="13.59765625" style="1" customWidth="1"/>
    <col min="2" max="3" width="7.8984375" style="1" customWidth="1"/>
    <col min="4" max="4" width="7.59765625" style="1" customWidth="1"/>
    <col min="5" max="5" width="11.59765625" style="1" customWidth="1"/>
    <col min="6" max="6" width="7.59765625" style="1" customWidth="1"/>
    <col min="7" max="7" width="8.59765625" style="1" customWidth="1"/>
    <col min="8" max="8" width="7.59765625" style="1" customWidth="1"/>
    <col min="9" max="9" width="8.59765625" style="1" customWidth="1"/>
    <col min="10" max="10" width="7.59765625" style="1" customWidth="1"/>
    <col min="11" max="11" width="8.59765625" style="1" customWidth="1"/>
    <col min="12" max="17" width="7.8984375" style="1" customWidth="1"/>
    <col min="18" max="19" width="7.19921875" style="1" customWidth="1"/>
    <col min="20" max="23" width="7.5" style="1" customWidth="1"/>
    <col min="24" max="16384" width="10.69921875" style="1"/>
  </cols>
  <sheetData>
    <row r="1" spans="1:24" s="4" customFormat="1">
      <c r="A1" s="3" t="s">
        <v>249</v>
      </c>
      <c r="B1" s="1"/>
      <c r="C1" s="1"/>
      <c r="D1" s="1"/>
      <c r="E1" s="1"/>
      <c r="F1" s="1"/>
      <c r="G1" s="46"/>
      <c r="H1" s="1"/>
      <c r="I1" s="1"/>
      <c r="J1" s="1"/>
      <c r="K1" s="1"/>
      <c r="L1" s="1"/>
      <c r="M1" s="1"/>
      <c r="N1" s="1"/>
      <c r="O1" s="1"/>
      <c r="P1" s="1"/>
      <c r="Q1" s="1"/>
      <c r="R1" s="1"/>
      <c r="S1" s="1"/>
      <c r="T1" s="1"/>
      <c r="U1" s="1"/>
      <c r="V1" s="1"/>
      <c r="W1" s="1"/>
    </row>
    <row r="2" spans="1:24" s="4" customFormat="1" ht="15" customHeight="1">
      <c r="A2" s="1"/>
      <c r="B2" s="43"/>
      <c r="C2" s="1"/>
      <c r="D2" s="1"/>
      <c r="E2" s="1"/>
      <c r="F2" s="1"/>
      <c r="G2" s="1"/>
      <c r="H2" s="1"/>
      <c r="I2" s="1"/>
      <c r="J2" s="1"/>
      <c r="K2" s="1"/>
      <c r="L2" s="1"/>
      <c r="M2" s="1"/>
      <c r="N2" s="1"/>
      <c r="O2" s="1"/>
      <c r="P2" s="1"/>
      <c r="Q2" s="1"/>
      <c r="R2" s="1"/>
      <c r="S2" s="1"/>
      <c r="T2" s="1"/>
      <c r="U2" s="1"/>
      <c r="V2" s="1"/>
      <c r="W2" s="1"/>
    </row>
    <row r="3" spans="1:24" s="4" customFormat="1" ht="17.25" customHeight="1">
      <c r="A3" s="371" t="s">
        <v>0</v>
      </c>
      <c r="B3" s="276" t="s">
        <v>80</v>
      </c>
      <c r="C3" s="276" t="s">
        <v>80</v>
      </c>
      <c r="D3" s="276" t="s">
        <v>81</v>
      </c>
      <c r="E3" s="276" t="s">
        <v>82</v>
      </c>
      <c r="F3" s="373" t="s">
        <v>601</v>
      </c>
      <c r="G3" s="375"/>
      <c r="H3" s="42" t="s">
        <v>292</v>
      </c>
      <c r="I3" s="211"/>
      <c r="J3" s="42" t="s">
        <v>302</v>
      </c>
      <c r="K3" s="26"/>
      <c r="L3" s="42" t="s">
        <v>293</v>
      </c>
      <c r="M3" s="25"/>
      <c r="N3" s="42" t="s">
        <v>294</v>
      </c>
      <c r="O3" s="25"/>
      <c r="P3" s="42" t="s">
        <v>295</v>
      </c>
      <c r="Q3" s="26"/>
      <c r="R3" s="19" t="s">
        <v>301</v>
      </c>
      <c r="S3" s="19"/>
      <c r="T3" s="16" t="s">
        <v>602</v>
      </c>
      <c r="U3" s="17"/>
      <c r="V3" s="19" t="s">
        <v>603</v>
      </c>
      <c r="W3" s="19"/>
      <c r="X3" s="7"/>
    </row>
    <row r="4" spans="1:24" s="4" customFormat="1" ht="17.25" customHeight="1">
      <c r="A4" s="386"/>
      <c r="B4" s="40" t="s">
        <v>83</v>
      </c>
      <c r="C4" s="40" t="s">
        <v>84</v>
      </c>
      <c r="D4" s="40" t="s">
        <v>85</v>
      </c>
      <c r="E4" s="40" t="s">
        <v>51</v>
      </c>
      <c r="F4" s="8" t="s">
        <v>86</v>
      </c>
      <c r="G4" s="8" t="s">
        <v>87</v>
      </c>
      <c r="H4" s="8" t="s">
        <v>86</v>
      </c>
      <c r="I4" s="8" t="s">
        <v>87</v>
      </c>
      <c r="J4" s="8" t="s">
        <v>86</v>
      </c>
      <c r="K4" s="8" t="s">
        <v>87</v>
      </c>
      <c r="L4" s="40" t="s">
        <v>86</v>
      </c>
      <c r="M4" s="40" t="s">
        <v>87</v>
      </c>
      <c r="N4" s="40" t="s">
        <v>86</v>
      </c>
      <c r="O4" s="40" t="s">
        <v>87</v>
      </c>
      <c r="P4" s="40" t="s">
        <v>86</v>
      </c>
      <c r="Q4" s="40" t="s">
        <v>87</v>
      </c>
      <c r="R4" s="40" t="s">
        <v>86</v>
      </c>
      <c r="S4" s="40" t="s">
        <v>296</v>
      </c>
      <c r="T4" s="40" t="s">
        <v>86</v>
      </c>
      <c r="U4" s="40" t="s">
        <v>296</v>
      </c>
      <c r="V4" s="40" t="s">
        <v>86</v>
      </c>
      <c r="W4" s="278" t="s">
        <v>296</v>
      </c>
      <c r="X4" s="7"/>
    </row>
    <row r="5" spans="1:24" s="68" customFormat="1" ht="15.9" customHeight="1">
      <c r="A5" s="241" t="s">
        <v>559</v>
      </c>
      <c r="B5" s="165">
        <v>81367</v>
      </c>
      <c r="C5" s="165">
        <v>106552</v>
      </c>
      <c r="D5" s="166">
        <v>16.62</v>
      </c>
      <c r="E5" s="167">
        <v>15344466</v>
      </c>
      <c r="F5" s="167">
        <v>240297</v>
      </c>
      <c r="G5" s="167">
        <v>306053</v>
      </c>
      <c r="H5" s="165">
        <v>73053</v>
      </c>
      <c r="I5" s="165">
        <v>96527</v>
      </c>
      <c r="J5" s="165">
        <v>70075</v>
      </c>
      <c r="K5" s="165">
        <v>91907</v>
      </c>
      <c r="L5" s="165">
        <v>3940</v>
      </c>
      <c r="M5" s="165">
        <v>5839</v>
      </c>
      <c r="N5" s="165">
        <v>19261</v>
      </c>
      <c r="O5" s="165">
        <v>19937</v>
      </c>
      <c r="P5" s="165">
        <v>71791</v>
      </c>
      <c r="Q5" s="165">
        <v>89408</v>
      </c>
      <c r="R5" s="168">
        <v>14</v>
      </c>
      <c r="S5" s="168">
        <v>14</v>
      </c>
      <c r="T5" s="168">
        <v>1991</v>
      </c>
      <c r="U5" s="168">
        <v>2249</v>
      </c>
      <c r="V5" s="165">
        <v>172</v>
      </c>
      <c r="W5" s="165">
        <v>172</v>
      </c>
      <c r="X5" s="88"/>
    </row>
    <row r="6" spans="1:24" s="68" customFormat="1" ht="15.9" customHeight="1">
      <c r="A6" s="242" t="s">
        <v>346</v>
      </c>
      <c r="B6" s="214">
        <v>81817</v>
      </c>
      <c r="C6" s="165">
        <v>105742</v>
      </c>
      <c r="D6" s="166">
        <v>16.54</v>
      </c>
      <c r="E6" s="167">
        <v>15408468</v>
      </c>
      <c r="F6" s="167">
        <v>242203</v>
      </c>
      <c r="G6" s="167">
        <v>304055</v>
      </c>
      <c r="H6" s="165">
        <v>73446</v>
      </c>
      <c r="I6" s="165">
        <v>95603</v>
      </c>
      <c r="J6" s="165">
        <v>70563</v>
      </c>
      <c r="K6" s="165">
        <v>91127</v>
      </c>
      <c r="L6" s="165">
        <v>3685</v>
      </c>
      <c r="M6" s="165">
        <v>5379</v>
      </c>
      <c r="N6" s="165">
        <v>20444</v>
      </c>
      <c r="O6" s="165">
        <v>21248</v>
      </c>
      <c r="P6" s="165">
        <v>72184</v>
      </c>
      <c r="Q6" s="165">
        <v>88661</v>
      </c>
      <c r="R6" s="168">
        <v>21</v>
      </c>
      <c r="S6" s="168">
        <v>21</v>
      </c>
      <c r="T6" s="168">
        <v>1645</v>
      </c>
      <c r="U6" s="168">
        <v>1801</v>
      </c>
      <c r="V6" s="165">
        <v>215</v>
      </c>
      <c r="W6" s="165">
        <v>215</v>
      </c>
      <c r="X6" s="88"/>
    </row>
    <row r="7" spans="1:24" s="68" customFormat="1" ht="15.75" customHeight="1">
      <c r="A7" s="242" t="s">
        <v>347</v>
      </c>
      <c r="B7" s="214">
        <v>81175</v>
      </c>
      <c r="C7" s="165">
        <v>103543</v>
      </c>
      <c r="D7" s="166">
        <v>16.239999999999998</v>
      </c>
      <c r="E7" s="167">
        <v>14824218</v>
      </c>
      <c r="F7" s="167">
        <v>239816</v>
      </c>
      <c r="G7" s="167">
        <v>296902</v>
      </c>
      <c r="H7" s="165">
        <v>72476</v>
      </c>
      <c r="I7" s="165">
        <v>93061</v>
      </c>
      <c r="J7" s="165">
        <v>70115</v>
      </c>
      <c r="K7" s="165">
        <v>89399</v>
      </c>
      <c r="L7" s="165">
        <v>3190</v>
      </c>
      <c r="M7" s="165">
        <v>4840</v>
      </c>
      <c r="N7" s="165">
        <v>21139</v>
      </c>
      <c r="O7" s="165">
        <v>21977</v>
      </c>
      <c r="P7" s="165">
        <v>70989</v>
      </c>
      <c r="Q7" s="165">
        <v>85517</v>
      </c>
      <c r="R7" s="168">
        <v>12</v>
      </c>
      <c r="S7" s="168">
        <v>12</v>
      </c>
      <c r="T7" s="168">
        <v>1702</v>
      </c>
      <c r="U7" s="168">
        <v>1903</v>
      </c>
      <c r="V7" s="165">
        <v>193</v>
      </c>
      <c r="W7" s="165">
        <v>193</v>
      </c>
      <c r="X7" s="88"/>
    </row>
    <row r="8" spans="1:24" s="68" customFormat="1" ht="15.75" customHeight="1">
      <c r="A8" s="301" t="s">
        <v>348</v>
      </c>
      <c r="B8" s="352">
        <v>80570</v>
      </c>
      <c r="C8" s="353">
        <v>101377</v>
      </c>
      <c r="D8" s="354">
        <v>15.93</v>
      </c>
      <c r="E8" s="355">
        <v>14636649</v>
      </c>
      <c r="F8" s="355">
        <v>238134</v>
      </c>
      <c r="G8" s="355">
        <v>290709</v>
      </c>
      <c r="H8" s="353">
        <v>71520</v>
      </c>
      <c r="I8" s="353">
        <v>90512</v>
      </c>
      <c r="J8" s="353">
        <v>69455</v>
      </c>
      <c r="K8" s="353">
        <v>87337</v>
      </c>
      <c r="L8" s="353">
        <v>2976</v>
      </c>
      <c r="M8" s="353">
        <v>4438</v>
      </c>
      <c r="N8" s="353">
        <v>21913</v>
      </c>
      <c r="O8" s="353">
        <v>22645</v>
      </c>
      <c r="P8" s="353">
        <v>70602</v>
      </c>
      <c r="Q8" s="353">
        <v>83933</v>
      </c>
      <c r="R8" s="341">
        <v>10</v>
      </c>
      <c r="S8" s="341">
        <v>10</v>
      </c>
      <c r="T8" s="341">
        <v>1472</v>
      </c>
      <c r="U8" s="341">
        <v>1648</v>
      </c>
      <c r="V8" s="353">
        <v>186</v>
      </c>
      <c r="W8" s="353">
        <v>186</v>
      </c>
      <c r="X8" s="88"/>
    </row>
    <row r="9" spans="1:24" s="68" customFormat="1" ht="15.75" customHeight="1">
      <c r="A9" s="304" t="s">
        <v>569</v>
      </c>
      <c r="B9" s="356">
        <v>79783</v>
      </c>
      <c r="C9" s="357">
        <v>99015</v>
      </c>
      <c r="D9" s="358">
        <v>15.58</v>
      </c>
      <c r="E9" s="359">
        <v>14292634</v>
      </c>
      <c r="F9" s="359">
        <v>234266</v>
      </c>
      <c r="G9" s="359">
        <v>281738</v>
      </c>
      <c r="H9" s="357">
        <v>70473</v>
      </c>
      <c r="I9" s="357">
        <v>88014</v>
      </c>
      <c r="J9" s="357">
        <v>68715</v>
      </c>
      <c r="K9" s="357">
        <v>85292</v>
      </c>
      <c r="L9" s="357">
        <v>2570</v>
      </c>
      <c r="M9" s="357">
        <v>3719</v>
      </c>
      <c r="N9" s="357">
        <v>22246</v>
      </c>
      <c r="O9" s="357">
        <v>22830</v>
      </c>
      <c r="P9" s="357">
        <v>68724</v>
      </c>
      <c r="Q9" s="357">
        <v>80188</v>
      </c>
      <c r="R9" s="345">
        <v>12</v>
      </c>
      <c r="S9" s="345">
        <v>12</v>
      </c>
      <c r="T9" s="345">
        <v>1373</v>
      </c>
      <c r="U9" s="345">
        <v>1530</v>
      </c>
      <c r="V9" s="357">
        <v>153</v>
      </c>
      <c r="W9" s="357">
        <v>153</v>
      </c>
      <c r="X9" s="88"/>
    </row>
    <row r="10" spans="1:24" s="4" customFormat="1" ht="13.5" customHeight="1">
      <c r="A10" s="2" t="s">
        <v>88</v>
      </c>
      <c r="B10" s="2"/>
      <c r="C10" s="2"/>
      <c r="D10" s="2"/>
      <c r="E10" s="2"/>
      <c r="F10" s="2"/>
      <c r="G10" s="2"/>
      <c r="H10" s="76"/>
      <c r="I10" s="76"/>
      <c r="J10" s="76"/>
      <c r="K10" s="76"/>
      <c r="L10" s="76"/>
      <c r="M10" s="76"/>
      <c r="N10" s="76"/>
      <c r="O10" s="76"/>
      <c r="P10" s="76"/>
      <c r="Q10" s="76"/>
      <c r="R10" s="76"/>
      <c r="S10" s="76"/>
      <c r="T10" s="76"/>
      <c r="U10" s="88"/>
      <c r="V10" s="88"/>
      <c r="W10" s="85" t="s">
        <v>239</v>
      </c>
    </row>
    <row r="11" spans="1:24" s="4" customFormat="1">
      <c r="A11" s="1" t="s">
        <v>89</v>
      </c>
      <c r="B11" s="1"/>
      <c r="C11" s="1"/>
      <c r="D11" s="1"/>
      <c r="E11" s="1"/>
      <c r="F11" s="1"/>
      <c r="G11" s="1"/>
      <c r="H11" s="1"/>
      <c r="I11" s="1"/>
      <c r="J11" s="1"/>
      <c r="K11" s="1"/>
      <c r="L11" s="1"/>
      <c r="M11" s="1"/>
      <c r="N11" s="1"/>
      <c r="O11" s="1"/>
      <c r="P11" s="1"/>
      <c r="Q11" s="1"/>
      <c r="R11" s="1"/>
      <c r="S11" s="1"/>
      <c r="T11" s="1"/>
      <c r="U11" s="1"/>
      <c r="V11" s="1"/>
      <c r="W11" s="1"/>
    </row>
  </sheetData>
  <mergeCells count="2">
    <mergeCell ref="A3:A4"/>
    <mergeCell ref="F3:G3"/>
  </mergeCells>
  <phoneticPr fontId="4"/>
  <pageMargins left="0.51181102362204722" right="0.39370078740157483" top="0.62992125984251968" bottom="0.51181102362204722" header="0" footer="0"/>
  <pageSetup paperSize="9" scale="67" orientation="landscape" horizontalDpi="300" verticalDpi="300"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V10"/>
  <sheetViews>
    <sheetView showGridLines="0" showOutlineSymbols="0" zoomScaleNormal="100" zoomScaleSheetLayoutView="100" workbookViewId="0"/>
  </sheetViews>
  <sheetFormatPr defaultColWidth="10.69921875" defaultRowHeight="13.2"/>
  <cols>
    <col min="1" max="1" width="13.59765625" style="67" customWidth="1"/>
    <col min="2" max="6" width="14.09765625" style="67" customWidth="1"/>
    <col min="7" max="7" width="12.5" style="67" customWidth="1"/>
    <col min="8" max="10" width="12.3984375" style="67" customWidth="1"/>
    <col min="11" max="13" width="13.69921875" style="67" customWidth="1"/>
    <col min="14" max="16384" width="10.69921875" style="67"/>
  </cols>
  <sheetData>
    <row r="1" spans="1:256" s="70" customFormat="1" ht="15.75" customHeight="1">
      <c r="A1" s="97" t="s">
        <v>250</v>
      </c>
      <c r="B1" s="91"/>
      <c r="C1" s="91"/>
      <c r="D1" s="91"/>
      <c r="E1" s="91"/>
      <c r="F1" s="91"/>
      <c r="G1" s="91"/>
      <c r="H1" s="91"/>
      <c r="I1" s="91"/>
      <c r="L1" s="72"/>
      <c r="M1" s="91"/>
      <c r="N1" s="91"/>
      <c r="O1" s="91"/>
      <c r="P1" s="91"/>
      <c r="Q1" s="91"/>
      <c r="R1" s="91"/>
      <c r="S1" s="91"/>
      <c r="T1" s="91"/>
      <c r="U1" s="91"/>
      <c r="V1" s="91"/>
      <c r="W1" s="91"/>
      <c r="X1" s="91"/>
      <c r="Y1" s="91"/>
      <c r="Z1" s="91"/>
      <c r="AA1" s="91"/>
      <c r="AB1" s="91"/>
      <c r="AC1" s="91"/>
      <c r="AD1" s="91"/>
      <c r="AE1" s="91"/>
      <c r="AF1" s="91"/>
      <c r="AG1" s="91"/>
      <c r="AH1" s="91"/>
      <c r="AI1" s="91"/>
      <c r="AJ1" s="91"/>
      <c r="AK1" s="91"/>
      <c r="AL1" s="91"/>
      <c r="AM1" s="91"/>
      <c r="AN1" s="91"/>
      <c r="AO1" s="91"/>
      <c r="AP1" s="91"/>
      <c r="AQ1" s="91"/>
      <c r="AR1" s="91"/>
      <c r="AS1" s="91"/>
      <c r="AT1" s="91"/>
      <c r="AU1" s="91"/>
      <c r="AV1" s="91"/>
      <c r="AW1" s="91"/>
      <c r="AX1" s="91"/>
      <c r="AY1" s="91"/>
      <c r="AZ1" s="91"/>
      <c r="BA1" s="91"/>
      <c r="BB1" s="91"/>
      <c r="BC1" s="91"/>
      <c r="BD1" s="91"/>
      <c r="BE1" s="91"/>
      <c r="BF1" s="91"/>
      <c r="BG1" s="91"/>
      <c r="BH1" s="91"/>
      <c r="BI1" s="91"/>
      <c r="BJ1" s="91"/>
      <c r="BK1" s="91"/>
      <c r="BL1" s="91"/>
      <c r="BM1" s="91"/>
      <c r="BN1" s="91"/>
      <c r="BO1" s="91"/>
      <c r="BP1" s="91"/>
      <c r="BQ1" s="91"/>
      <c r="BR1" s="91"/>
      <c r="BS1" s="91"/>
      <c r="BT1" s="91"/>
      <c r="BU1" s="91"/>
      <c r="BV1" s="91"/>
      <c r="BW1" s="91"/>
      <c r="BX1" s="91"/>
      <c r="BY1" s="91"/>
      <c r="BZ1" s="91"/>
      <c r="CA1" s="91"/>
      <c r="CB1" s="91"/>
      <c r="CC1" s="91"/>
      <c r="CD1" s="91"/>
      <c r="CE1" s="91"/>
      <c r="CF1" s="91"/>
      <c r="CG1" s="91"/>
      <c r="CH1" s="91"/>
      <c r="CI1" s="91"/>
      <c r="CJ1" s="91"/>
      <c r="CK1" s="91"/>
      <c r="CL1" s="91"/>
      <c r="CM1" s="91"/>
      <c r="CN1" s="91"/>
      <c r="CO1" s="91"/>
      <c r="CP1" s="91"/>
      <c r="CQ1" s="91"/>
      <c r="CR1" s="91"/>
      <c r="CS1" s="91"/>
      <c r="CT1" s="91"/>
      <c r="CU1" s="91"/>
      <c r="CV1" s="91"/>
      <c r="CW1" s="91"/>
      <c r="CX1" s="91"/>
      <c r="CY1" s="91"/>
      <c r="CZ1" s="91"/>
      <c r="DA1" s="91"/>
      <c r="DB1" s="91"/>
      <c r="DC1" s="91"/>
      <c r="DD1" s="91"/>
      <c r="DE1" s="91"/>
      <c r="DF1" s="91"/>
      <c r="DG1" s="91"/>
      <c r="DH1" s="91"/>
      <c r="DI1" s="91"/>
      <c r="DJ1" s="91"/>
      <c r="DK1" s="91"/>
      <c r="DL1" s="91"/>
      <c r="DM1" s="91"/>
      <c r="DN1" s="91"/>
      <c r="DO1" s="91"/>
      <c r="DP1" s="91"/>
      <c r="DQ1" s="91"/>
      <c r="DR1" s="91"/>
      <c r="DS1" s="91"/>
      <c r="DT1" s="91"/>
      <c r="DU1" s="91"/>
      <c r="DV1" s="91"/>
      <c r="DW1" s="91"/>
      <c r="DX1" s="91"/>
      <c r="DY1" s="91"/>
      <c r="DZ1" s="91"/>
      <c r="EA1" s="91"/>
      <c r="EB1" s="91"/>
      <c r="EC1" s="91"/>
      <c r="ED1" s="91"/>
      <c r="EE1" s="91"/>
      <c r="EF1" s="91"/>
      <c r="EG1" s="91"/>
      <c r="EH1" s="91"/>
      <c r="EI1" s="91"/>
      <c r="EJ1" s="91"/>
      <c r="EK1" s="91"/>
      <c r="EL1" s="91"/>
      <c r="EM1" s="91"/>
      <c r="EN1" s="91"/>
      <c r="EO1" s="91"/>
      <c r="EP1" s="91"/>
      <c r="EQ1" s="91"/>
      <c r="ER1" s="91"/>
      <c r="ES1" s="91"/>
      <c r="ET1" s="91"/>
      <c r="EU1" s="91"/>
      <c r="EV1" s="91"/>
      <c r="EW1" s="91"/>
      <c r="EX1" s="91"/>
      <c r="EY1" s="91"/>
      <c r="EZ1" s="91"/>
      <c r="FA1" s="91"/>
      <c r="FB1" s="91"/>
      <c r="FC1" s="91"/>
      <c r="FD1" s="91"/>
      <c r="FE1" s="91"/>
      <c r="FF1" s="91"/>
      <c r="FG1" s="91"/>
      <c r="FH1" s="91"/>
      <c r="FI1" s="91"/>
      <c r="FJ1" s="91"/>
      <c r="FK1" s="91"/>
      <c r="FL1" s="91"/>
      <c r="FM1" s="91"/>
      <c r="FN1" s="91"/>
      <c r="FO1" s="91"/>
      <c r="FP1" s="91"/>
      <c r="FQ1" s="91"/>
      <c r="FR1" s="91"/>
      <c r="FS1" s="91"/>
      <c r="FT1" s="91"/>
      <c r="FU1" s="91"/>
      <c r="FV1" s="91"/>
      <c r="FW1" s="91"/>
      <c r="FX1" s="91"/>
      <c r="FY1" s="91"/>
      <c r="FZ1" s="91"/>
      <c r="GA1" s="91"/>
      <c r="GB1" s="91"/>
      <c r="GC1" s="91"/>
      <c r="GD1" s="91"/>
      <c r="GE1" s="91"/>
      <c r="GF1" s="91"/>
      <c r="GG1" s="91"/>
      <c r="GH1" s="91"/>
      <c r="GI1" s="91"/>
      <c r="GJ1" s="91"/>
      <c r="GK1" s="91"/>
      <c r="GL1" s="91"/>
      <c r="GM1" s="91"/>
      <c r="GN1" s="91"/>
      <c r="GO1" s="91"/>
      <c r="GP1" s="91"/>
      <c r="GQ1" s="91"/>
      <c r="GR1" s="91"/>
      <c r="GS1" s="91"/>
      <c r="GT1" s="91"/>
      <c r="GU1" s="91"/>
      <c r="GV1" s="91"/>
      <c r="GW1" s="91"/>
      <c r="GX1" s="91"/>
      <c r="GY1" s="91"/>
      <c r="GZ1" s="91"/>
      <c r="HA1" s="91"/>
      <c r="HB1" s="91"/>
      <c r="HC1" s="91"/>
      <c r="HD1" s="91"/>
      <c r="HE1" s="91"/>
      <c r="HF1" s="91"/>
      <c r="HG1" s="91"/>
      <c r="HH1" s="91"/>
      <c r="HI1" s="91"/>
      <c r="HJ1" s="91"/>
      <c r="HK1" s="91"/>
      <c r="HL1" s="91"/>
      <c r="HM1" s="91"/>
      <c r="HN1" s="91"/>
      <c r="HO1" s="91"/>
      <c r="HP1" s="91"/>
      <c r="HQ1" s="91"/>
      <c r="HR1" s="91"/>
      <c r="HS1" s="91"/>
      <c r="HT1" s="91"/>
      <c r="HU1" s="91"/>
      <c r="HV1" s="91"/>
      <c r="HW1" s="91"/>
      <c r="HX1" s="91"/>
      <c r="HY1" s="91"/>
      <c r="HZ1" s="91"/>
      <c r="IA1" s="91"/>
      <c r="IB1" s="91"/>
      <c r="IC1" s="91"/>
      <c r="ID1" s="91"/>
      <c r="IE1" s="91"/>
      <c r="IF1" s="91"/>
      <c r="IG1" s="91"/>
      <c r="IH1" s="91"/>
      <c r="II1" s="91"/>
      <c r="IJ1" s="91"/>
      <c r="IK1" s="91"/>
      <c r="IL1" s="91"/>
      <c r="IM1" s="91"/>
      <c r="IN1" s="91"/>
      <c r="IO1" s="91"/>
      <c r="IP1" s="91"/>
      <c r="IQ1" s="91"/>
      <c r="IR1" s="91"/>
      <c r="IS1" s="91"/>
      <c r="IT1" s="91"/>
      <c r="IU1" s="91"/>
      <c r="IV1" s="91"/>
    </row>
    <row r="2" spans="1:256" s="70" customFormat="1" ht="13.5" customHeight="1">
      <c r="A2" s="97"/>
      <c r="B2" s="91"/>
      <c r="C2" s="91"/>
      <c r="D2" s="91"/>
      <c r="E2" s="91"/>
      <c r="F2" s="91"/>
      <c r="G2" s="91"/>
      <c r="H2" s="91"/>
      <c r="I2" s="91"/>
      <c r="M2" s="72" t="s">
        <v>604</v>
      </c>
      <c r="N2" s="91"/>
      <c r="O2" s="91"/>
      <c r="P2" s="91"/>
      <c r="Q2" s="91"/>
      <c r="R2" s="91"/>
      <c r="S2" s="91"/>
      <c r="T2" s="91"/>
      <c r="U2" s="91"/>
      <c r="V2" s="91"/>
      <c r="W2" s="91"/>
      <c r="X2" s="91"/>
      <c r="Y2" s="91"/>
      <c r="Z2" s="91"/>
      <c r="AA2" s="91"/>
      <c r="AB2" s="91"/>
      <c r="AC2" s="91"/>
      <c r="AD2" s="91"/>
      <c r="AE2" s="91"/>
      <c r="AF2" s="91"/>
      <c r="AG2" s="91"/>
      <c r="AH2" s="91"/>
      <c r="AI2" s="91"/>
      <c r="AJ2" s="91"/>
      <c r="AK2" s="91"/>
      <c r="AL2" s="91"/>
      <c r="AM2" s="91"/>
      <c r="AN2" s="91"/>
      <c r="AO2" s="91"/>
      <c r="AP2" s="91"/>
      <c r="AQ2" s="91"/>
      <c r="AR2" s="91"/>
      <c r="AS2" s="91"/>
      <c r="AT2" s="91"/>
      <c r="AU2" s="91"/>
      <c r="AV2" s="91"/>
      <c r="AW2" s="91"/>
      <c r="AX2" s="91"/>
      <c r="AY2" s="91"/>
      <c r="AZ2" s="91"/>
      <c r="BA2" s="91"/>
      <c r="BB2" s="91"/>
      <c r="BC2" s="91"/>
      <c r="BD2" s="91"/>
      <c r="BE2" s="91"/>
      <c r="BF2" s="91"/>
      <c r="BG2" s="91"/>
      <c r="BH2" s="91"/>
      <c r="BI2" s="91"/>
      <c r="BJ2" s="91"/>
      <c r="BK2" s="91"/>
      <c r="BL2" s="91"/>
      <c r="BM2" s="91"/>
      <c r="BN2" s="91"/>
      <c r="BO2" s="91"/>
      <c r="BP2" s="91"/>
      <c r="BQ2" s="91"/>
      <c r="BR2" s="91"/>
      <c r="BS2" s="91"/>
      <c r="BT2" s="91"/>
      <c r="BU2" s="91"/>
      <c r="BV2" s="91"/>
      <c r="BW2" s="91"/>
      <c r="BX2" s="91"/>
      <c r="BY2" s="91"/>
      <c r="BZ2" s="91"/>
      <c r="CA2" s="91"/>
      <c r="CB2" s="91"/>
      <c r="CC2" s="91"/>
      <c r="CD2" s="91"/>
      <c r="CE2" s="91"/>
      <c r="CF2" s="91"/>
      <c r="CG2" s="91"/>
      <c r="CH2" s="91"/>
      <c r="CI2" s="91"/>
      <c r="CJ2" s="91"/>
      <c r="CK2" s="91"/>
      <c r="CL2" s="91"/>
      <c r="CM2" s="91"/>
      <c r="CN2" s="91"/>
      <c r="CO2" s="91"/>
      <c r="CP2" s="91"/>
      <c r="CQ2" s="91"/>
      <c r="CR2" s="91"/>
      <c r="CS2" s="91"/>
      <c r="CT2" s="91"/>
      <c r="CU2" s="91"/>
      <c r="CV2" s="91"/>
      <c r="CW2" s="91"/>
      <c r="CX2" s="91"/>
      <c r="CY2" s="91"/>
      <c r="CZ2" s="91"/>
      <c r="DA2" s="91"/>
      <c r="DB2" s="91"/>
      <c r="DC2" s="91"/>
      <c r="DD2" s="91"/>
      <c r="DE2" s="91"/>
      <c r="DF2" s="91"/>
      <c r="DG2" s="91"/>
      <c r="DH2" s="91"/>
      <c r="DI2" s="91"/>
      <c r="DJ2" s="91"/>
      <c r="DK2" s="91"/>
      <c r="DL2" s="91"/>
      <c r="DM2" s="91"/>
      <c r="DN2" s="91"/>
      <c r="DO2" s="91"/>
      <c r="DP2" s="91"/>
      <c r="DQ2" s="91"/>
      <c r="DR2" s="91"/>
      <c r="DS2" s="91"/>
      <c r="DT2" s="91"/>
      <c r="DU2" s="91"/>
      <c r="DV2" s="91"/>
      <c r="DW2" s="91"/>
      <c r="DX2" s="91"/>
      <c r="DY2" s="91"/>
      <c r="DZ2" s="91"/>
      <c r="EA2" s="91"/>
      <c r="EB2" s="91"/>
      <c r="EC2" s="91"/>
      <c r="ED2" s="91"/>
      <c r="EE2" s="91"/>
      <c r="EF2" s="91"/>
      <c r="EG2" s="91"/>
      <c r="EH2" s="91"/>
      <c r="EI2" s="91"/>
      <c r="EJ2" s="91"/>
      <c r="EK2" s="91"/>
      <c r="EL2" s="91"/>
      <c r="EM2" s="91"/>
      <c r="EN2" s="91"/>
      <c r="EO2" s="91"/>
      <c r="EP2" s="91"/>
      <c r="EQ2" s="91"/>
      <c r="ER2" s="91"/>
      <c r="ES2" s="91"/>
      <c r="ET2" s="91"/>
      <c r="EU2" s="91"/>
      <c r="EV2" s="91"/>
      <c r="EW2" s="91"/>
      <c r="EX2" s="91"/>
      <c r="EY2" s="91"/>
      <c r="EZ2" s="91"/>
      <c r="FA2" s="91"/>
      <c r="FB2" s="91"/>
      <c r="FC2" s="91"/>
      <c r="FD2" s="91"/>
      <c r="FE2" s="91"/>
      <c r="FF2" s="91"/>
      <c r="FG2" s="91"/>
      <c r="FH2" s="91"/>
      <c r="FI2" s="91"/>
      <c r="FJ2" s="91"/>
      <c r="FK2" s="91"/>
      <c r="FL2" s="91"/>
      <c r="FM2" s="91"/>
      <c r="FN2" s="91"/>
      <c r="FO2" s="91"/>
      <c r="FP2" s="91"/>
      <c r="FQ2" s="91"/>
      <c r="FR2" s="91"/>
      <c r="FS2" s="91"/>
      <c r="FT2" s="91"/>
      <c r="FU2" s="91"/>
      <c r="FV2" s="91"/>
      <c r="FW2" s="91"/>
      <c r="FX2" s="91"/>
      <c r="FY2" s="91"/>
      <c r="FZ2" s="91"/>
      <c r="GA2" s="91"/>
      <c r="GB2" s="91"/>
      <c r="GC2" s="91"/>
      <c r="GD2" s="91"/>
      <c r="GE2" s="91"/>
      <c r="GF2" s="91"/>
      <c r="GG2" s="91"/>
      <c r="GH2" s="91"/>
      <c r="GI2" s="91"/>
      <c r="GJ2" s="91"/>
      <c r="GK2" s="91"/>
      <c r="GL2" s="91"/>
      <c r="GM2" s="91"/>
      <c r="GN2" s="91"/>
      <c r="GO2" s="91"/>
      <c r="GP2" s="91"/>
      <c r="GQ2" s="91"/>
      <c r="GR2" s="91"/>
      <c r="GS2" s="91"/>
      <c r="GT2" s="91"/>
      <c r="GU2" s="91"/>
      <c r="GV2" s="91"/>
      <c r="GW2" s="91"/>
      <c r="GX2" s="91"/>
      <c r="GY2" s="91"/>
      <c r="GZ2" s="91"/>
      <c r="HA2" s="91"/>
      <c r="HB2" s="91"/>
      <c r="HC2" s="91"/>
      <c r="HD2" s="91"/>
      <c r="HE2" s="91"/>
      <c r="HF2" s="91"/>
      <c r="HG2" s="91"/>
      <c r="HH2" s="91"/>
      <c r="HI2" s="91"/>
      <c r="HJ2" s="91"/>
      <c r="HK2" s="91"/>
      <c r="HL2" s="91"/>
      <c r="HM2" s="91"/>
      <c r="HN2" s="91"/>
      <c r="HO2" s="91"/>
      <c r="HP2" s="91"/>
      <c r="HQ2" s="91"/>
      <c r="HR2" s="91"/>
      <c r="HS2" s="91"/>
      <c r="HT2" s="91"/>
      <c r="HU2" s="91"/>
      <c r="HV2" s="91"/>
      <c r="HW2" s="91"/>
      <c r="HX2" s="91"/>
      <c r="HY2" s="91"/>
      <c r="HZ2" s="91"/>
      <c r="IA2" s="91"/>
      <c r="IB2" s="91"/>
      <c r="IC2" s="91"/>
      <c r="ID2" s="91"/>
      <c r="IE2" s="91"/>
      <c r="IF2" s="91"/>
      <c r="IG2" s="91"/>
      <c r="IH2" s="91"/>
      <c r="II2" s="91"/>
      <c r="IJ2" s="91"/>
      <c r="IK2" s="91"/>
      <c r="IL2" s="91"/>
      <c r="IM2" s="91"/>
      <c r="IN2" s="91"/>
      <c r="IO2" s="91"/>
      <c r="IP2" s="91"/>
      <c r="IQ2" s="91"/>
      <c r="IR2" s="91"/>
      <c r="IS2" s="91"/>
      <c r="IT2" s="91"/>
      <c r="IU2" s="91"/>
      <c r="IV2" s="91"/>
    </row>
    <row r="3" spans="1:256" s="70" customFormat="1" ht="34.5" customHeight="1">
      <c r="A3" s="269" t="s">
        <v>6</v>
      </c>
      <c r="B3" s="87" t="s">
        <v>103</v>
      </c>
      <c r="C3" s="87" t="s">
        <v>104</v>
      </c>
      <c r="D3" s="87" t="s">
        <v>105</v>
      </c>
      <c r="E3" s="87" t="s">
        <v>106</v>
      </c>
      <c r="F3" s="87" t="s">
        <v>159</v>
      </c>
      <c r="G3" s="87" t="s">
        <v>107</v>
      </c>
      <c r="H3" s="269" t="s">
        <v>108</v>
      </c>
      <c r="I3" s="87" t="s">
        <v>109</v>
      </c>
      <c r="J3" s="87" t="s">
        <v>110</v>
      </c>
      <c r="K3" s="263" t="s">
        <v>297</v>
      </c>
      <c r="L3" s="263" t="s">
        <v>333</v>
      </c>
      <c r="M3" s="263" t="s">
        <v>111</v>
      </c>
      <c r="N3" s="91"/>
      <c r="O3" s="91"/>
      <c r="P3" s="91"/>
      <c r="Q3" s="91"/>
      <c r="R3" s="91"/>
      <c r="S3" s="91"/>
      <c r="T3" s="91"/>
      <c r="U3" s="91"/>
      <c r="V3" s="91"/>
      <c r="W3" s="91"/>
      <c r="X3" s="91"/>
      <c r="Y3" s="91"/>
      <c r="Z3" s="91"/>
      <c r="AA3" s="91"/>
      <c r="AB3" s="91"/>
      <c r="AC3" s="91"/>
      <c r="AD3" s="91"/>
      <c r="AE3" s="91"/>
      <c r="AF3" s="91"/>
      <c r="AG3" s="91"/>
      <c r="AH3" s="91"/>
      <c r="AI3" s="91"/>
      <c r="AJ3" s="91"/>
      <c r="AK3" s="91"/>
      <c r="AL3" s="91"/>
      <c r="AM3" s="91"/>
      <c r="AN3" s="91"/>
      <c r="AO3" s="91"/>
      <c r="AP3" s="91"/>
      <c r="AQ3" s="91"/>
      <c r="AR3" s="91"/>
      <c r="AS3" s="91"/>
      <c r="AT3" s="91"/>
      <c r="AU3" s="91"/>
      <c r="AV3" s="91"/>
      <c r="AW3" s="91"/>
      <c r="AX3" s="91"/>
      <c r="AY3" s="91"/>
      <c r="AZ3" s="91"/>
      <c r="BA3" s="91"/>
      <c r="BB3" s="91"/>
      <c r="BC3" s="91"/>
      <c r="BD3" s="91"/>
      <c r="BE3" s="91"/>
      <c r="BF3" s="91"/>
      <c r="BG3" s="91"/>
      <c r="BH3" s="91"/>
      <c r="BI3" s="91"/>
      <c r="BJ3" s="91"/>
      <c r="BK3" s="91"/>
      <c r="BL3" s="91"/>
      <c r="BM3" s="91"/>
      <c r="BN3" s="91"/>
      <c r="BO3" s="91"/>
      <c r="BP3" s="91"/>
      <c r="BQ3" s="91"/>
      <c r="BR3" s="91"/>
      <c r="BS3" s="91"/>
      <c r="BT3" s="91"/>
      <c r="BU3" s="91"/>
      <c r="BV3" s="91"/>
      <c r="BW3" s="91"/>
      <c r="BX3" s="91"/>
      <c r="BY3" s="91"/>
      <c r="BZ3" s="91"/>
      <c r="CA3" s="91"/>
      <c r="CB3" s="91"/>
      <c r="CC3" s="91"/>
      <c r="CD3" s="91"/>
      <c r="CE3" s="91"/>
      <c r="CF3" s="91"/>
      <c r="CG3" s="91"/>
      <c r="CH3" s="91"/>
      <c r="CI3" s="91"/>
      <c r="CJ3" s="91"/>
      <c r="CK3" s="91"/>
      <c r="CL3" s="91"/>
      <c r="CM3" s="91"/>
      <c r="CN3" s="91"/>
      <c r="CO3" s="91"/>
      <c r="CP3" s="91"/>
      <c r="CQ3" s="91"/>
      <c r="CR3" s="91"/>
      <c r="CS3" s="91"/>
      <c r="CT3" s="91"/>
      <c r="CU3" s="91"/>
      <c r="CV3" s="91"/>
      <c r="CW3" s="91"/>
      <c r="CX3" s="91"/>
      <c r="CY3" s="91"/>
      <c r="CZ3" s="91"/>
      <c r="DA3" s="91"/>
      <c r="DB3" s="91"/>
      <c r="DC3" s="91"/>
      <c r="DD3" s="91"/>
      <c r="DE3" s="91"/>
      <c r="DF3" s="91"/>
      <c r="DG3" s="91"/>
      <c r="DH3" s="91"/>
      <c r="DI3" s="91"/>
      <c r="DJ3" s="91"/>
      <c r="DK3" s="91"/>
      <c r="DL3" s="91"/>
      <c r="DM3" s="91"/>
      <c r="DN3" s="91"/>
      <c r="DO3" s="91"/>
      <c r="DP3" s="91"/>
      <c r="DQ3" s="91"/>
      <c r="DR3" s="91"/>
      <c r="DS3" s="91"/>
      <c r="DT3" s="91"/>
      <c r="DU3" s="91"/>
      <c r="DV3" s="91"/>
      <c r="DW3" s="91"/>
      <c r="DX3" s="91"/>
      <c r="DY3" s="91"/>
      <c r="DZ3" s="91"/>
      <c r="EA3" s="91"/>
      <c r="EB3" s="91"/>
      <c r="EC3" s="91"/>
      <c r="ED3" s="91"/>
      <c r="EE3" s="91"/>
      <c r="EF3" s="91"/>
      <c r="EG3" s="91"/>
      <c r="EH3" s="91"/>
      <c r="EI3" s="91"/>
      <c r="EJ3" s="91"/>
      <c r="EK3" s="91"/>
      <c r="EL3" s="91"/>
      <c r="EM3" s="91"/>
      <c r="EN3" s="91"/>
      <c r="EO3" s="91"/>
      <c r="EP3" s="91"/>
      <c r="EQ3" s="91"/>
      <c r="ER3" s="91"/>
      <c r="ES3" s="91"/>
      <c r="ET3" s="91"/>
      <c r="EU3" s="91"/>
      <c r="EV3" s="91"/>
      <c r="EW3" s="91"/>
      <c r="EX3" s="91"/>
      <c r="EY3" s="91"/>
      <c r="EZ3" s="91"/>
      <c r="FA3" s="91"/>
      <c r="FB3" s="91"/>
      <c r="FC3" s="91"/>
      <c r="FD3" s="91"/>
      <c r="FE3" s="91"/>
      <c r="FF3" s="91"/>
      <c r="FG3" s="91"/>
      <c r="FH3" s="91"/>
      <c r="FI3" s="91"/>
      <c r="FJ3" s="91"/>
      <c r="FK3" s="91"/>
      <c r="FL3" s="91"/>
      <c r="FM3" s="91"/>
      <c r="FN3" s="91"/>
      <c r="FO3" s="91"/>
      <c r="FP3" s="91"/>
      <c r="FQ3" s="91"/>
      <c r="FR3" s="91"/>
      <c r="FS3" s="91"/>
      <c r="FT3" s="91"/>
      <c r="FU3" s="91"/>
      <c r="FV3" s="91"/>
      <c r="FW3" s="91"/>
      <c r="FX3" s="91"/>
      <c r="FY3" s="91"/>
      <c r="FZ3" s="91"/>
      <c r="GA3" s="91"/>
      <c r="GB3" s="91"/>
      <c r="GC3" s="91"/>
      <c r="GD3" s="91"/>
      <c r="GE3" s="91"/>
      <c r="GF3" s="91"/>
      <c r="GG3" s="91"/>
      <c r="GH3" s="91"/>
      <c r="GI3" s="91"/>
      <c r="GJ3" s="91"/>
      <c r="GK3" s="91"/>
      <c r="GL3" s="91"/>
      <c r="GM3" s="91"/>
      <c r="GN3" s="91"/>
      <c r="GO3" s="91"/>
      <c r="GP3" s="91"/>
      <c r="GQ3" s="91"/>
      <c r="GR3" s="91"/>
      <c r="GS3" s="91"/>
      <c r="GT3" s="91"/>
      <c r="GU3" s="91"/>
      <c r="GV3" s="91"/>
      <c r="GW3" s="91"/>
      <c r="GX3" s="91"/>
      <c r="GY3" s="91"/>
      <c r="GZ3" s="91"/>
      <c r="HA3" s="91"/>
      <c r="HB3" s="91"/>
      <c r="HC3" s="91"/>
      <c r="HD3" s="91"/>
      <c r="HE3" s="91"/>
      <c r="HF3" s="91"/>
      <c r="HG3" s="91"/>
      <c r="HH3" s="91"/>
      <c r="HI3" s="91"/>
      <c r="HJ3" s="91"/>
      <c r="HK3" s="91"/>
      <c r="HL3" s="91"/>
      <c r="HM3" s="91"/>
      <c r="HN3" s="91"/>
      <c r="HO3" s="91"/>
      <c r="HP3" s="91"/>
      <c r="HQ3" s="91"/>
      <c r="HR3" s="91"/>
      <c r="HS3" s="91"/>
      <c r="HT3" s="91"/>
      <c r="HU3" s="91"/>
      <c r="HV3" s="91"/>
      <c r="HW3" s="91"/>
      <c r="HX3" s="91"/>
      <c r="HY3" s="91"/>
      <c r="HZ3" s="91"/>
      <c r="IA3" s="91"/>
      <c r="IB3" s="91"/>
      <c r="IC3" s="91"/>
      <c r="ID3" s="91"/>
      <c r="IE3" s="91"/>
      <c r="IF3" s="91"/>
      <c r="IG3" s="91"/>
      <c r="IH3" s="91"/>
      <c r="II3" s="91"/>
      <c r="IJ3" s="91"/>
      <c r="IK3" s="91"/>
      <c r="IL3" s="91"/>
      <c r="IM3" s="91"/>
      <c r="IN3" s="91"/>
      <c r="IO3" s="91"/>
      <c r="IP3" s="91"/>
      <c r="IQ3" s="91"/>
      <c r="IR3" s="91"/>
      <c r="IS3" s="91"/>
      <c r="IT3" s="91"/>
      <c r="IU3" s="91"/>
      <c r="IV3" s="91"/>
    </row>
    <row r="4" spans="1:256" s="70" customFormat="1" ht="15.9" customHeight="1">
      <c r="A4" s="243" t="s">
        <v>559</v>
      </c>
      <c r="B4" s="89">
        <v>15344466</v>
      </c>
      <c r="C4" s="60">
        <v>5261871</v>
      </c>
      <c r="D4" s="60">
        <v>2403985</v>
      </c>
      <c r="E4" s="60">
        <v>61602</v>
      </c>
      <c r="F4" s="60">
        <v>355417</v>
      </c>
      <c r="G4" s="60">
        <v>6986788</v>
      </c>
      <c r="H4" s="100">
        <v>5539</v>
      </c>
      <c r="I4" s="60">
        <v>41359</v>
      </c>
      <c r="J4" s="60">
        <v>21779</v>
      </c>
      <c r="K4" s="192">
        <v>3000</v>
      </c>
      <c r="L4" s="192">
        <v>0</v>
      </c>
      <c r="M4" s="60">
        <v>203126</v>
      </c>
      <c r="N4" s="91"/>
      <c r="O4" s="91"/>
      <c r="P4" s="91"/>
      <c r="Q4" s="91"/>
      <c r="R4" s="91"/>
      <c r="S4" s="91"/>
      <c r="T4" s="91"/>
      <c r="U4" s="91"/>
      <c r="V4" s="91"/>
      <c r="W4" s="91"/>
      <c r="X4" s="91"/>
      <c r="Y4" s="91"/>
      <c r="Z4" s="91"/>
      <c r="AA4" s="91"/>
      <c r="AB4" s="91"/>
      <c r="AC4" s="91"/>
      <c r="AD4" s="91"/>
      <c r="AE4" s="91"/>
      <c r="AF4" s="91"/>
      <c r="AG4" s="91"/>
      <c r="AH4" s="91"/>
      <c r="AI4" s="91"/>
      <c r="AJ4" s="91"/>
      <c r="AK4" s="91"/>
      <c r="AL4" s="91"/>
      <c r="AM4" s="91"/>
      <c r="AN4" s="91"/>
      <c r="AO4" s="91"/>
      <c r="AP4" s="91"/>
      <c r="AQ4" s="91"/>
      <c r="AR4" s="91"/>
      <c r="AS4" s="91"/>
      <c r="AT4" s="91"/>
      <c r="AU4" s="91"/>
      <c r="AV4" s="91"/>
      <c r="AW4" s="91"/>
      <c r="AX4" s="91"/>
      <c r="AY4" s="91"/>
      <c r="AZ4" s="91"/>
      <c r="BA4" s="91"/>
      <c r="BB4" s="91"/>
      <c r="BC4" s="91"/>
      <c r="BD4" s="91"/>
      <c r="BE4" s="91"/>
      <c r="BF4" s="91"/>
      <c r="BG4" s="91"/>
      <c r="BH4" s="91"/>
      <c r="BI4" s="91"/>
      <c r="BJ4" s="91"/>
      <c r="BK4" s="91"/>
      <c r="BL4" s="91"/>
      <c r="BM4" s="91"/>
      <c r="BN4" s="91"/>
      <c r="BO4" s="91"/>
      <c r="BP4" s="91"/>
      <c r="BQ4" s="91"/>
      <c r="BR4" s="91"/>
      <c r="BS4" s="91"/>
      <c r="BT4" s="91"/>
      <c r="BU4" s="91"/>
      <c r="BV4" s="91"/>
      <c r="BW4" s="91"/>
      <c r="BX4" s="91"/>
      <c r="BY4" s="91"/>
      <c r="BZ4" s="91"/>
      <c r="CA4" s="91"/>
      <c r="CB4" s="91"/>
      <c r="CC4" s="91"/>
      <c r="CD4" s="91"/>
      <c r="CE4" s="91"/>
      <c r="CF4" s="91"/>
      <c r="CG4" s="91"/>
      <c r="CH4" s="91"/>
      <c r="CI4" s="91"/>
      <c r="CJ4" s="91"/>
      <c r="CK4" s="91"/>
      <c r="CL4" s="91"/>
      <c r="CM4" s="91"/>
      <c r="CN4" s="91"/>
      <c r="CO4" s="91"/>
      <c r="CP4" s="91"/>
      <c r="CQ4" s="91"/>
      <c r="CR4" s="91"/>
      <c r="CS4" s="91"/>
      <c r="CT4" s="91"/>
      <c r="CU4" s="91"/>
      <c r="CV4" s="91"/>
      <c r="CW4" s="91"/>
      <c r="CX4" s="91"/>
      <c r="CY4" s="91"/>
      <c r="CZ4" s="91"/>
      <c r="DA4" s="91"/>
      <c r="DB4" s="91"/>
      <c r="DC4" s="91"/>
      <c r="DD4" s="91"/>
      <c r="DE4" s="91"/>
      <c r="DF4" s="91"/>
      <c r="DG4" s="91"/>
      <c r="DH4" s="91"/>
      <c r="DI4" s="91"/>
      <c r="DJ4" s="91"/>
      <c r="DK4" s="91"/>
      <c r="DL4" s="91"/>
      <c r="DM4" s="91"/>
      <c r="DN4" s="91"/>
      <c r="DO4" s="91"/>
      <c r="DP4" s="91"/>
      <c r="DQ4" s="91"/>
      <c r="DR4" s="91"/>
      <c r="DS4" s="91"/>
      <c r="DT4" s="91"/>
      <c r="DU4" s="91"/>
      <c r="DV4" s="91"/>
      <c r="DW4" s="91"/>
      <c r="DX4" s="91"/>
      <c r="DY4" s="91"/>
      <c r="DZ4" s="91"/>
      <c r="EA4" s="91"/>
      <c r="EB4" s="91"/>
      <c r="EC4" s="91"/>
      <c r="ED4" s="91"/>
      <c r="EE4" s="91"/>
      <c r="EF4" s="91"/>
      <c r="EG4" s="91"/>
      <c r="EH4" s="91"/>
      <c r="EI4" s="91"/>
      <c r="EJ4" s="91"/>
      <c r="EK4" s="91"/>
      <c r="EL4" s="91"/>
      <c r="EM4" s="91"/>
      <c r="EN4" s="91"/>
      <c r="EO4" s="91"/>
      <c r="EP4" s="91"/>
      <c r="EQ4" s="91"/>
      <c r="ER4" s="91"/>
      <c r="ES4" s="91"/>
      <c r="ET4" s="91"/>
      <c r="EU4" s="91"/>
      <c r="EV4" s="91"/>
      <c r="EW4" s="91"/>
      <c r="EX4" s="91"/>
      <c r="EY4" s="91"/>
      <c r="EZ4" s="91"/>
      <c r="FA4" s="91"/>
      <c r="FB4" s="91"/>
      <c r="FC4" s="91"/>
      <c r="FD4" s="91"/>
      <c r="FE4" s="91"/>
      <c r="FF4" s="91"/>
      <c r="FG4" s="91"/>
      <c r="FH4" s="91"/>
      <c r="FI4" s="91"/>
      <c r="FJ4" s="91"/>
      <c r="FK4" s="91"/>
      <c r="FL4" s="91"/>
      <c r="FM4" s="91"/>
      <c r="FN4" s="91"/>
      <c r="FO4" s="91"/>
      <c r="FP4" s="91"/>
      <c r="FQ4" s="91"/>
      <c r="FR4" s="91"/>
      <c r="FS4" s="91"/>
      <c r="FT4" s="91"/>
      <c r="FU4" s="91"/>
      <c r="FV4" s="91"/>
      <c r="FW4" s="91"/>
      <c r="FX4" s="91"/>
      <c r="FY4" s="91"/>
      <c r="FZ4" s="91"/>
      <c r="GA4" s="91"/>
      <c r="GB4" s="91"/>
      <c r="GC4" s="91"/>
      <c r="GD4" s="91"/>
      <c r="GE4" s="91"/>
      <c r="GF4" s="91"/>
      <c r="GG4" s="91"/>
      <c r="GH4" s="91"/>
      <c r="GI4" s="91"/>
      <c r="GJ4" s="91"/>
      <c r="GK4" s="91"/>
      <c r="GL4" s="91"/>
      <c r="GM4" s="91"/>
      <c r="GN4" s="91"/>
      <c r="GO4" s="91"/>
      <c r="GP4" s="91"/>
      <c r="GQ4" s="91"/>
      <c r="GR4" s="91"/>
      <c r="GS4" s="91"/>
      <c r="GT4" s="91"/>
      <c r="GU4" s="91"/>
      <c r="GV4" s="91"/>
      <c r="GW4" s="91"/>
      <c r="GX4" s="91"/>
      <c r="GY4" s="91"/>
      <c r="GZ4" s="91"/>
      <c r="HA4" s="91"/>
      <c r="HB4" s="91"/>
      <c r="HC4" s="91"/>
      <c r="HD4" s="91"/>
      <c r="HE4" s="91"/>
      <c r="HF4" s="91"/>
      <c r="HG4" s="91"/>
      <c r="HH4" s="91"/>
      <c r="HI4" s="91"/>
      <c r="HJ4" s="91"/>
      <c r="HK4" s="91"/>
      <c r="HL4" s="91"/>
      <c r="HM4" s="91"/>
      <c r="HN4" s="91"/>
      <c r="HO4" s="91"/>
      <c r="HP4" s="91"/>
      <c r="HQ4" s="91"/>
      <c r="HR4" s="91"/>
      <c r="HS4" s="91"/>
      <c r="HT4" s="91"/>
      <c r="HU4" s="91"/>
      <c r="HV4" s="91"/>
      <c r="HW4" s="91"/>
      <c r="HX4" s="91"/>
      <c r="HY4" s="91"/>
      <c r="HZ4" s="91"/>
      <c r="IA4" s="91"/>
      <c r="IB4" s="91"/>
      <c r="IC4" s="91"/>
      <c r="ID4" s="91"/>
      <c r="IE4" s="91"/>
      <c r="IF4" s="91"/>
      <c r="IG4" s="91"/>
      <c r="IH4" s="91"/>
      <c r="II4" s="91"/>
      <c r="IJ4" s="91"/>
      <c r="IK4" s="91"/>
      <c r="IL4" s="91"/>
      <c r="IM4" s="91"/>
      <c r="IN4" s="91"/>
      <c r="IO4" s="91"/>
      <c r="IP4" s="91"/>
      <c r="IQ4" s="91"/>
      <c r="IR4" s="91"/>
      <c r="IS4" s="91"/>
      <c r="IT4" s="91"/>
      <c r="IU4" s="91"/>
      <c r="IV4" s="91"/>
    </row>
    <row r="5" spans="1:256" s="70" customFormat="1" ht="15.9" customHeight="1">
      <c r="A5" s="244" t="s">
        <v>346</v>
      </c>
      <c r="B5" s="89">
        <v>15408468</v>
      </c>
      <c r="C5" s="60">
        <v>5081288</v>
      </c>
      <c r="D5" s="60">
        <v>2405663</v>
      </c>
      <c r="E5" s="60">
        <v>56618</v>
      </c>
      <c r="F5" s="60">
        <v>381355</v>
      </c>
      <c r="G5" s="60">
        <v>7194901</v>
      </c>
      <c r="H5" s="100">
        <v>7090</v>
      </c>
      <c r="I5" s="60">
        <v>35396</v>
      </c>
      <c r="J5" s="60">
        <v>25040</v>
      </c>
      <c r="K5" s="192">
        <v>2265</v>
      </c>
      <c r="L5" s="192">
        <v>0</v>
      </c>
      <c r="M5" s="60">
        <v>218852</v>
      </c>
      <c r="N5" s="91"/>
      <c r="O5" s="91"/>
      <c r="P5" s="91"/>
      <c r="Q5" s="91"/>
      <c r="R5" s="91"/>
      <c r="S5" s="91"/>
      <c r="T5" s="91"/>
      <c r="U5" s="91"/>
      <c r="V5" s="91"/>
      <c r="W5" s="91"/>
      <c r="X5" s="91"/>
      <c r="Y5" s="91"/>
      <c r="Z5" s="91"/>
      <c r="AA5" s="91"/>
      <c r="AB5" s="91"/>
      <c r="AC5" s="91"/>
      <c r="AD5" s="91"/>
      <c r="AE5" s="91"/>
      <c r="AF5" s="91"/>
      <c r="AG5" s="91"/>
      <c r="AH5" s="91"/>
      <c r="AI5" s="91"/>
      <c r="AJ5" s="91"/>
      <c r="AK5" s="91"/>
      <c r="AL5" s="91"/>
      <c r="AM5" s="91"/>
      <c r="AN5" s="91"/>
      <c r="AO5" s="91"/>
      <c r="AP5" s="91"/>
      <c r="AQ5" s="91"/>
      <c r="AR5" s="91"/>
      <c r="AS5" s="91"/>
      <c r="AT5" s="91"/>
      <c r="AU5" s="91"/>
      <c r="AV5" s="91"/>
      <c r="AW5" s="91"/>
      <c r="AX5" s="91"/>
      <c r="AY5" s="91"/>
      <c r="AZ5" s="91"/>
      <c r="BA5" s="91"/>
      <c r="BB5" s="91"/>
      <c r="BC5" s="91"/>
      <c r="BD5" s="91"/>
      <c r="BE5" s="91"/>
      <c r="BF5" s="91"/>
      <c r="BG5" s="91"/>
      <c r="BH5" s="91"/>
      <c r="BI5" s="91"/>
      <c r="BJ5" s="91"/>
      <c r="BK5" s="91"/>
      <c r="BL5" s="91"/>
      <c r="BM5" s="91"/>
      <c r="BN5" s="91"/>
      <c r="BO5" s="91"/>
      <c r="BP5" s="91"/>
      <c r="BQ5" s="91"/>
      <c r="BR5" s="91"/>
      <c r="BS5" s="91"/>
      <c r="BT5" s="91"/>
      <c r="BU5" s="91"/>
      <c r="BV5" s="91"/>
      <c r="BW5" s="91"/>
      <c r="BX5" s="91"/>
      <c r="BY5" s="91"/>
      <c r="BZ5" s="91"/>
      <c r="CA5" s="91"/>
      <c r="CB5" s="91"/>
      <c r="CC5" s="91"/>
      <c r="CD5" s="91"/>
      <c r="CE5" s="91"/>
      <c r="CF5" s="91"/>
      <c r="CG5" s="91"/>
      <c r="CH5" s="91"/>
      <c r="CI5" s="91"/>
      <c r="CJ5" s="91"/>
      <c r="CK5" s="91"/>
      <c r="CL5" s="91"/>
      <c r="CM5" s="91"/>
      <c r="CN5" s="91"/>
      <c r="CO5" s="91"/>
      <c r="CP5" s="91"/>
      <c r="CQ5" s="91"/>
      <c r="CR5" s="91"/>
      <c r="CS5" s="91"/>
      <c r="CT5" s="91"/>
      <c r="CU5" s="91"/>
      <c r="CV5" s="91"/>
      <c r="CW5" s="91"/>
      <c r="CX5" s="91"/>
      <c r="CY5" s="91"/>
      <c r="CZ5" s="91"/>
      <c r="DA5" s="91"/>
      <c r="DB5" s="91"/>
      <c r="DC5" s="91"/>
      <c r="DD5" s="91"/>
      <c r="DE5" s="91"/>
      <c r="DF5" s="91"/>
      <c r="DG5" s="91"/>
      <c r="DH5" s="91"/>
      <c r="DI5" s="91"/>
      <c r="DJ5" s="91"/>
      <c r="DK5" s="91"/>
      <c r="DL5" s="91"/>
      <c r="DM5" s="91"/>
      <c r="DN5" s="91"/>
      <c r="DO5" s="91"/>
      <c r="DP5" s="91"/>
      <c r="DQ5" s="91"/>
      <c r="DR5" s="91"/>
      <c r="DS5" s="91"/>
      <c r="DT5" s="91"/>
      <c r="DU5" s="91"/>
      <c r="DV5" s="91"/>
      <c r="DW5" s="91"/>
      <c r="DX5" s="91"/>
      <c r="DY5" s="91"/>
      <c r="DZ5" s="91"/>
      <c r="EA5" s="91"/>
      <c r="EB5" s="91"/>
      <c r="EC5" s="91"/>
      <c r="ED5" s="91"/>
      <c r="EE5" s="91"/>
      <c r="EF5" s="91"/>
      <c r="EG5" s="91"/>
      <c r="EH5" s="91"/>
      <c r="EI5" s="91"/>
      <c r="EJ5" s="91"/>
      <c r="EK5" s="91"/>
      <c r="EL5" s="91"/>
      <c r="EM5" s="91"/>
      <c r="EN5" s="91"/>
      <c r="EO5" s="91"/>
      <c r="EP5" s="91"/>
      <c r="EQ5" s="91"/>
      <c r="ER5" s="91"/>
      <c r="ES5" s="91"/>
      <c r="ET5" s="91"/>
      <c r="EU5" s="91"/>
      <c r="EV5" s="91"/>
      <c r="EW5" s="91"/>
      <c r="EX5" s="91"/>
      <c r="EY5" s="91"/>
      <c r="EZ5" s="91"/>
      <c r="FA5" s="91"/>
      <c r="FB5" s="91"/>
      <c r="FC5" s="91"/>
      <c r="FD5" s="91"/>
      <c r="FE5" s="91"/>
      <c r="FF5" s="91"/>
      <c r="FG5" s="91"/>
      <c r="FH5" s="91"/>
      <c r="FI5" s="91"/>
      <c r="FJ5" s="91"/>
      <c r="FK5" s="91"/>
      <c r="FL5" s="91"/>
      <c r="FM5" s="91"/>
      <c r="FN5" s="91"/>
      <c r="FO5" s="91"/>
      <c r="FP5" s="91"/>
      <c r="FQ5" s="91"/>
      <c r="FR5" s="91"/>
      <c r="FS5" s="91"/>
      <c r="FT5" s="91"/>
      <c r="FU5" s="91"/>
      <c r="FV5" s="91"/>
      <c r="FW5" s="91"/>
      <c r="FX5" s="91"/>
      <c r="FY5" s="91"/>
      <c r="FZ5" s="91"/>
      <c r="GA5" s="91"/>
      <c r="GB5" s="91"/>
      <c r="GC5" s="91"/>
      <c r="GD5" s="91"/>
      <c r="GE5" s="91"/>
      <c r="GF5" s="91"/>
      <c r="GG5" s="91"/>
      <c r="GH5" s="91"/>
      <c r="GI5" s="91"/>
      <c r="GJ5" s="91"/>
      <c r="GK5" s="91"/>
      <c r="GL5" s="91"/>
      <c r="GM5" s="91"/>
      <c r="GN5" s="91"/>
      <c r="GO5" s="91"/>
      <c r="GP5" s="91"/>
      <c r="GQ5" s="91"/>
      <c r="GR5" s="91"/>
      <c r="GS5" s="91"/>
      <c r="GT5" s="91"/>
      <c r="GU5" s="91"/>
      <c r="GV5" s="91"/>
      <c r="GW5" s="91"/>
      <c r="GX5" s="91"/>
      <c r="GY5" s="91"/>
      <c r="GZ5" s="91"/>
      <c r="HA5" s="91"/>
      <c r="HB5" s="91"/>
      <c r="HC5" s="91"/>
      <c r="HD5" s="91"/>
      <c r="HE5" s="91"/>
      <c r="HF5" s="91"/>
      <c r="HG5" s="91"/>
      <c r="HH5" s="91"/>
      <c r="HI5" s="91"/>
      <c r="HJ5" s="91"/>
      <c r="HK5" s="91"/>
      <c r="HL5" s="91"/>
      <c r="HM5" s="91"/>
      <c r="HN5" s="91"/>
      <c r="HO5" s="91"/>
      <c r="HP5" s="91"/>
      <c r="HQ5" s="91"/>
      <c r="HR5" s="91"/>
      <c r="HS5" s="91"/>
      <c r="HT5" s="91"/>
      <c r="HU5" s="91"/>
      <c r="HV5" s="91"/>
      <c r="HW5" s="91"/>
      <c r="HX5" s="91"/>
      <c r="HY5" s="91"/>
      <c r="HZ5" s="91"/>
      <c r="IA5" s="91"/>
      <c r="IB5" s="91"/>
      <c r="IC5" s="91"/>
      <c r="ID5" s="91"/>
      <c r="IE5" s="91"/>
      <c r="IF5" s="91"/>
      <c r="IG5" s="91"/>
      <c r="IH5" s="91"/>
      <c r="II5" s="91"/>
      <c r="IJ5" s="91"/>
      <c r="IK5" s="91"/>
      <c r="IL5" s="91"/>
      <c r="IM5" s="91"/>
      <c r="IN5" s="91"/>
      <c r="IO5" s="91"/>
      <c r="IP5" s="91"/>
      <c r="IQ5" s="91"/>
      <c r="IR5" s="91"/>
      <c r="IS5" s="91"/>
      <c r="IT5" s="91"/>
      <c r="IU5" s="91"/>
      <c r="IV5" s="91"/>
    </row>
    <row r="6" spans="1:256" s="70" customFormat="1" ht="15.9" customHeight="1">
      <c r="A6" s="244" t="s">
        <v>347</v>
      </c>
      <c r="B6" s="89">
        <v>14824218</v>
      </c>
      <c r="C6" s="60">
        <v>4793970</v>
      </c>
      <c r="D6" s="60">
        <v>2384546</v>
      </c>
      <c r="E6" s="60">
        <v>47366</v>
      </c>
      <c r="F6" s="60">
        <v>407373</v>
      </c>
      <c r="G6" s="60">
        <v>6899495</v>
      </c>
      <c r="H6" s="100">
        <v>4501</v>
      </c>
      <c r="I6" s="60">
        <v>28975</v>
      </c>
      <c r="J6" s="60">
        <v>22796</v>
      </c>
      <c r="K6" s="60">
        <v>2203</v>
      </c>
      <c r="L6" s="192">
        <v>4300</v>
      </c>
      <c r="M6" s="60">
        <v>228693</v>
      </c>
      <c r="N6" s="91"/>
      <c r="O6" s="91"/>
      <c r="P6" s="91"/>
      <c r="Q6" s="91"/>
      <c r="R6" s="91"/>
      <c r="S6" s="91"/>
      <c r="T6" s="91"/>
      <c r="U6" s="91"/>
      <c r="V6" s="91"/>
      <c r="W6" s="91"/>
      <c r="X6" s="91"/>
      <c r="Y6" s="91"/>
      <c r="Z6" s="91"/>
      <c r="AA6" s="91"/>
      <c r="AB6" s="91"/>
      <c r="AC6" s="91"/>
      <c r="AD6" s="91"/>
      <c r="AE6" s="91"/>
      <c r="AF6" s="91"/>
      <c r="AG6" s="91"/>
      <c r="AH6" s="91"/>
      <c r="AI6" s="91"/>
      <c r="AJ6" s="91"/>
      <c r="AK6" s="91"/>
      <c r="AL6" s="91"/>
      <c r="AM6" s="91"/>
      <c r="AN6" s="91"/>
      <c r="AO6" s="91"/>
      <c r="AP6" s="91"/>
      <c r="AQ6" s="91"/>
      <c r="AR6" s="91"/>
      <c r="AS6" s="91"/>
      <c r="AT6" s="91"/>
      <c r="AU6" s="91"/>
      <c r="AV6" s="91"/>
      <c r="AW6" s="91"/>
      <c r="AX6" s="91"/>
      <c r="AY6" s="91"/>
      <c r="AZ6" s="91"/>
      <c r="BA6" s="91"/>
      <c r="BB6" s="91"/>
      <c r="BC6" s="91"/>
      <c r="BD6" s="91"/>
      <c r="BE6" s="91"/>
      <c r="BF6" s="91"/>
      <c r="BG6" s="91"/>
      <c r="BH6" s="91"/>
      <c r="BI6" s="91"/>
      <c r="BJ6" s="91"/>
      <c r="BK6" s="91"/>
      <c r="BL6" s="91"/>
      <c r="BM6" s="91"/>
      <c r="BN6" s="91"/>
      <c r="BO6" s="91"/>
      <c r="BP6" s="91"/>
      <c r="BQ6" s="91"/>
      <c r="BR6" s="91"/>
      <c r="BS6" s="91"/>
      <c r="BT6" s="91"/>
      <c r="BU6" s="91"/>
      <c r="BV6" s="91"/>
      <c r="BW6" s="91"/>
      <c r="BX6" s="91"/>
      <c r="BY6" s="91"/>
      <c r="BZ6" s="91"/>
      <c r="CA6" s="91"/>
      <c r="CB6" s="91"/>
      <c r="CC6" s="91"/>
      <c r="CD6" s="91"/>
      <c r="CE6" s="91"/>
      <c r="CF6" s="91"/>
      <c r="CG6" s="91"/>
      <c r="CH6" s="91"/>
      <c r="CI6" s="91"/>
      <c r="CJ6" s="91"/>
      <c r="CK6" s="91"/>
      <c r="CL6" s="91"/>
      <c r="CM6" s="91"/>
      <c r="CN6" s="91"/>
      <c r="CO6" s="91"/>
      <c r="CP6" s="91"/>
      <c r="CQ6" s="91"/>
      <c r="CR6" s="91"/>
      <c r="CS6" s="91"/>
      <c r="CT6" s="91"/>
      <c r="CU6" s="91"/>
      <c r="CV6" s="91"/>
      <c r="CW6" s="91"/>
      <c r="CX6" s="91"/>
      <c r="CY6" s="91"/>
      <c r="CZ6" s="91"/>
      <c r="DA6" s="91"/>
      <c r="DB6" s="91"/>
      <c r="DC6" s="91"/>
      <c r="DD6" s="91"/>
      <c r="DE6" s="91"/>
      <c r="DF6" s="91"/>
      <c r="DG6" s="91"/>
      <c r="DH6" s="91"/>
      <c r="DI6" s="91"/>
      <c r="DJ6" s="91"/>
      <c r="DK6" s="91"/>
      <c r="DL6" s="91"/>
      <c r="DM6" s="91"/>
      <c r="DN6" s="91"/>
      <c r="DO6" s="91"/>
      <c r="DP6" s="91"/>
      <c r="DQ6" s="91"/>
      <c r="DR6" s="91"/>
      <c r="DS6" s="91"/>
      <c r="DT6" s="91"/>
      <c r="DU6" s="91"/>
      <c r="DV6" s="91"/>
      <c r="DW6" s="91"/>
      <c r="DX6" s="91"/>
      <c r="DY6" s="91"/>
      <c r="DZ6" s="91"/>
      <c r="EA6" s="91"/>
      <c r="EB6" s="91"/>
      <c r="EC6" s="91"/>
      <c r="ED6" s="91"/>
      <c r="EE6" s="91"/>
      <c r="EF6" s="91"/>
      <c r="EG6" s="91"/>
      <c r="EH6" s="91"/>
      <c r="EI6" s="91"/>
      <c r="EJ6" s="91"/>
      <c r="EK6" s="91"/>
      <c r="EL6" s="91"/>
      <c r="EM6" s="91"/>
      <c r="EN6" s="91"/>
      <c r="EO6" s="91"/>
      <c r="EP6" s="91"/>
      <c r="EQ6" s="91"/>
      <c r="ER6" s="91"/>
      <c r="ES6" s="91"/>
      <c r="ET6" s="91"/>
      <c r="EU6" s="91"/>
      <c r="EV6" s="91"/>
      <c r="EW6" s="91"/>
      <c r="EX6" s="91"/>
      <c r="EY6" s="91"/>
      <c r="EZ6" s="91"/>
      <c r="FA6" s="91"/>
      <c r="FB6" s="91"/>
      <c r="FC6" s="91"/>
      <c r="FD6" s="91"/>
      <c r="FE6" s="91"/>
      <c r="FF6" s="91"/>
      <c r="FG6" s="91"/>
      <c r="FH6" s="91"/>
      <c r="FI6" s="91"/>
      <c r="FJ6" s="91"/>
      <c r="FK6" s="91"/>
      <c r="FL6" s="91"/>
      <c r="FM6" s="91"/>
      <c r="FN6" s="91"/>
      <c r="FO6" s="91"/>
      <c r="FP6" s="91"/>
      <c r="FQ6" s="91"/>
      <c r="FR6" s="91"/>
      <c r="FS6" s="91"/>
      <c r="FT6" s="91"/>
      <c r="FU6" s="91"/>
      <c r="FV6" s="91"/>
      <c r="FW6" s="91"/>
      <c r="FX6" s="91"/>
      <c r="FY6" s="91"/>
      <c r="FZ6" s="91"/>
      <c r="GA6" s="91"/>
      <c r="GB6" s="91"/>
      <c r="GC6" s="91"/>
      <c r="GD6" s="91"/>
      <c r="GE6" s="91"/>
      <c r="GF6" s="91"/>
      <c r="GG6" s="91"/>
      <c r="GH6" s="91"/>
      <c r="GI6" s="91"/>
      <c r="GJ6" s="91"/>
      <c r="GK6" s="91"/>
      <c r="GL6" s="91"/>
      <c r="GM6" s="91"/>
      <c r="GN6" s="91"/>
      <c r="GO6" s="91"/>
      <c r="GP6" s="91"/>
      <c r="GQ6" s="91"/>
      <c r="GR6" s="91"/>
      <c r="GS6" s="91"/>
      <c r="GT6" s="91"/>
      <c r="GU6" s="91"/>
      <c r="GV6" s="91"/>
      <c r="GW6" s="91"/>
      <c r="GX6" s="91"/>
      <c r="GY6" s="91"/>
      <c r="GZ6" s="91"/>
      <c r="HA6" s="91"/>
      <c r="HB6" s="91"/>
      <c r="HC6" s="91"/>
      <c r="HD6" s="91"/>
      <c r="HE6" s="91"/>
      <c r="HF6" s="91"/>
      <c r="HG6" s="91"/>
      <c r="HH6" s="91"/>
      <c r="HI6" s="91"/>
      <c r="HJ6" s="91"/>
      <c r="HK6" s="91"/>
      <c r="HL6" s="91"/>
      <c r="HM6" s="91"/>
      <c r="HN6" s="91"/>
      <c r="HO6" s="91"/>
      <c r="HP6" s="91"/>
      <c r="HQ6" s="91"/>
      <c r="HR6" s="91"/>
      <c r="HS6" s="91"/>
      <c r="HT6" s="91"/>
      <c r="HU6" s="91"/>
      <c r="HV6" s="91"/>
      <c r="HW6" s="91"/>
      <c r="HX6" s="91"/>
      <c r="HY6" s="91"/>
      <c r="HZ6" s="91"/>
      <c r="IA6" s="91"/>
      <c r="IB6" s="91"/>
      <c r="IC6" s="91"/>
      <c r="ID6" s="91"/>
      <c r="IE6" s="91"/>
      <c r="IF6" s="91"/>
      <c r="IG6" s="91"/>
      <c r="IH6" s="91"/>
      <c r="II6" s="91"/>
      <c r="IJ6" s="91"/>
      <c r="IK6" s="91"/>
      <c r="IL6" s="91"/>
      <c r="IM6" s="91"/>
      <c r="IN6" s="91"/>
      <c r="IO6" s="91"/>
      <c r="IP6" s="91"/>
      <c r="IQ6" s="91"/>
      <c r="IR6" s="91"/>
      <c r="IS6" s="91"/>
      <c r="IT6" s="91"/>
      <c r="IU6" s="91"/>
      <c r="IV6" s="91"/>
    </row>
    <row r="7" spans="1:256" s="70" customFormat="1" ht="15.9" customHeight="1">
      <c r="A7" s="291" t="s">
        <v>348</v>
      </c>
      <c r="B7" s="171">
        <f>SUM(C7:M7)</f>
        <v>14636649</v>
      </c>
      <c r="C7" s="169">
        <v>4583465</v>
      </c>
      <c r="D7" s="169">
        <v>2346853</v>
      </c>
      <c r="E7" s="169">
        <v>38473</v>
      </c>
      <c r="F7" s="169">
        <v>399762</v>
      </c>
      <c r="G7" s="169">
        <v>6970449</v>
      </c>
      <c r="H7" s="360">
        <v>3353</v>
      </c>
      <c r="I7" s="169">
        <v>22231</v>
      </c>
      <c r="J7" s="169">
        <v>22800</v>
      </c>
      <c r="K7" s="169">
        <v>2895</v>
      </c>
      <c r="L7" s="169">
        <v>2000</v>
      </c>
      <c r="M7" s="169">
        <v>244368</v>
      </c>
      <c r="N7" s="91"/>
      <c r="O7" s="91"/>
      <c r="P7" s="91"/>
      <c r="Q7" s="91"/>
      <c r="R7" s="91"/>
      <c r="S7" s="91"/>
      <c r="T7" s="91"/>
      <c r="U7" s="91"/>
      <c r="V7" s="91"/>
      <c r="W7" s="91"/>
      <c r="X7" s="91"/>
      <c r="Y7" s="91"/>
      <c r="Z7" s="91"/>
      <c r="AA7" s="91"/>
      <c r="AB7" s="91"/>
      <c r="AC7" s="91"/>
      <c r="AD7" s="91"/>
      <c r="AE7" s="91"/>
      <c r="AF7" s="91"/>
      <c r="AG7" s="91"/>
      <c r="AH7" s="91"/>
      <c r="AI7" s="91"/>
      <c r="AJ7" s="91"/>
      <c r="AK7" s="91"/>
      <c r="AL7" s="91"/>
      <c r="AM7" s="91"/>
      <c r="AN7" s="91"/>
      <c r="AO7" s="91"/>
      <c r="AP7" s="91"/>
      <c r="AQ7" s="91"/>
      <c r="AR7" s="91"/>
      <c r="AS7" s="91"/>
      <c r="AT7" s="91"/>
      <c r="AU7" s="91"/>
      <c r="AV7" s="91"/>
      <c r="AW7" s="91"/>
      <c r="AX7" s="91"/>
      <c r="AY7" s="91"/>
      <c r="AZ7" s="91"/>
      <c r="BA7" s="91"/>
      <c r="BB7" s="91"/>
      <c r="BC7" s="91"/>
      <c r="BD7" s="91"/>
      <c r="BE7" s="91"/>
      <c r="BF7" s="91"/>
      <c r="BG7" s="91"/>
      <c r="BH7" s="91"/>
      <c r="BI7" s="91"/>
      <c r="BJ7" s="91"/>
      <c r="BK7" s="91"/>
      <c r="BL7" s="91"/>
      <c r="BM7" s="91"/>
      <c r="BN7" s="91"/>
      <c r="BO7" s="91"/>
      <c r="BP7" s="91"/>
      <c r="BQ7" s="91"/>
      <c r="BR7" s="91"/>
      <c r="BS7" s="91"/>
      <c r="BT7" s="91"/>
      <c r="BU7" s="91"/>
      <c r="BV7" s="91"/>
      <c r="BW7" s="91"/>
      <c r="BX7" s="91"/>
      <c r="BY7" s="91"/>
      <c r="BZ7" s="91"/>
      <c r="CA7" s="91"/>
      <c r="CB7" s="91"/>
      <c r="CC7" s="91"/>
      <c r="CD7" s="91"/>
      <c r="CE7" s="91"/>
      <c r="CF7" s="91"/>
      <c r="CG7" s="91"/>
      <c r="CH7" s="91"/>
      <c r="CI7" s="91"/>
      <c r="CJ7" s="91"/>
      <c r="CK7" s="91"/>
      <c r="CL7" s="91"/>
      <c r="CM7" s="91"/>
      <c r="CN7" s="91"/>
      <c r="CO7" s="91"/>
      <c r="CP7" s="91"/>
      <c r="CQ7" s="91"/>
      <c r="CR7" s="91"/>
      <c r="CS7" s="91"/>
      <c r="CT7" s="91"/>
      <c r="CU7" s="91"/>
      <c r="CV7" s="91"/>
      <c r="CW7" s="91"/>
      <c r="CX7" s="91"/>
      <c r="CY7" s="91"/>
      <c r="CZ7" s="91"/>
      <c r="DA7" s="91"/>
      <c r="DB7" s="91"/>
      <c r="DC7" s="91"/>
      <c r="DD7" s="91"/>
      <c r="DE7" s="91"/>
      <c r="DF7" s="91"/>
      <c r="DG7" s="91"/>
      <c r="DH7" s="91"/>
      <c r="DI7" s="91"/>
      <c r="DJ7" s="91"/>
      <c r="DK7" s="91"/>
      <c r="DL7" s="91"/>
      <c r="DM7" s="91"/>
      <c r="DN7" s="91"/>
      <c r="DO7" s="91"/>
      <c r="DP7" s="91"/>
      <c r="DQ7" s="91"/>
      <c r="DR7" s="91"/>
      <c r="DS7" s="91"/>
      <c r="DT7" s="91"/>
      <c r="DU7" s="91"/>
      <c r="DV7" s="91"/>
      <c r="DW7" s="91"/>
      <c r="DX7" s="91"/>
      <c r="DY7" s="91"/>
      <c r="DZ7" s="91"/>
      <c r="EA7" s="91"/>
      <c r="EB7" s="91"/>
      <c r="EC7" s="91"/>
      <c r="ED7" s="91"/>
      <c r="EE7" s="91"/>
      <c r="EF7" s="91"/>
      <c r="EG7" s="91"/>
      <c r="EH7" s="91"/>
      <c r="EI7" s="91"/>
      <c r="EJ7" s="91"/>
      <c r="EK7" s="91"/>
      <c r="EL7" s="91"/>
      <c r="EM7" s="91"/>
      <c r="EN7" s="91"/>
      <c r="EO7" s="91"/>
      <c r="EP7" s="91"/>
      <c r="EQ7" s="91"/>
      <c r="ER7" s="91"/>
      <c r="ES7" s="91"/>
      <c r="ET7" s="91"/>
      <c r="EU7" s="91"/>
      <c r="EV7" s="91"/>
      <c r="EW7" s="91"/>
      <c r="EX7" s="91"/>
      <c r="EY7" s="91"/>
      <c r="EZ7" s="91"/>
      <c r="FA7" s="91"/>
      <c r="FB7" s="91"/>
      <c r="FC7" s="91"/>
      <c r="FD7" s="91"/>
      <c r="FE7" s="91"/>
      <c r="FF7" s="91"/>
      <c r="FG7" s="91"/>
      <c r="FH7" s="91"/>
      <c r="FI7" s="91"/>
      <c r="FJ7" s="91"/>
      <c r="FK7" s="91"/>
      <c r="FL7" s="91"/>
      <c r="FM7" s="91"/>
      <c r="FN7" s="91"/>
      <c r="FO7" s="91"/>
      <c r="FP7" s="91"/>
      <c r="FQ7" s="91"/>
      <c r="FR7" s="91"/>
      <c r="FS7" s="91"/>
      <c r="FT7" s="91"/>
      <c r="FU7" s="91"/>
      <c r="FV7" s="91"/>
      <c r="FW7" s="91"/>
      <c r="FX7" s="91"/>
      <c r="FY7" s="91"/>
      <c r="FZ7" s="91"/>
      <c r="GA7" s="91"/>
      <c r="GB7" s="91"/>
      <c r="GC7" s="91"/>
      <c r="GD7" s="91"/>
      <c r="GE7" s="91"/>
      <c r="GF7" s="91"/>
      <c r="GG7" s="91"/>
      <c r="GH7" s="91"/>
      <c r="GI7" s="91"/>
      <c r="GJ7" s="91"/>
      <c r="GK7" s="91"/>
      <c r="GL7" s="91"/>
      <c r="GM7" s="91"/>
      <c r="GN7" s="91"/>
      <c r="GO7" s="91"/>
      <c r="GP7" s="91"/>
      <c r="GQ7" s="91"/>
      <c r="GR7" s="91"/>
      <c r="GS7" s="91"/>
      <c r="GT7" s="91"/>
      <c r="GU7" s="91"/>
      <c r="GV7" s="91"/>
      <c r="GW7" s="91"/>
      <c r="GX7" s="91"/>
      <c r="GY7" s="91"/>
      <c r="GZ7" s="91"/>
      <c r="HA7" s="91"/>
      <c r="HB7" s="91"/>
      <c r="HC7" s="91"/>
      <c r="HD7" s="91"/>
      <c r="HE7" s="91"/>
      <c r="HF7" s="91"/>
      <c r="HG7" s="91"/>
      <c r="HH7" s="91"/>
      <c r="HI7" s="91"/>
      <c r="HJ7" s="91"/>
      <c r="HK7" s="91"/>
      <c r="HL7" s="91"/>
      <c r="HM7" s="91"/>
      <c r="HN7" s="91"/>
      <c r="HO7" s="91"/>
      <c r="HP7" s="91"/>
      <c r="HQ7" s="91"/>
      <c r="HR7" s="91"/>
      <c r="HS7" s="91"/>
      <c r="HT7" s="91"/>
      <c r="HU7" s="91"/>
      <c r="HV7" s="91"/>
      <c r="HW7" s="91"/>
      <c r="HX7" s="91"/>
      <c r="HY7" s="91"/>
      <c r="HZ7" s="91"/>
      <c r="IA7" s="91"/>
      <c r="IB7" s="91"/>
      <c r="IC7" s="91"/>
      <c r="ID7" s="91"/>
      <c r="IE7" s="91"/>
      <c r="IF7" s="91"/>
      <c r="IG7" s="91"/>
      <c r="IH7" s="91"/>
      <c r="II7" s="91"/>
      <c r="IJ7" s="91"/>
      <c r="IK7" s="91"/>
      <c r="IL7" s="91"/>
      <c r="IM7" s="91"/>
      <c r="IN7" s="91"/>
      <c r="IO7" s="91"/>
      <c r="IP7" s="91"/>
      <c r="IQ7" s="91"/>
      <c r="IR7" s="91"/>
      <c r="IS7" s="91"/>
      <c r="IT7" s="91"/>
      <c r="IU7" s="91"/>
      <c r="IV7" s="91"/>
    </row>
    <row r="8" spans="1:256" s="70" customFormat="1" ht="15.9" customHeight="1">
      <c r="A8" s="297" t="s">
        <v>605</v>
      </c>
      <c r="B8" s="255">
        <f>SUM(C8:M8)</f>
        <v>14292634</v>
      </c>
      <c r="C8" s="248">
        <v>4466169</v>
      </c>
      <c r="D8" s="248">
        <v>2325386</v>
      </c>
      <c r="E8" s="248">
        <v>33997</v>
      </c>
      <c r="F8" s="248">
        <v>389783</v>
      </c>
      <c r="G8" s="248">
        <v>6776581</v>
      </c>
      <c r="H8" s="361">
        <v>4370</v>
      </c>
      <c r="I8" s="248">
        <v>19622</v>
      </c>
      <c r="J8" s="248">
        <v>19399</v>
      </c>
      <c r="K8" s="248">
        <v>1592</v>
      </c>
      <c r="L8" s="248">
        <v>2700</v>
      </c>
      <c r="M8" s="248">
        <v>253035</v>
      </c>
      <c r="N8" s="91"/>
      <c r="O8" s="91"/>
      <c r="P8" s="91"/>
      <c r="Q8" s="91"/>
      <c r="R8" s="91"/>
      <c r="S8" s="91"/>
      <c r="T8" s="91"/>
      <c r="U8" s="91"/>
      <c r="V8" s="91"/>
      <c r="W8" s="91"/>
      <c r="X8" s="91"/>
      <c r="Y8" s="91"/>
      <c r="Z8" s="91"/>
      <c r="AA8" s="91"/>
      <c r="AB8" s="91"/>
      <c r="AC8" s="91"/>
      <c r="AD8" s="91"/>
      <c r="AE8" s="91"/>
      <c r="AF8" s="91"/>
      <c r="AG8" s="91"/>
      <c r="AH8" s="91"/>
      <c r="AI8" s="91"/>
      <c r="AJ8" s="91"/>
      <c r="AK8" s="91"/>
      <c r="AL8" s="91"/>
      <c r="AM8" s="91"/>
      <c r="AN8" s="91"/>
      <c r="AO8" s="91"/>
      <c r="AP8" s="91"/>
      <c r="AQ8" s="91"/>
      <c r="AR8" s="91"/>
      <c r="AS8" s="91"/>
      <c r="AT8" s="91"/>
      <c r="AU8" s="91"/>
      <c r="AV8" s="91"/>
      <c r="AW8" s="91"/>
      <c r="AX8" s="91"/>
      <c r="AY8" s="91"/>
      <c r="AZ8" s="91"/>
      <c r="BA8" s="91"/>
      <c r="BB8" s="91"/>
      <c r="BC8" s="91"/>
      <c r="BD8" s="91"/>
      <c r="BE8" s="91"/>
      <c r="BF8" s="91"/>
      <c r="BG8" s="91"/>
      <c r="BH8" s="91"/>
      <c r="BI8" s="91"/>
      <c r="BJ8" s="91"/>
      <c r="BK8" s="91"/>
      <c r="BL8" s="91"/>
      <c r="BM8" s="91"/>
      <c r="BN8" s="91"/>
      <c r="BO8" s="91"/>
      <c r="BP8" s="91"/>
      <c r="BQ8" s="91"/>
      <c r="BR8" s="91"/>
      <c r="BS8" s="91"/>
      <c r="BT8" s="91"/>
      <c r="BU8" s="91"/>
      <c r="BV8" s="91"/>
      <c r="BW8" s="91"/>
      <c r="BX8" s="91"/>
      <c r="BY8" s="91"/>
      <c r="BZ8" s="91"/>
      <c r="CA8" s="91"/>
      <c r="CB8" s="91"/>
      <c r="CC8" s="91"/>
      <c r="CD8" s="91"/>
      <c r="CE8" s="91"/>
      <c r="CF8" s="91"/>
      <c r="CG8" s="91"/>
      <c r="CH8" s="91"/>
      <c r="CI8" s="91"/>
      <c r="CJ8" s="91"/>
      <c r="CK8" s="91"/>
      <c r="CL8" s="91"/>
      <c r="CM8" s="91"/>
      <c r="CN8" s="91"/>
      <c r="CO8" s="91"/>
      <c r="CP8" s="91"/>
      <c r="CQ8" s="91"/>
      <c r="CR8" s="91"/>
      <c r="CS8" s="91"/>
      <c r="CT8" s="91"/>
      <c r="CU8" s="91"/>
      <c r="CV8" s="91"/>
      <c r="CW8" s="91"/>
      <c r="CX8" s="91"/>
      <c r="CY8" s="91"/>
      <c r="CZ8" s="91"/>
      <c r="DA8" s="91"/>
      <c r="DB8" s="91"/>
      <c r="DC8" s="91"/>
      <c r="DD8" s="91"/>
      <c r="DE8" s="91"/>
      <c r="DF8" s="91"/>
      <c r="DG8" s="91"/>
      <c r="DH8" s="91"/>
      <c r="DI8" s="91"/>
      <c r="DJ8" s="91"/>
      <c r="DK8" s="91"/>
      <c r="DL8" s="91"/>
      <c r="DM8" s="91"/>
      <c r="DN8" s="91"/>
      <c r="DO8" s="91"/>
      <c r="DP8" s="91"/>
      <c r="DQ8" s="91"/>
      <c r="DR8" s="91"/>
      <c r="DS8" s="91"/>
      <c r="DT8" s="91"/>
      <c r="DU8" s="91"/>
      <c r="DV8" s="91"/>
      <c r="DW8" s="91"/>
      <c r="DX8" s="91"/>
      <c r="DY8" s="91"/>
      <c r="DZ8" s="91"/>
      <c r="EA8" s="91"/>
      <c r="EB8" s="91"/>
      <c r="EC8" s="91"/>
      <c r="ED8" s="91"/>
      <c r="EE8" s="91"/>
      <c r="EF8" s="91"/>
      <c r="EG8" s="91"/>
      <c r="EH8" s="91"/>
      <c r="EI8" s="91"/>
      <c r="EJ8" s="91"/>
      <c r="EK8" s="91"/>
      <c r="EL8" s="91"/>
      <c r="EM8" s="91"/>
      <c r="EN8" s="91"/>
      <c r="EO8" s="91"/>
      <c r="EP8" s="91"/>
      <c r="EQ8" s="91"/>
      <c r="ER8" s="91"/>
      <c r="ES8" s="91"/>
      <c r="ET8" s="91"/>
      <c r="EU8" s="91"/>
      <c r="EV8" s="91"/>
      <c r="EW8" s="91"/>
      <c r="EX8" s="91"/>
      <c r="EY8" s="91"/>
      <c r="EZ8" s="91"/>
      <c r="FA8" s="91"/>
      <c r="FB8" s="91"/>
      <c r="FC8" s="91"/>
      <c r="FD8" s="91"/>
      <c r="FE8" s="91"/>
      <c r="FF8" s="91"/>
      <c r="FG8" s="91"/>
      <c r="FH8" s="91"/>
      <c r="FI8" s="91"/>
      <c r="FJ8" s="91"/>
      <c r="FK8" s="91"/>
      <c r="FL8" s="91"/>
      <c r="FM8" s="91"/>
      <c r="FN8" s="91"/>
      <c r="FO8" s="91"/>
      <c r="FP8" s="91"/>
      <c r="FQ8" s="91"/>
      <c r="FR8" s="91"/>
      <c r="FS8" s="91"/>
      <c r="FT8" s="91"/>
      <c r="FU8" s="91"/>
      <c r="FV8" s="91"/>
      <c r="FW8" s="91"/>
      <c r="FX8" s="91"/>
      <c r="FY8" s="91"/>
      <c r="FZ8" s="91"/>
      <c r="GA8" s="91"/>
      <c r="GB8" s="91"/>
      <c r="GC8" s="91"/>
      <c r="GD8" s="91"/>
      <c r="GE8" s="91"/>
      <c r="GF8" s="91"/>
      <c r="GG8" s="91"/>
      <c r="GH8" s="91"/>
      <c r="GI8" s="91"/>
      <c r="GJ8" s="91"/>
      <c r="GK8" s="91"/>
      <c r="GL8" s="91"/>
      <c r="GM8" s="91"/>
      <c r="GN8" s="91"/>
      <c r="GO8" s="91"/>
      <c r="GP8" s="91"/>
      <c r="GQ8" s="91"/>
      <c r="GR8" s="91"/>
      <c r="GS8" s="91"/>
      <c r="GT8" s="91"/>
      <c r="GU8" s="91"/>
      <c r="GV8" s="91"/>
      <c r="GW8" s="91"/>
      <c r="GX8" s="91"/>
      <c r="GY8" s="91"/>
      <c r="GZ8" s="91"/>
      <c r="HA8" s="91"/>
      <c r="HB8" s="91"/>
      <c r="HC8" s="91"/>
      <c r="HD8" s="91"/>
      <c r="HE8" s="91"/>
      <c r="HF8" s="91"/>
      <c r="HG8" s="91"/>
      <c r="HH8" s="91"/>
      <c r="HI8" s="91"/>
      <c r="HJ8" s="91"/>
      <c r="HK8" s="91"/>
      <c r="HL8" s="91"/>
      <c r="HM8" s="91"/>
      <c r="HN8" s="91"/>
      <c r="HO8" s="91"/>
      <c r="HP8" s="91"/>
      <c r="HQ8" s="91"/>
      <c r="HR8" s="91"/>
      <c r="HS8" s="91"/>
      <c r="HT8" s="91"/>
      <c r="HU8" s="91"/>
      <c r="HV8" s="91"/>
      <c r="HW8" s="91"/>
      <c r="HX8" s="91"/>
      <c r="HY8" s="91"/>
      <c r="HZ8" s="91"/>
      <c r="IA8" s="91"/>
      <c r="IB8" s="91"/>
      <c r="IC8" s="91"/>
      <c r="ID8" s="91"/>
      <c r="IE8" s="91"/>
      <c r="IF8" s="91"/>
      <c r="IG8" s="91"/>
      <c r="IH8" s="91"/>
      <c r="II8" s="91"/>
      <c r="IJ8" s="91"/>
      <c r="IK8" s="91"/>
      <c r="IL8" s="91"/>
      <c r="IM8" s="91"/>
      <c r="IN8" s="91"/>
      <c r="IO8" s="91"/>
      <c r="IP8" s="91"/>
      <c r="IQ8" s="91"/>
      <c r="IR8" s="91"/>
      <c r="IS8" s="91"/>
      <c r="IT8" s="91"/>
      <c r="IU8" s="91"/>
      <c r="IV8" s="91"/>
    </row>
    <row r="9" spans="1:256" s="70" customFormat="1">
      <c r="A9" s="101"/>
      <c r="B9" s="101"/>
      <c r="C9" s="101"/>
      <c r="D9" s="101"/>
      <c r="E9" s="101"/>
      <c r="F9" s="101"/>
      <c r="G9" s="101"/>
      <c r="H9" s="101"/>
      <c r="I9" s="102"/>
      <c r="J9" s="102"/>
      <c r="K9" s="92"/>
      <c r="M9" s="85" t="s">
        <v>239</v>
      </c>
      <c r="N9" s="91"/>
      <c r="O9" s="91"/>
      <c r="P9" s="91"/>
      <c r="Q9" s="91"/>
      <c r="R9" s="91"/>
      <c r="S9" s="91"/>
      <c r="T9" s="91"/>
      <c r="U9" s="91"/>
      <c r="V9" s="91"/>
      <c r="W9" s="91"/>
      <c r="X9" s="91"/>
      <c r="Y9" s="91"/>
      <c r="Z9" s="91"/>
      <c r="AA9" s="91"/>
      <c r="AB9" s="91"/>
      <c r="AC9" s="91"/>
      <c r="AD9" s="91"/>
      <c r="AE9" s="91"/>
      <c r="AF9" s="91"/>
      <c r="AG9" s="91"/>
      <c r="AH9" s="91"/>
      <c r="AI9" s="91"/>
      <c r="AJ9" s="91"/>
      <c r="AK9" s="91"/>
      <c r="AL9" s="91"/>
      <c r="AM9" s="91"/>
      <c r="AN9" s="91"/>
      <c r="AO9" s="91"/>
      <c r="AP9" s="91"/>
      <c r="AQ9" s="91"/>
      <c r="AR9" s="91"/>
      <c r="AS9" s="91"/>
      <c r="AT9" s="91"/>
      <c r="AU9" s="91"/>
      <c r="AV9" s="91"/>
      <c r="AW9" s="91"/>
      <c r="AX9" s="91"/>
      <c r="AY9" s="91"/>
      <c r="AZ9" s="91"/>
      <c r="BA9" s="91"/>
      <c r="BB9" s="91"/>
      <c r="BC9" s="91"/>
      <c r="BD9" s="91"/>
      <c r="BE9" s="91"/>
      <c r="BF9" s="91"/>
      <c r="BG9" s="91"/>
      <c r="BH9" s="91"/>
      <c r="BI9" s="91"/>
      <c r="BJ9" s="91"/>
      <c r="BK9" s="91"/>
      <c r="BL9" s="91"/>
      <c r="BM9" s="91"/>
      <c r="BN9" s="91"/>
      <c r="BO9" s="91"/>
      <c r="BP9" s="91"/>
      <c r="BQ9" s="91"/>
      <c r="BR9" s="91"/>
      <c r="BS9" s="91"/>
      <c r="BT9" s="91"/>
      <c r="BU9" s="91"/>
      <c r="BV9" s="91"/>
      <c r="BW9" s="91"/>
      <c r="BX9" s="91"/>
      <c r="BY9" s="91"/>
      <c r="BZ9" s="91"/>
      <c r="CA9" s="91"/>
      <c r="CB9" s="91"/>
      <c r="CC9" s="91"/>
      <c r="CD9" s="91"/>
      <c r="CE9" s="91"/>
      <c r="CF9" s="91"/>
      <c r="CG9" s="91"/>
      <c r="CH9" s="91"/>
      <c r="CI9" s="91"/>
      <c r="CJ9" s="91"/>
      <c r="CK9" s="91"/>
      <c r="CL9" s="91"/>
      <c r="CM9" s="91"/>
      <c r="CN9" s="91"/>
      <c r="CO9" s="91"/>
      <c r="CP9" s="91"/>
      <c r="CQ9" s="91"/>
      <c r="CR9" s="91"/>
      <c r="CS9" s="91"/>
      <c r="CT9" s="91"/>
      <c r="CU9" s="91"/>
      <c r="CV9" s="91"/>
      <c r="CW9" s="91"/>
      <c r="CX9" s="91"/>
      <c r="CY9" s="91"/>
      <c r="CZ9" s="91"/>
      <c r="DA9" s="91"/>
      <c r="DB9" s="91"/>
      <c r="DC9" s="91"/>
      <c r="DD9" s="91"/>
      <c r="DE9" s="91"/>
      <c r="DF9" s="91"/>
      <c r="DG9" s="91"/>
      <c r="DH9" s="91"/>
      <c r="DI9" s="91"/>
      <c r="DJ9" s="91"/>
      <c r="DK9" s="91"/>
      <c r="DL9" s="91"/>
      <c r="DM9" s="91"/>
      <c r="DN9" s="91"/>
      <c r="DO9" s="91"/>
      <c r="DP9" s="91"/>
      <c r="DQ9" s="91"/>
      <c r="DR9" s="91"/>
      <c r="DS9" s="91"/>
      <c r="DT9" s="91"/>
      <c r="DU9" s="91"/>
      <c r="DV9" s="91"/>
      <c r="DW9" s="91"/>
      <c r="DX9" s="91"/>
      <c r="DY9" s="91"/>
      <c r="DZ9" s="91"/>
      <c r="EA9" s="91"/>
      <c r="EB9" s="91"/>
      <c r="EC9" s="91"/>
      <c r="ED9" s="91"/>
      <c r="EE9" s="91"/>
      <c r="EF9" s="91"/>
      <c r="EG9" s="91"/>
      <c r="EH9" s="91"/>
      <c r="EI9" s="91"/>
      <c r="EJ9" s="91"/>
      <c r="EK9" s="91"/>
      <c r="EL9" s="91"/>
      <c r="EM9" s="91"/>
      <c r="EN9" s="91"/>
      <c r="EO9" s="91"/>
      <c r="EP9" s="91"/>
      <c r="EQ9" s="91"/>
      <c r="ER9" s="91"/>
      <c r="ES9" s="91"/>
      <c r="ET9" s="91"/>
      <c r="EU9" s="91"/>
      <c r="EV9" s="91"/>
      <c r="EW9" s="91"/>
      <c r="EX9" s="91"/>
      <c r="EY9" s="91"/>
      <c r="EZ9" s="91"/>
      <c r="FA9" s="91"/>
      <c r="FB9" s="91"/>
      <c r="FC9" s="91"/>
      <c r="FD9" s="91"/>
      <c r="FE9" s="91"/>
      <c r="FF9" s="91"/>
      <c r="FG9" s="91"/>
      <c r="FH9" s="91"/>
      <c r="FI9" s="91"/>
      <c r="FJ9" s="91"/>
      <c r="FK9" s="91"/>
      <c r="FL9" s="91"/>
      <c r="FM9" s="91"/>
      <c r="FN9" s="91"/>
      <c r="FO9" s="91"/>
      <c r="FP9" s="91"/>
      <c r="FQ9" s="91"/>
      <c r="FR9" s="91"/>
      <c r="FS9" s="91"/>
      <c r="FT9" s="91"/>
      <c r="FU9" s="91"/>
      <c r="FV9" s="91"/>
      <c r="FW9" s="91"/>
      <c r="FX9" s="91"/>
      <c r="FY9" s="91"/>
      <c r="FZ9" s="91"/>
      <c r="GA9" s="91"/>
      <c r="GB9" s="91"/>
      <c r="GC9" s="91"/>
      <c r="GD9" s="91"/>
      <c r="GE9" s="91"/>
      <c r="GF9" s="91"/>
      <c r="GG9" s="91"/>
      <c r="GH9" s="91"/>
      <c r="GI9" s="91"/>
      <c r="GJ9" s="91"/>
      <c r="GK9" s="91"/>
      <c r="GL9" s="91"/>
      <c r="GM9" s="91"/>
      <c r="GN9" s="91"/>
      <c r="GO9" s="91"/>
      <c r="GP9" s="91"/>
      <c r="GQ9" s="91"/>
      <c r="GR9" s="91"/>
      <c r="GS9" s="91"/>
      <c r="GT9" s="91"/>
      <c r="GU9" s="91"/>
      <c r="GV9" s="91"/>
      <c r="GW9" s="91"/>
      <c r="GX9" s="91"/>
      <c r="GY9" s="91"/>
      <c r="GZ9" s="91"/>
      <c r="HA9" s="91"/>
      <c r="HB9" s="91"/>
      <c r="HC9" s="91"/>
      <c r="HD9" s="91"/>
      <c r="HE9" s="91"/>
      <c r="HF9" s="91"/>
      <c r="HG9" s="91"/>
      <c r="HH9" s="91"/>
      <c r="HI9" s="91"/>
      <c r="HJ9" s="91"/>
      <c r="HK9" s="91"/>
      <c r="HL9" s="91"/>
      <c r="HM9" s="91"/>
      <c r="HN9" s="91"/>
      <c r="HO9" s="91"/>
      <c r="HP9" s="91"/>
      <c r="HQ9" s="91"/>
      <c r="HR9" s="91"/>
      <c r="HS9" s="91"/>
      <c r="HT9" s="91"/>
      <c r="HU9" s="91"/>
      <c r="HV9" s="91"/>
      <c r="HW9" s="91"/>
      <c r="HX9" s="91"/>
      <c r="HY9" s="91"/>
      <c r="HZ9" s="91"/>
      <c r="IA9" s="91"/>
      <c r="IB9" s="91"/>
      <c r="IC9" s="91"/>
      <c r="ID9" s="91"/>
      <c r="IE9" s="91"/>
      <c r="IF9" s="91"/>
      <c r="IG9" s="91"/>
      <c r="IH9" s="91"/>
      <c r="II9" s="91"/>
      <c r="IJ9" s="91"/>
      <c r="IK9" s="91"/>
      <c r="IL9" s="91"/>
      <c r="IM9" s="91"/>
      <c r="IN9" s="91"/>
      <c r="IO9" s="91"/>
      <c r="IP9" s="91"/>
      <c r="IQ9" s="91"/>
      <c r="IR9" s="91"/>
      <c r="IS9" s="91"/>
      <c r="IT9" s="91"/>
      <c r="IU9" s="91"/>
      <c r="IV9" s="91"/>
    </row>
    <row r="10" spans="1:256">
      <c r="B10" s="104"/>
    </row>
  </sheetData>
  <phoneticPr fontId="4"/>
  <pageMargins left="0.51181102362204722" right="0.39370078740157483" top="0.39370078740157483" bottom="0.51181102362204722" header="0" footer="0"/>
  <pageSetup paperSize="9" scale="73" orientation="landscape" horizontalDpi="300" verticalDpi="300" r:id="rId1"/>
  <headerFooter alignWithMargins="0"/>
  <colBreaks count="1" manualBreakCount="1">
    <brk id="6" max="8" man="1"/>
  </col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12"/>
  <sheetViews>
    <sheetView showGridLines="0" showOutlineSymbols="0" zoomScaleNormal="100" zoomScaleSheetLayoutView="100" workbookViewId="0"/>
  </sheetViews>
  <sheetFormatPr defaultColWidth="10.69921875" defaultRowHeight="13.2"/>
  <cols>
    <col min="1" max="1" width="13.59765625" style="67" customWidth="1"/>
    <col min="2" max="5" width="16.59765625" style="67" customWidth="1"/>
    <col min="6" max="16384" width="10.69921875" style="67"/>
  </cols>
  <sheetData>
    <row r="1" spans="1:256" ht="16.5" customHeight="1">
      <c r="A1" s="56" t="s">
        <v>251</v>
      </c>
      <c r="F1" s="68"/>
      <c r="G1" s="68"/>
      <c r="H1" s="68"/>
      <c r="I1" s="68"/>
      <c r="J1" s="68"/>
      <c r="K1" s="68"/>
      <c r="L1" s="68"/>
      <c r="M1" s="68"/>
      <c r="N1" s="68"/>
      <c r="O1" s="68"/>
      <c r="P1" s="68"/>
      <c r="Q1" s="68"/>
      <c r="R1" s="68"/>
      <c r="S1" s="68"/>
      <c r="T1" s="68"/>
      <c r="U1" s="68"/>
      <c r="V1" s="68"/>
      <c r="W1" s="68"/>
      <c r="X1" s="68"/>
      <c r="Y1" s="68"/>
      <c r="Z1" s="68"/>
      <c r="AA1" s="68"/>
      <c r="AB1" s="68"/>
      <c r="AC1" s="68"/>
      <c r="AD1" s="68"/>
      <c r="AE1" s="68"/>
      <c r="AF1" s="68"/>
      <c r="AG1" s="68"/>
      <c r="AH1" s="68"/>
      <c r="AI1" s="68"/>
      <c r="AJ1" s="68"/>
      <c r="AK1" s="68"/>
      <c r="AL1" s="68"/>
      <c r="AM1" s="68"/>
      <c r="AN1" s="68"/>
      <c r="AO1" s="68"/>
      <c r="AP1" s="68"/>
      <c r="AQ1" s="68"/>
      <c r="AR1" s="68"/>
      <c r="AS1" s="68"/>
      <c r="AT1" s="68"/>
      <c r="AU1" s="68"/>
      <c r="AV1" s="68"/>
      <c r="AW1" s="68"/>
      <c r="AX1" s="68"/>
      <c r="AY1" s="68"/>
      <c r="AZ1" s="68"/>
      <c r="BA1" s="68"/>
      <c r="BB1" s="68"/>
      <c r="BC1" s="68"/>
      <c r="BD1" s="68"/>
      <c r="BE1" s="68"/>
      <c r="BF1" s="68"/>
      <c r="BG1" s="68"/>
      <c r="BH1" s="68"/>
      <c r="BI1" s="68"/>
      <c r="BJ1" s="68"/>
      <c r="BK1" s="68"/>
      <c r="BL1" s="68"/>
      <c r="BM1" s="68"/>
      <c r="BN1" s="68"/>
      <c r="BO1" s="68"/>
      <c r="BP1" s="68"/>
      <c r="BQ1" s="68"/>
      <c r="BR1" s="68"/>
      <c r="BS1" s="68"/>
      <c r="BT1" s="68"/>
      <c r="BU1" s="68"/>
      <c r="BV1" s="68"/>
      <c r="BW1" s="68"/>
      <c r="BX1" s="68"/>
      <c r="BY1" s="68"/>
      <c r="BZ1" s="68"/>
      <c r="CA1" s="68"/>
      <c r="CB1" s="68"/>
      <c r="CC1" s="68"/>
      <c r="CD1" s="68"/>
      <c r="CE1" s="68"/>
      <c r="CF1" s="68"/>
      <c r="CG1" s="68"/>
      <c r="CH1" s="68"/>
      <c r="CI1" s="68"/>
      <c r="CJ1" s="68"/>
      <c r="CK1" s="68"/>
      <c r="CL1" s="68"/>
      <c r="CM1" s="68"/>
      <c r="CN1" s="68"/>
      <c r="CO1" s="68"/>
      <c r="CP1" s="68"/>
      <c r="CQ1" s="68"/>
      <c r="CR1" s="68"/>
      <c r="CS1" s="68"/>
      <c r="CT1" s="68"/>
      <c r="CU1" s="68"/>
      <c r="CV1" s="68"/>
      <c r="CW1" s="68"/>
      <c r="CX1" s="68"/>
      <c r="CY1" s="68"/>
      <c r="CZ1" s="68"/>
      <c r="DA1" s="68"/>
      <c r="DB1" s="68"/>
      <c r="DC1" s="68"/>
      <c r="DD1" s="68"/>
      <c r="DE1" s="68"/>
      <c r="DF1" s="68"/>
      <c r="DG1" s="68"/>
      <c r="DH1" s="68"/>
      <c r="DI1" s="68"/>
      <c r="DJ1" s="68"/>
      <c r="DK1" s="68"/>
      <c r="DL1" s="68"/>
      <c r="DM1" s="68"/>
      <c r="DN1" s="68"/>
      <c r="DO1" s="68"/>
      <c r="DP1" s="68"/>
      <c r="DQ1" s="68"/>
      <c r="DR1" s="68"/>
      <c r="DS1" s="68"/>
      <c r="DT1" s="68"/>
      <c r="DU1" s="68"/>
      <c r="DV1" s="68"/>
      <c r="DW1" s="68"/>
      <c r="DX1" s="68"/>
      <c r="DY1" s="68"/>
      <c r="DZ1" s="68"/>
      <c r="EA1" s="68"/>
      <c r="EB1" s="68"/>
      <c r="EC1" s="68"/>
      <c r="ED1" s="68"/>
      <c r="EE1" s="68"/>
      <c r="EF1" s="68"/>
      <c r="EG1" s="68"/>
      <c r="EH1" s="68"/>
      <c r="EI1" s="68"/>
      <c r="EJ1" s="68"/>
      <c r="EK1" s="68"/>
      <c r="EL1" s="68"/>
      <c r="EM1" s="68"/>
      <c r="EN1" s="68"/>
      <c r="EO1" s="68"/>
      <c r="EP1" s="68"/>
      <c r="EQ1" s="68"/>
      <c r="ER1" s="68"/>
      <c r="ES1" s="68"/>
      <c r="ET1" s="68"/>
      <c r="EU1" s="68"/>
      <c r="EV1" s="68"/>
      <c r="EW1" s="68"/>
      <c r="EX1" s="68"/>
      <c r="EY1" s="68"/>
      <c r="EZ1" s="68"/>
      <c r="FA1" s="68"/>
      <c r="FB1" s="68"/>
      <c r="FC1" s="68"/>
      <c r="FD1" s="68"/>
      <c r="FE1" s="68"/>
      <c r="FF1" s="68"/>
      <c r="FG1" s="68"/>
      <c r="FH1" s="68"/>
      <c r="FI1" s="68"/>
      <c r="FJ1" s="68"/>
      <c r="FK1" s="68"/>
      <c r="FL1" s="68"/>
      <c r="FM1" s="68"/>
      <c r="FN1" s="68"/>
      <c r="FO1" s="68"/>
      <c r="FP1" s="68"/>
      <c r="FQ1" s="68"/>
      <c r="FR1" s="68"/>
      <c r="FS1" s="68"/>
      <c r="FT1" s="68"/>
      <c r="FU1" s="68"/>
      <c r="FV1" s="68"/>
      <c r="FW1" s="68"/>
      <c r="FX1" s="68"/>
      <c r="FY1" s="68"/>
      <c r="FZ1" s="68"/>
      <c r="GA1" s="68"/>
      <c r="GB1" s="68"/>
      <c r="GC1" s="68"/>
      <c r="GD1" s="68"/>
      <c r="GE1" s="68"/>
      <c r="GF1" s="68"/>
      <c r="GG1" s="68"/>
      <c r="GH1" s="68"/>
      <c r="GI1" s="68"/>
      <c r="GJ1" s="68"/>
      <c r="GK1" s="68"/>
      <c r="GL1" s="68"/>
      <c r="GM1" s="68"/>
      <c r="GN1" s="68"/>
      <c r="GO1" s="68"/>
      <c r="GP1" s="68"/>
      <c r="GQ1" s="68"/>
      <c r="GR1" s="68"/>
      <c r="GS1" s="68"/>
      <c r="GT1" s="68"/>
      <c r="GU1" s="68"/>
      <c r="GV1" s="68"/>
      <c r="GW1" s="68"/>
      <c r="GX1" s="68"/>
      <c r="GY1" s="68"/>
      <c r="GZ1" s="68"/>
      <c r="HA1" s="68"/>
      <c r="HB1" s="68"/>
      <c r="HC1" s="68"/>
      <c r="HD1" s="68"/>
      <c r="HE1" s="68"/>
      <c r="HF1" s="68"/>
      <c r="HG1" s="68"/>
      <c r="HH1" s="68"/>
      <c r="HI1" s="68"/>
      <c r="HJ1" s="68"/>
      <c r="HK1" s="68"/>
      <c r="HL1" s="68"/>
      <c r="HM1" s="68"/>
      <c r="HN1" s="68"/>
      <c r="HO1" s="68"/>
      <c r="HP1" s="68"/>
      <c r="HQ1" s="68"/>
      <c r="HR1" s="68"/>
      <c r="HS1" s="68"/>
      <c r="HT1" s="68"/>
      <c r="HU1" s="68"/>
      <c r="HV1" s="68"/>
      <c r="HW1" s="68"/>
      <c r="HX1" s="68"/>
      <c r="HY1" s="68"/>
      <c r="HZ1" s="68"/>
      <c r="IA1" s="68"/>
      <c r="IB1" s="68"/>
      <c r="IC1" s="68"/>
      <c r="ID1" s="68"/>
      <c r="IE1" s="68"/>
      <c r="IF1" s="68"/>
      <c r="IG1" s="68"/>
      <c r="IH1" s="68"/>
      <c r="II1" s="68"/>
      <c r="IJ1" s="68"/>
      <c r="IK1" s="68"/>
      <c r="IL1" s="68"/>
      <c r="IM1" s="68"/>
      <c r="IN1" s="68"/>
      <c r="IO1" s="68"/>
      <c r="IP1" s="68"/>
      <c r="IQ1" s="68"/>
      <c r="IR1" s="68"/>
      <c r="IS1" s="68"/>
      <c r="IT1" s="68"/>
      <c r="IU1" s="68"/>
      <c r="IV1" s="68"/>
    </row>
    <row r="2" spans="1:256" ht="13.5" customHeight="1">
      <c r="A2" s="56"/>
      <c r="F2" s="68"/>
      <c r="G2" s="68"/>
      <c r="H2" s="68"/>
      <c r="I2" s="68"/>
      <c r="J2" s="68"/>
      <c r="K2" s="68"/>
      <c r="L2" s="68"/>
      <c r="M2" s="68"/>
      <c r="N2" s="68"/>
      <c r="O2" s="68"/>
      <c r="P2" s="68"/>
      <c r="Q2" s="68"/>
      <c r="R2" s="68"/>
      <c r="S2" s="68"/>
      <c r="T2" s="68"/>
      <c r="U2" s="68"/>
      <c r="V2" s="68"/>
      <c r="W2" s="68"/>
      <c r="X2" s="68"/>
      <c r="Y2" s="68"/>
      <c r="Z2" s="68"/>
      <c r="AA2" s="68"/>
      <c r="AB2" s="68"/>
      <c r="AC2" s="68"/>
      <c r="AD2" s="68"/>
      <c r="AE2" s="68"/>
      <c r="AF2" s="68"/>
      <c r="AG2" s="68"/>
      <c r="AH2" s="68"/>
      <c r="AI2" s="68"/>
      <c r="AJ2" s="68"/>
      <c r="AK2" s="68"/>
      <c r="AL2" s="68"/>
      <c r="AM2" s="68"/>
      <c r="AN2" s="68"/>
      <c r="AO2" s="68"/>
      <c r="AP2" s="68"/>
      <c r="AQ2" s="68"/>
      <c r="AR2" s="68"/>
      <c r="AS2" s="68"/>
      <c r="AT2" s="68"/>
      <c r="AU2" s="68"/>
      <c r="AV2" s="68"/>
      <c r="AW2" s="68"/>
      <c r="AX2" s="68"/>
      <c r="AY2" s="68"/>
      <c r="AZ2" s="68"/>
      <c r="BA2" s="68"/>
      <c r="BB2" s="68"/>
      <c r="BC2" s="68"/>
      <c r="BD2" s="68"/>
      <c r="BE2" s="68"/>
      <c r="BF2" s="68"/>
      <c r="BG2" s="68"/>
      <c r="BH2" s="68"/>
      <c r="BI2" s="68"/>
      <c r="BJ2" s="68"/>
      <c r="BK2" s="68"/>
      <c r="BL2" s="68"/>
      <c r="BM2" s="68"/>
      <c r="BN2" s="68"/>
      <c r="BO2" s="68"/>
      <c r="BP2" s="68"/>
      <c r="BQ2" s="68"/>
      <c r="BR2" s="68"/>
      <c r="BS2" s="68"/>
      <c r="BT2" s="68"/>
      <c r="BU2" s="68"/>
      <c r="BV2" s="68"/>
      <c r="BW2" s="68"/>
      <c r="BX2" s="68"/>
      <c r="BY2" s="68"/>
      <c r="BZ2" s="68"/>
      <c r="CA2" s="68"/>
      <c r="CB2" s="68"/>
      <c r="CC2" s="68"/>
      <c r="CD2" s="68"/>
      <c r="CE2" s="68"/>
      <c r="CF2" s="68"/>
      <c r="CG2" s="68"/>
      <c r="CH2" s="68"/>
      <c r="CI2" s="68"/>
      <c r="CJ2" s="68"/>
      <c r="CK2" s="68"/>
      <c r="CL2" s="68"/>
      <c r="CM2" s="68"/>
      <c r="CN2" s="68"/>
      <c r="CO2" s="68"/>
      <c r="CP2" s="68"/>
      <c r="CQ2" s="68"/>
      <c r="CR2" s="68"/>
      <c r="CS2" s="68"/>
      <c r="CT2" s="68"/>
      <c r="CU2" s="68"/>
      <c r="CV2" s="68"/>
      <c r="CW2" s="68"/>
      <c r="CX2" s="68"/>
      <c r="CY2" s="68"/>
      <c r="CZ2" s="68"/>
      <c r="DA2" s="68"/>
      <c r="DB2" s="68"/>
      <c r="DC2" s="68"/>
      <c r="DD2" s="68"/>
      <c r="DE2" s="68"/>
      <c r="DF2" s="68"/>
      <c r="DG2" s="68"/>
      <c r="DH2" s="68"/>
      <c r="DI2" s="68"/>
      <c r="DJ2" s="68"/>
      <c r="DK2" s="68"/>
      <c r="DL2" s="68"/>
      <c r="DM2" s="68"/>
      <c r="DN2" s="68"/>
      <c r="DO2" s="68"/>
      <c r="DP2" s="68"/>
      <c r="DQ2" s="68"/>
      <c r="DR2" s="68"/>
      <c r="DS2" s="68"/>
      <c r="DT2" s="68"/>
      <c r="DU2" s="68"/>
      <c r="DV2" s="68"/>
      <c r="DW2" s="68"/>
      <c r="DX2" s="68"/>
      <c r="DY2" s="68"/>
      <c r="DZ2" s="68"/>
      <c r="EA2" s="68"/>
      <c r="EB2" s="68"/>
      <c r="EC2" s="68"/>
      <c r="ED2" s="68"/>
      <c r="EE2" s="68"/>
      <c r="EF2" s="68"/>
      <c r="EG2" s="68"/>
      <c r="EH2" s="68"/>
      <c r="EI2" s="68"/>
      <c r="EJ2" s="68"/>
      <c r="EK2" s="68"/>
      <c r="EL2" s="68"/>
      <c r="EM2" s="68"/>
      <c r="EN2" s="68"/>
      <c r="EO2" s="68"/>
      <c r="EP2" s="68"/>
      <c r="EQ2" s="68"/>
      <c r="ER2" s="68"/>
      <c r="ES2" s="68"/>
      <c r="ET2" s="68"/>
      <c r="EU2" s="68"/>
      <c r="EV2" s="68"/>
      <c r="EW2" s="68"/>
      <c r="EX2" s="68"/>
      <c r="EY2" s="68"/>
      <c r="EZ2" s="68"/>
      <c r="FA2" s="68"/>
      <c r="FB2" s="68"/>
      <c r="FC2" s="68"/>
      <c r="FD2" s="68"/>
      <c r="FE2" s="68"/>
      <c r="FF2" s="68"/>
      <c r="FG2" s="68"/>
      <c r="FH2" s="68"/>
      <c r="FI2" s="68"/>
      <c r="FJ2" s="68"/>
      <c r="FK2" s="68"/>
      <c r="FL2" s="68"/>
      <c r="FM2" s="68"/>
      <c r="FN2" s="68"/>
      <c r="FO2" s="68"/>
      <c r="FP2" s="68"/>
      <c r="FQ2" s="68"/>
      <c r="FR2" s="68"/>
      <c r="FS2" s="68"/>
      <c r="FT2" s="68"/>
      <c r="FU2" s="68"/>
      <c r="FV2" s="68"/>
      <c r="FW2" s="68"/>
      <c r="FX2" s="68"/>
      <c r="FY2" s="68"/>
      <c r="FZ2" s="68"/>
      <c r="GA2" s="68"/>
      <c r="GB2" s="68"/>
      <c r="GC2" s="68"/>
      <c r="GD2" s="68"/>
      <c r="GE2" s="68"/>
      <c r="GF2" s="68"/>
      <c r="GG2" s="68"/>
      <c r="GH2" s="68"/>
      <c r="GI2" s="68"/>
      <c r="GJ2" s="68"/>
      <c r="GK2" s="68"/>
      <c r="GL2" s="68"/>
      <c r="GM2" s="68"/>
      <c r="GN2" s="68"/>
      <c r="GO2" s="68"/>
      <c r="GP2" s="68"/>
      <c r="GQ2" s="68"/>
      <c r="GR2" s="68"/>
      <c r="GS2" s="68"/>
      <c r="GT2" s="68"/>
      <c r="GU2" s="68"/>
      <c r="GV2" s="68"/>
      <c r="GW2" s="68"/>
      <c r="GX2" s="68"/>
      <c r="GY2" s="68"/>
      <c r="GZ2" s="68"/>
      <c r="HA2" s="68"/>
      <c r="HB2" s="68"/>
      <c r="HC2" s="68"/>
      <c r="HD2" s="68"/>
      <c r="HE2" s="68"/>
      <c r="HF2" s="68"/>
      <c r="HG2" s="68"/>
      <c r="HH2" s="68"/>
      <c r="HI2" s="68"/>
      <c r="HJ2" s="68"/>
      <c r="HK2" s="68"/>
      <c r="HL2" s="68"/>
      <c r="HM2" s="68"/>
      <c r="HN2" s="68"/>
      <c r="HO2" s="68"/>
      <c r="HP2" s="68"/>
      <c r="HQ2" s="68"/>
      <c r="HR2" s="68"/>
      <c r="HS2" s="68"/>
      <c r="HT2" s="68"/>
      <c r="HU2" s="68"/>
      <c r="HV2" s="68"/>
      <c r="HW2" s="68"/>
      <c r="HX2" s="68"/>
      <c r="HY2" s="68"/>
      <c r="HZ2" s="68"/>
      <c r="IA2" s="68"/>
      <c r="IB2" s="68"/>
      <c r="IC2" s="68"/>
      <c r="ID2" s="68"/>
      <c r="IE2" s="68"/>
      <c r="IF2" s="68"/>
      <c r="IG2" s="68"/>
      <c r="IH2" s="68"/>
      <c r="II2" s="68"/>
      <c r="IJ2" s="68"/>
      <c r="IK2" s="68"/>
      <c r="IL2" s="68"/>
      <c r="IM2" s="68"/>
      <c r="IN2" s="68"/>
      <c r="IO2" s="68"/>
      <c r="IP2" s="68"/>
      <c r="IQ2" s="68"/>
      <c r="IR2" s="68"/>
      <c r="IS2" s="68"/>
      <c r="IT2" s="68"/>
      <c r="IU2" s="68"/>
      <c r="IV2" s="68"/>
    </row>
    <row r="3" spans="1:256" ht="17.25" customHeight="1">
      <c r="A3" s="376" t="s">
        <v>6</v>
      </c>
      <c r="B3" s="57" t="s">
        <v>112</v>
      </c>
      <c r="C3" s="79"/>
      <c r="D3" s="80" t="s">
        <v>113</v>
      </c>
      <c r="E3" s="80"/>
      <c r="F3" s="88"/>
      <c r="G3" s="68"/>
      <c r="H3" s="68"/>
      <c r="I3" s="68"/>
      <c r="J3" s="68"/>
      <c r="K3" s="68"/>
      <c r="L3" s="68"/>
      <c r="M3" s="68"/>
      <c r="N3" s="68"/>
      <c r="O3" s="68"/>
      <c r="P3" s="68"/>
      <c r="Q3" s="68"/>
      <c r="R3" s="68"/>
      <c r="S3" s="68"/>
      <c r="T3" s="68"/>
      <c r="U3" s="68"/>
      <c r="V3" s="68"/>
      <c r="W3" s="68"/>
      <c r="X3" s="68"/>
      <c r="Y3" s="68"/>
      <c r="Z3" s="68"/>
      <c r="AA3" s="68"/>
      <c r="AB3" s="68"/>
      <c r="AC3" s="68"/>
      <c r="AD3" s="68"/>
      <c r="AE3" s="68"/>
      <c r="AF3" s="68"/>
      <c r="AG3" s="68"/>
      <c r="AH3" s="68"/>
      <c r="AI3" s="68"/>
      <c r="AJ3" s="68"/>
      <c r="AK3" s="68"/>
      <c r="AL3" s="68"/>
      <c r="AM3" s="68"/>
      <c r="AN3" s="68"/>
      <c r="AO3" s="68"/>
      <c r="AP3" s="68"/>
      <c r="AQ3" s="68"/>
      <c r="AR3" s="68"/>
      <c r="AS3" s="68"/>
      <c r="AT3" s="68"/>
      <c r="AU3" s="68"/>
      <c r="AV3" s="68"/>
      <c r="AW3" s="68"/>
      <c r="AX3" s="68"/>
      <c r="AY3" s="68"/>
      <c r="AZ3" s="68"/>
      <c r="BA3" s="68"/>
      <c r="BB3" s="68"/>
      <c r="BC3" s="68"/>
      <c r="BD3" s="68"/>
      <c r="BE3" s="68"/>
      <c r="BF3" s="68"/>
      <c r="BG3" s="68"/>
      <c r="BH3" s="68"/>
      <c r="BI3" s="68"/>
      <c r="BJ3" s="68"/>
      <c r="BK3" s="68"/>
      <c r="BL3" s="68"/>
      <c r="BM3" s="68"/>
      <c r="BN3" s="68"/>
      <c r="BO3" s="68"/>
      <c r="BP3" s="68"/>
      <c r="BQ3" s="68"/>
      <c r="BR3" s="68"/>
      <c r="BS3" s="68"/>
      <c r="BT3" s="68"/>
      <c r="BU3" s="68"/>
      <c r="BV3" s="68"/>
      <c r="BW3" s="68"/>
      <c r="BX3" s="68"/>
      <c r="BY3" s="68"/>
      <c r="BZ3" s="68"/>
      <c r="CA3" s="68"/>
      <c r="CB3" s="68"/>
      <c r="CC3" s="68"/>
      <c r="CD3" s="68"/>
      <c r="CE3" s="68"/>
      <c r="CF3" s="68"/>
      <c r="CG3" s="68"/>
      <c r="CH3" s="68"/>
      <c r="CI3" s="68"/>
      <c r="CJ3" s="68"/>
      <c r="CK3" s="68"/>
      <c r="CL3" s="68"/>
      <c r="CM3" s="68"/>
      <c r="CN3" s="68"/>
      <c r="CO3" s="68"/>
      <c r="CP3" s="68"/>
      <c r="CQ3" s="68"/>
      <c r="CR3" s="68"/>
      <c r="CS3" s="68"/>
      <c r="CT3" s="68"/>
      <c r="CU3" s="68"/>
      <c r="CV3" s="68"/>
      <c r="CW3" s="68"/>
      <c r="CX3" s="68"/>
      <c r="CY3" s="68"/>
      <c r="CZ3" s="68"/>
      <c r="DA3" s="68"/>
      <c r="DB3" s="68"/>
      <c r="DC3" s="68"/>
      <c r="DD3" s="68"/>
      <c r="DE3" s="68"/>
      <c r="DF3" s="68"/>
      <c r="DG3" s="68"/>
      <c r="DH3" s="68"/>
      <c r="DI3" s="68"/>
      <c r="DJ3" s="68"/>
      <c r="DK3" s="68"/>
      <c r="DL3" s="68"/>
      <c r="DM3" s="68"/>
      <c r="DN3" s="68"/>
      <c r="DO3" s="68"/>
      <c r="DP3" s="68"/>
      <c r="DQ3" s="68"/>
      <c r="DR3" s="68"/>
      <c r="DS3" s="68"/>
      <c r="DT3" s="68"/>
      <c r="DU3" s="68"/>
      <c r="DV3" s="68"/>
      <c r="DW3" s="68"/>
      <c r="DX3" s="68"/>
      <c r="DY3" s="68"/>
      <c r="DZ3" s="68"/>
      <c r="EA3" s="68"/>
      <c r="EB3" s="68"/>
      <c r="EC3" s="68"/>
      <c r="ED3" s="68"/>
      <c r="EE3" s="68"/>
      <c r="EF3" s="68"/>
      <c r="EG3" s="68"/>
      <c r="EH3" s="68"/>
      <c r="EI3" s="68"/>
      <c r="EJ3" s="68"/>
      <c r="EK3" s="68"/>
      <c r="EL3" s="68"/>
      <c r="EM3" s="68"/>
      <c r="EN3" s="68"/>
      <c r="EO3" s="68"/>
      <c r="EP3" s="68"/>
      <c r="EQ3" s="68"/>
      <c r="ER3" s="68"/>
      <c r="ES3" s="68"/>
      <c r="ET3" s="68"/>
      <c r="EU3" s="68"/>
      <c r="EV3" s="68"/>
      <c r="EW3" s="68"/>
      <c r="EX3" s="68"/>
      <c r="EY3" s="68"/>
      <c r="EZ3" s="68"/>
      <c r="FA3" s="68"/>
      <c r="FB3" s="68"/>
      <c r="FC3" s="68"/>
      <c r="FD3" s="68"/>
      <c r="FE3" s="68"/>
      <c r="FF3" s="68"/>
      <c r="FG3" s="68"/>
      <c r="FH3" s="68"/>
      <c r="FI3" s="68"/>
      <c r="FJ3" s="68"/>
      <c r="FK3" s="68"/>
      <c r="FL3" s="68"/>
      <c r="FM3" s="68"/>
      <c r="FN3" s="68"/>
      <c r="FO3" s="68"/>
      <c r="FP3" s="68"/>
      <c r="FQ3" s="68"/>
      <c r="FR3" s="68"/>
      <c r="FS3" s="68"/>
      <c r="FT3" s="68"/>
      <c r="FU3" s="68"/>
      <c r="FV3" s="68"/>
      <c r="FW3" s="68"/>
      <c r="FX3" s="68"/>
      <c r="FY3" s="68"/>
      <c r="FZ3" s="68"/>
      <c r="GA3" s="68"/>
      <c r="GB3" s="68"/>
      <c r="GC3" s="68"/>
      <c r="GD3" s="68"/>
      <c r="GE3" s="68"/>
      <c r="GF3" s="68"/>
      <c r="GG3" s="68"/>
      <c r="GH3" s="68"/>
      <c r="GI3" s="68"/>
      <c r="GJ3" s="68"/>
      <c r="GK3" s="68"/>
      <c r="GL3" s="68"/>
      <c r="GM3" s="68"/>
      <c r="GN3" s="68"/>
      <c r="GO3" s="68"/>
      <c r="GP3" s="68"/>
      <c r="GQ3" s="68"/>
      <c r="GR3" s="68"/>
      <c r="GS3" s="68"/>
      <c r="GT3" s="68"/>
      <c r="GU3" s="68"/>
      <c r="GV3" s="68"/>
      <c r="GW3" s="68"/>
      <c r="GX3" s="68"/>
      <c r="GY3" s="68"/>
      <c r="GZ3" s="68"/>
      <c r="HA3" s="68"/>
      <c r="HB3" s="68"/>
      <c r="HC3" s="68"/>
      <c r="HD3" s="68"/>
      <c r="HE3" s="68"/>
      <c r="HF3" s="68"/>
      <c r="HG3" s="68"/>
      <c r="HH3" s="68"/>
      <c r="HI3" s="68"/>
      <c r="HJ3" s="68"/>
      <c r="HK3" s="68"/>
      <c r="HL3" s="68"/>
      <c r="HM3" s="68"/>
      <c r="HN3" s="68"/>
      <c r="HO3" s="68"/>
      <c r="HP3" s="68"/>
      <c r="HQ3" s="68"/>
      <c r="HR3" s="68"/>
      <c r="HS3" s="68"/>
      <c r="HT3" s="68"/>
      <c r="HU3" s="68"/>
      <c r="HV3" s="68"/>
      <c r="HW3" s="68"/>
      <c r="HX3" s="68"/>
      <c r="HY3" s="68"/>
      <c r="HZ3" s="68"/>
      <c r="IA3" s="68"/>
      <c r="IB3" s="68"/>
      <c r="IC3" s="68"/>
      <c r="ID3" s="68"/>
      <c r="IE3" s="68"/>
      <c r="IF3" s="68"/>
      <c r="IG3" s="68"/>
      <c r="IH3" s="68"/>
      <c r="II3" s="68"/>
      <c r="IJ3" s="68"/>
      <c r="IK3" s="68"/>
      <c r="IL3" s="68"/>
      <c r="IM3" s="68"/>
      <c r="IN3" s="68"/>
      <c r="IO3" s="68"/>
      <c r="IP3" s="68"/>
      <c r="IQ3" s="68"/>
      <c r="IR3" s="68"/>
      <c r="IS3" s="68"/>
      <c r="IT3" s="68"/>
      <c r="IU3" s="68"/>
      <c r="IV3" s="68"/>
    </row>
    <row r="4" spans="1:256" ht="17.25" customHeight="1">
      <c r="A4" s="441"/>
      <c r="B4" s="81" t="s">
        <v>114</v>
      </c>
      <c r="C4" s="81" t="s">
        <v>115</v>
      </c>
      <c r="D4" s="81" t="s">
        <v>114</v>
      </c>
      <c r="E4" s="82" t="s">
        <v>115</v>
      </c>
      <c r="F4" s="88"/>
      <c r="G4" s="68"/>
      <c r="H4" s="68"/>
      <c r="I4" s="68"/>
      <c r="J4" s="68"/>
      <c r="K4" s="68"/>
      <c r="L4" s="68"/>
      <c r="M4" s="68"/>
      <c r="N4" s="68"/>
      <c r="O4" s="68"/>
      <c r="P4" s="68"/>
      <c r="Q4" s="68"/>
      <c r="R4" s="68"/>
      <c r="S4" s="68"/>
      <c r="T4" s="68"/>
      <c r="U4" s="68"/>
      <c r="V4" s="68"/>
      <c r="W4" s="68"/>
      <c r="X4" s="68"/>
      <c r="Y4" s="68"/>
      <c r="Z4" s="68"/>
      <c r="AA4" s="68"/>
      <c r="AB4" s="68"/>
      <c r="AC4" s="68"/>
      <c r="AD4" s="68"/>
      <c r="AE4" s="68"/>
      <c r="AF4" s="68"/>
      <c r="AG4" s="68"/>
      <c r="AH4" s="68"/>
      <c r="AI4" s="68"/>
      <c r="AJ4" s="68"/>
      <c r="AK4" s="68"/>
      <c r="AL4" s="68"/>
      <c r="AM4" s="68"/>
      <c r="AN4" s="68"/>
      <c r="AO4" s="68"/>
      <c r="AP4" s="68"/>
      <c r="AQ4" s="68"/>
      <c r="AR4" s="68"/>
      <c r="AS4" s="68"/>
      <c r="AT4" s="68"/>
      <c r="AU4" s="68"/>
      <c r="AV4" s="68"/>
      <c r="AW4" s="68"/>
      <c r="AX4" s="68"/>
      <c r="AY4" s="68"/>
      <c r="AZ4" s="68"/>
      <c r="BA4" s="68"/>
      <c r="BB4" s="68"/>
      <c r="BC4" s="68"/>
      <c r="BD4" s="68"/>
      <c r="BE4" s="68"/>
      <c r="BF4" s="68"/>
      <c r="BG4" s="68"/>
      <c r="BH4" s="68"/>
      <c r="BI4" s="68"/>
      <c r="BJ4" s="68"/>
      <c r="BK4" s="68"/>
      <c r="BL4" s="68"/>
      <c r="BM4" s="68"/>
      <c r="BN4" s="68"/>
      <c r="BO4" s="68"/>
      <c r="BP4" s="68"/>
      <c r="BQ4" s="68"/>
      <c r="BR4" s="68"/>
      <c r="BS4" s="68"/>
      <c r="BT4" s="68"/>
      <c r="BU4" s="68"/>
      <c r="BV4" s="68"/>
      <c r="BW4" s="68"/>
      <c r="BX4" s="68"/>
      <c r="BY4" s="68"/>
      <c r="BZ4" s="68"/>
      <c r="CA4" s="68"/>
      <c r="CB4" s="68"/>
      <c r="CC4" s="68"/>
      <c r="CD4" s="68"/>
      <c r="CE4" s="68"/>
      <c r="CF4" s="68"/>
      <c r="CG4" s="68"/>
      <c r="CH4" s="68"/>
      <c r="CI4" s="68"/>
      <c r="CJ4" s="68"/>
      <c r="CK4" s="68"/>
      <c r="CL4" s="68"/>
      <c r="CM4" s="68"/>
      <c r="CN4" s="68"/>
      <c r="CO4" s="68"/>
      <c r="CP4" s="68"/>
      <c r="CQ4" s="68"/>
      <c r="CR4" s="68"/>
      <c r="CS4" s="68"/>
      <c r="CT4" s="68"/>
      <c r="CU4" s="68"/>
      <c r="CV4" s="68"/>
      <c r="CW4" s="68"/>
      <c r="CX4" s="68"/>
      <c r="CY4" s="68"/>
      <c r="CZ4" s="68"/>
      <c r="DA4" s="68"/>
      <c r="DB4" s="68"/>
      <c r="DC4" s="68"/>
      <c r="DD4" s="68"/>
      <c r="DE4" s="68"/>
      <c r="DF4" s="68"/>
      <c r="DG4" s="68"/>
      <c r="DH4" s="68"/>
      <c r="DI4" s="68"/>
      <c r="DJ4" s="68"/>
      <c r="DK4" s="68"/>
      <c r="DL4" s="68"/>
      <c r="DM4" s="68"/>
      <c r="DN4" s="68"/>
      <c r="DO4" s="68"/>
      <c r="DP4" s="68"/>
      <c r="DQ4" s="68"/>
      <c r="DR4" s="68"/>
      <c r="DS4" s="68"/>
      <c r="DT4" s="68"/>
      <c r="DU4" s="68"/>
      <c r="DV4" s="68"/>
      <c r="DW4" s="68"/>
      <c r="DX4" s="68"/>
      <c r="DY4" s="68"/>
      <c r="DZ4" s="68"/>
      <c r="EA4" s="68"/>
      <c r="EB4" s="68"/>
      <c r="EC4" s="68"/>
      <c r="ED4" s="68"/>
      <c r="EE4" s="68"/>
      <c r="EF4" s="68"/>
      <c r="EG4" s="68"/>
      <c r="EH4" s="68"/>
      <c r="EI4" s="68"/>
      <c r="EJ4" s="68"/>
      <c r="EK4" s="68"/>
      <c r="EL4" s="68"/>
      <c r="EM4" s="68"/>
      <c r="EN4" s="68"/>
      <c r="EO4" s="68"/>
      <c r="EP4" s="68"/>
      <c r="EQ4" s="68"/>
      <c r="ER4" s="68"/>
      <c r="ES4" s="68"/>
      <c r="ET4" s="68"/>
      <c r="EU4" s="68"/>
      <c r="EV4" s="68"/>
      <c r="EW4" s="68"/>
      <c r="EX4" s="68"/>
      <c r="EY4" s="68"/>
      <c r="EZ4" s="68"/>
      <c r="FA4" s="68"/>
      <c r="FB4" s="68"/>
      <c r="FC4" s="68"/>
      <c r="FD4" s="68"/>
      <c r="FE4" s="68"/>
      <c r="FF4" s="68"/>
      <c r="FG4" s="68"/>
      <c r="FH4" s="68"/>
      <c r="FI4" s="68"/>
      <c r="FJ4" s="68"/>
      <c r="FK4" s="68"/>
      <c r="FL4" s="68"/>
      <c r="FM4" s="68"/>
      <c r="FN4" s="68"/>
      <c r="FO4" s="68"/>
      <c r="FP4" s="68"/>
      <c r="FQ4" s="68"/>
      <c r="FR4" s="68"/>
      <c r="FS4" s="68"/>
      <c r="FT4" s="68"/>
      <c r="FU4" s="68"/>
      <c r="FV4" s="68"/>
      <c r="FW4" s="68"/>
      <c r="FX4" s="68"/>
      <c r="FY4" s="68"/>
      <c r="FZ4" s="68"/>
      <c r="GA4" s="68"/>
      <c r="GB4" s="68"/>
      <c r="GC4" s="68"/>
      <c r="GD4" s="68"/>
      <c r="GE4" s="68"/>
      <c r="GF4" s="68"/>
      <c r="GG4" s="68"/>
      <c r="GH4" s="68"/>
      <c r="GI4" s="68"/>
      <c r="GJ4" s="68"/>
      <c r="GK4" s="68"/>
      <c r="GL4" s="68"/>
      <c r="GM4" s="68"/>
      <c r="GN4" s="68"/>
      <c r="GO4" s="68"/>
      <c r="GP4" s="68"/>
      <c r="GQ4" s="68"/>
      <c r="GR4" s="68"/>
      <c r="GS4" s="68"/>
      <c r="GT4" s="68"/>
      <c r="GU4" s="68"/>
      <c r="GV4" s="68"/>
      <c r="GW4" s="68"/>
      <c r="GX4" s="68"/>
      <c r="GY4" s="68"/>
      <c r="GZ4" s="68"/>
      <c r="HA4" s="68"/>
      <c r="HB4" s="68"/>
      <c r="HC4" s="68"/>
      <c r="HD4" s="68"/>
      <c r="HE4" s="68"/>
      <c r="HF4" s="68"/>
      <c r="HG4" s="68"/>
      <c r="HH4" s="68"/>
      <c r="HI4" s="68"/>
      <c r="HJ4" s="68"/>
      <c r="HK4" s="68"/>
      <c r="HL4" s="68"/>
      <c r="HM4" s="68"/>
      <c r="HN4" s="68"/>
      <c r="HO4" s="68"/>
      <c r="HP4" s="68"/>
      <c r="HQ4" s="68"/>
      <c r="HR4" s="68"/>
      <c r="HS4" s="68"/>
      <c r="HT4" s="68"/>
      <c r="HU4" s="68"/>
      <c r="HV4" s="68"/>
      <c r="HW4" s="68"/>
      <c r="HX4" s="68"/>
      <c r="HY4" s="68"/>
      <c r="HZ4" s="68"/>
      <c r="IA4" s="68"/>
      <c r="IB4" s="68"/>
      <c r="IC4" s="68"/>
      <c r="ID4" s="68"/>
      <c r="IE4" s="68"/>
      <c r="IF4" s="68"/>
      <c r="IG4" s="68"/>
      <c r="IH4" s="68"/>
      <c r="II4" s="68"/>
      <c r="IJ4" s="68"/>
      <c r="IK4" s="68"/>
      <c r="IL4" s="68"/>
      <c r="IM4" s="68"/>
      <c r="IN4" s="68"/>
      <c r="IO4" s="68"/>
      <c r="IP4" s="68"/>
      <c r="IQ4" s="68"/>
      <c r="IR4" s="68"/>
      <c r="IS4" s="68"/>
      <c r="IT4" s="68"/>
      <c r="IU4" s="68"/>
      <c r="IV4" s="68"/>
    </row>
    <row r="5" spans="1:256" ht="15" customHeight="1">
      <c r="A5" s="243" t="s">
        <v>559</v>
      </c>
      <c r="B5" s="105">
        <v>787</v>
      </c>
      <c r="C5" s="105">
        <v>1071</v>
      </c>
      <c r="D5" s="105">
        <v>713</v>
      </c>
      <c r="E5" s="105">
        <v>935</v>
      </c>
      <c r="F5" s="84"/>
      <c r="G5" s="68"/>
      <c r="H5" s="68"/>
      <c r="I5" s="68"/>
      <c r="J5" s="68"/>
      <c r="K5" s="68"/>
      <c r="L5" s="68"/>
      <c r="M5" s="68"/>
      <c r="N5" s="68"/>
      <c r="O5" s="68"/>
      <c r="P5" s="68"/>
      <c r="Q5" s="68"/>
      <c r="R5" s="68"/>
      <c r="S5" s="68"/>
      <c r="T5" s="68"/>
      <c r="U5" s="68"/>
      <c r="V5" s="68"/>
      <c r="W5" s="68"/>
      <c r="X5" s="68"/>
      <c r="Y5" s="68"/>
      <c r="Z5" s="68"/>
      <c r="AA5" s="68"/>
      <c r="AB5" s="68"/>
      <c r="AC5" s="68"/>
      <c r="AD5" s="68"/>
      <c r="AE5" s="68"/>
      <c r="AF5" s="68"/>
      <c r="AG5" s="68"/>
      <c r="AH5" s="68"/>
      <c r="AI5" s="68"/>
      <c r="AJ5" s="68"/>
      <c r="AK5" s="68"/>
      <c r="AL5" s="68"/>
      <c r="AM5" s="68"/>
      <c r="AN5" s="68"/>
      <c r="AO5" s="68"/>
      <c r="AP5" s="68"/>
      <c r="AQ5" s="68"/>
      <c r="AR5" s="68"/>
      <c r="AS5" s="68"/>
      <c r="AT5" s="68"/>
      <c r="AU5" s="68"/>
      <c r="AV5" s="68"/>
      <c r="AW5" s="68"/>
      <c r="AX5" s="68"/>
      <c r="AY5" s="68"/>
      <c r="AZ5" s="68"/>
      <c r="BA5" s="68"/>
      <c r="BB5" s="68"/>
      <c r="BC5" s="68"/>
      <c r="BD5" s="68"/>
      <c r="BE5" s="68"/>
      <c r="BF5" s="68"/>
      <c r="BG5" s="68"/>
      <c r="BH5" s="68"/>
      <c r="BI5" s="68"/>
      <c r="BJ5" s="68"/>
      <c r="BK5" s="68"/>
      <c r="BL5" s="68"/>
      <c r="BM5" s="68"/>
      <c r="BN5" s="68"/>
      <c r="BO5" s="68"/>
      <c r="BP5" s="68"/>
      <c r="BQ5" s="68"/>
      <c r="BR5" s="68"/>
      <c r="BS5" s="68"/>
      <c r="BT5" s="68"/>
      <c r="BU5" s="68"/>
      <c r="BV5" s="68"/>
      <c r="BW5" s="68"/>
      <c r="BX5" s="68"/>
      <c r="BY5" s="68"/>
      <c r="BZ5" s="68"/>
      <c r="CA5" s="68"/>
      <c r="CB5" s="68"/>
      <c r="CC5" s="68"/>
      <c r="CD5" s="68"/>
      <c r="CE5" s="68"/>
      <c r="CF5" s="68"/>
      <c r="CG5" s="68"/>
      <c r="CH5" s="68"/>
      <c r="CI5" s="68"/>
      <c r="CJ5" s="68"/>
      <c r="CK5" s="68"/>
      <c r="CL5" s="68"/>
      <c r="CM5" s="68"/>
      <c r="CN5" s="68"/>
      <c r="CO5" s="68"/>
      <c r="CP5" s="68"/>
      <c r="CQ5" s="68"/>
      <c r="CR5" s="68"/>
      <c r="CS5" s="68"/>
      <c r="CT5" s="68"/>
      <c r="CU5" s="68"/>
      <c r="CV5" s="68"/>
      <c r="CW5" s="68"/>
      <c r="CX5" s="68"/>
      <c r="CY5" s="68"/>
      <c r="CZ5" s="68"/>
      <c r="DA5" s="68"/>
      <c r="DB5" s="68"/>
      <c r="DC5" s="68"/>
      <c r="DD5" s="68"/>
      <c r="DE5" s="68"/>
      <c r="DF5" s="68"/>
      <c r="DG5" s="68"/>
      <c r="DH5" s="68"/>
      <c r="DI5" s="68"/>
      <c r="DJ5" s="68"/>
      <c r="DK5" s="68"/>
      <c r="DL5" s="68"/>
      <c r="DM5" s="68"/>
      <c r="DN5" s="68"/>
      <c r="DO5" s="68"/>
      <c r="DP5" s="68"/>
      <c r="DQ5" s="68"/>
      <c r="DR5" s="68"/>
      <c r="DS5" s="68"/>
      <c r="DT5" s="68"/>
      <c r="DU5" s="68"/>
      <c r="DV5" s="68"/>
      <c r="DW5" s="68"/>
      <c r="DX5" s="68"/>
      <c r="DY5" s="68"/>
      <c r="DZ5" s="68"/>
      <c r="EA5" s="68"/>
      <c r="EB5" s="68"/>
      <c r="EC5" s="68"/>
      <c r="ED5" s="68"/>
      <c r="EE5" s="68"/>
      <c r="EF5" s="68"/>
      <c r="EG5" s="68"/>
      <c r="EH5" s="68"/>
      <c r="EI5" s="68"/>
      <c r="EJ5" s="68"/>
      <c r="EK5" s="68"/>
      <c r="EL5" s="68"/>
      <c r="EM5" s="68"/>
      <c r="EN5" s="68"/>
      <c r="EO5" s="68"/>
      <c r="EP5" s="68"/>
      <c r="EQ5" s="68"/>
      <c r="ER5" s="68"/>
      <c r="ES5" s="68"/>
      <c r="ET5" s="68"/>
      <c r="EU5" s="68"/>
      <c r="EV5" s="68"/>
      <c r="EW5" s="68"/>
      <c r="EX5" s="68"/>
      <c r="EY5" s="68"/>
      <c r="EZ5" s="68"/>
      <c r="FA5" s="68"/>
      <c r="FB5" s="68"/>
      <c r="FC5" s="68"/>
      <c r="FD5" s="68"/>
      <c r="FE5" s="68"/>
      <c r="FF5" s="68"/>
      <c r="FG5" s="68"/>
      <c r="FH5" s="68"/>
      <c r="FI5" s="68"/>
      <c r="FJ5" s="68"/>
      <c r="FK5" s="68"/>
      <c r="FL5" s="68"/>
      <c r="FM5" s="68"/>
      <c r="FN5" s="68"/>
      <c r="FO5" s="68"/>
      <c r="FP5" s="68"/>
      <c r="FQ5" s="68"/>
      <c r="FR5" s="68"/>
      <c r="FS5" s="68"/>
      <c r="FT5" s="68"/>
      <c r="FU5" s="68"/>
      <c r="FV5" s="68"/>
      <c r="FW5" s="68"/>
      <c r="FX5" s="68"/>
      <c r="FY5" s="68"/>
      <c r="FZ5" s="68"/>
      <c r="GA5" s="68"/>
      <c r="GB5" s="68"/>
      <c r="GC5" s="68"/>
      <c r="GD5" s="68"/>
      <c r="GE5" s="68"/>
      <c r="GF5" s="68"/>
      <c r="GG5" s="68"/>
      <c r="GH5" s="68"/>
      <c r="GI5" s="68"/>
      <c r="GJ5" s="68"/>
      <c r="GK5" s="68"/>
      <c r="GL5" s="68"/>
      <c r="GM5" s="68"/>
      <c r="GN5" s="68"/>
      <c r="GO5" s="68"/>
      <c r="GP5" s="68"/>
      <c r="GQ5" s="68"/>
      <c r="GR5" s="68"/>
      <c r="GS5" s="68"/>
      <c r="GT5" s="68"/>
      <c r="GU5" s="68"/>
      <c r="GV5" s="68"/>
      <c r="GW5" s="68"/>
      <c r="GX5" s="68"/>
      <c r="GY5" s="68"/>
      <c r="GZ5" s="68"/>
      <c r="HA5" s="68"/>
      <c r="HB5" s="68"/>
      <c r="HC5" s="68"/>
      <c r="HD5" s="68"/>
      <c r="HE5" s="68"/>
      <c r="HF5" s="68"/>
      <c r="HG5" s="68"/>
      <c r="HH5" s="68"/>
      <c r="HI5" s="68"/>
      <c r="HJ5" s="68"/>
      <c r="HK5" s="68"/>
      <c r="HL5" s="68"/>
      <c r="HM5" s="68"/>
      <c r="HN5" s="68"/>
      <c r="HO5" s="68"/>
      <c r="HP5" s="68"/>
      <c r="HQ5" s="68"/>
      <c r="HR5" s="68"/>
      <c r="HS5" s="68"/>
      <c r="HT5" s="68"/>
      <c r="HU5" s="68"/>
      <c r="HV5" s="68"/>
      <c r="HW5" s="68"/>
      <c r="HX5" s="68"/>
      <c r="HY5" s="68"/>
      <c r="HZ5" s="68"/>
      <c r="IA5" s="68"/>
      <c r="IB5" s="68"/>
      <c r="IC5" s="68"/>
      <c r="ID5" s="68"/>
      <c r="IE5" s="68"/>
      <c r="IF5" s="68"/>
      <c r="IG5" s="68"/>
      <c r="IH5" s="68"/>
      <c r="II5" s="68"/>
      <c r="IJ5" s="68"/>
      <c r="IK5" s="68"/>
      <c r="IL5" s="68"/>
      <c r="IM5" s="68"/>
      <c r="IN5" s="68"/>
      <c r="IO5" s="68"/>
      <c r="IP5" s="68"/>
      <c r="IQ5" s="68"/>
      <c r="IR5" s="68"/>
      <c r="IS5" s="68"/>
      <c r="IT5" s="68"/>
      <c r="IU5" s="68"/>
      <c r="IV5" s="68"/>
    </row>
    <row r="6" spans="1:256" ht="15" customHeight="1">
      <c r="A6" s="244" t="s">
        <v>346</v>
      </c>
      <c r="B6" s="105">
        <v>756</v>
      </c>
      <c r="C6" s="105">
        <v>975</v>
      </c>
      <c r="D6" s="105">
        <v>797</v>
      </c>
      <c r="E6" s="84">
        <v>994</v>
      </c>
      <c r="F6" s="105"/>
      <c r="G6" s="68"/>
      <c r="H6" s="68"/>
      <c r="I6" s="68"/>
      <c r="J6" s="68"/>
      <c r="K6" s="68"/>
      <c r="L6" s="68"/>
      <c r="M6" s="68"/>
      <c r="N6" s="68"/>
      <c r="O6" s="68"/>
      <c r="P6" s="68"/>
      <c r="Q6" s="68"/>
      <c r="R6" s="68"/>
      <c r="S6" s="68"/>
      <c r="T6" s="68"/>
      <c r="U6" s="68"/>
      <c r="V6" s="68"/>
      <c r="W6" s="68"/>
      <c r="X6" s="68"/>
      <c r="Y6" s="68"/>
      <c r="Z6" s="68"/>
      <c r="AA6" s="68"/>
      <c r="AB6" s="68"/>
      <c r="AC6" s="68"/>
      <c r="AD6" s="68"/>
      <c r="AE6" s="68"/>
      <c r="AF6" s="68"/>
      <c r="AG6" s="68"/>
      <c r="AH6" s="68"/>
      <c r="AI6" s="68"/>
      <c r="AJ6" s="68"/>
      <c r="AK6" s="68"/>
      <c r="AL6" s="68"/>
      <c r="AM6" s="68"/>
      <c r="AN6" s="68"/>
      <c r="AO6" s="68"/>
      <c r="AP6" s="68"/>
      <c r="AQ6" s="68"/>
      <c r="AR6" s="68"/>
      <c r="AS6" s="68"/>
      <c r="AT6" s="68"/>
      <c r="AU6" s="68"/>
      <c r="AV6" s="68"/>
      <c r="AW6" s="68"/>
      <c r="AX6" s="68"/>
      <c r="AY6" s="68"/>
      <c r="AZ6" s="68"/>
      <c r="BA6" s="68"/>
      <c r="BB6" s="68"/>
      <c r="BC6" s="68"/>
      <c r="BD6" s="68"/>
      <c r="BE6" s="68"/>
      <c r="BF6" s="68"/>
      <c r="BG6" s="68"/>
      <c r="BH6" s="68"/>
      <c r="BI6" s="68"/>
      <c r="BJ6" s="68"/>
      <c r="BK6" s="68"/>
      <c r="BL6" s="68"/>
      <c r="BM6" s="68"/>
      <c r="BN6" s="68"/>
      <c r="BO6" s="68"/>
      <c r="BP6" s="68"/>
      <c r="BQ6" s="68"/>
      <c r="BR6" s="68"/>
      <c r="BS6" s="68"/>
      <c r="BT6" s="68"/>
      <c r="BU6" s="68"/>
      <c r="BV6" s="68"/>
      <c r="BW6" s="68"/>
      <c r="BX6" s="68"/>
      <c r="BY6" s="68"/>
      <c r="BZ6" s="68"/>
      <c r="CA6" s="68"/>
      <c r="CB6" s="68"/>
      <c r="CC6" s="68"/>
      <c r="CD6" s="68"/>
      <c r="CE6" s="68"/>
      <c r="CF6" s="68"/>
      <c r="CG6" s="68"/>
      <c r="CH6" s="68"/>
      <c r="CI6" s="68"/>
      <c r="CJ6" s="68"/>
      <c r="CK6" s="68"/>
      <c r="CL6" s="68"/>
      <c r="CM6" s="68"/>
      <c r="CN6" s="68"/>
      <c r="CO6" s="68"/>
      <c r="CP6" s="68"/>
      <c r="CQ6" s="68"/>
      <c r="CR6" s="68"/>
      <c r="CS6" s="68"/>
      <c r="CT6" s="68"/>
      <c r="CU6" s="68"/>
      <c r="CV6" s="68"/>
      <c r="CW6" s="68"/>
      <c r="CX6" s="68"/>
      <c r="CY6" s="68"/>
      <c r="CZ6" s="68"/>
      <c r="DA6" s="68"/>
      <c r="DB6" s="68"/>
      <c r="DC6" s="68"/>
      <c r="DD6" s="68"/>
      <c r="DE6" s="68"/>
      <c r="DF6" s="68"/>
      <c r="DG6" s="68"/>
      <c r="DH6" s="68"/>
      <c r="DI6" s="68"/>
      <c r="DJ6" s="68"/>
      <c r="DK6" s="68"/>
      <c r="DL6" s="68"/>
      <c r="DM6" s="68"/>
      <c r="DN6" s="68"/>
      <c r="DO6" s="68"/>
      <c r="DP6" s="68"/>
      <c r="DQ6" s="68"/>
      <c r="DR6" s="68"/>
      <c r="DS6" s="68"/>
      <c r="DT6" s="68"/>
      <c r="DU6" s="68"/>
      <c r="DV6" s="68"/>
      <c r="DW6" s="68"/>
      <c r="DX6" s="68"/>
      <c r="DY6" s="68"/>
      <c r="DZ6" s="68"/>
      <c r="EA6" s="68"/>
      <c r="EB6" s="68"/>
      <c r="EC6" s="68"/>
      <c r="ED6" s="68"/>
      <c r="EE6" s="68"/>
      <c r="EF6" s="68"/>
      <c r="EG6" s="68"/>
      <c r="EH6" s="68"/>
      <c r="EI6" s="68"/>
      <c r="EJ6" s="68"/>
      <c r="EK6" s="68"/>
      <c r="EL6" s="68"/>
      <c r="EM6" s="68"/>
      <c r="EN6" s="68"/>
      <c r="EO6" s="68"/>
      <c r="EP6" s="68"/>
      <c r="EQ6" s="68"/>
      <c r="ER6" s="68"/>
      <c r="ES6" s="68"/>
      <c r="ET6" s="68"/>
      <c r="EU6" s="68"/>
      <c r="EV6" s="68"/>
      <c r="EW6" s="68"/>
      <c r="EX6" s="68"/>
      <c r="EY6" s="68"/>
      <c r="EZ6" s="68"/>
      <c r="FA6" s="68"/>
      <c r="FB6" s="68"/>
      <c r="FC6" s="68"/>
      <c r="FD6" s="68"/>
      <c r="FE6" s="68"/>
      <c r="FF6" s="68"/>
      <c r="FG6" s="68"/>
      <c r="FH6" s="68"/>
      <c r="FI6" s="68"/>
      <c r="FJ6" s="68"/>
      <c r="FK6" s="68"/>
      <c r="FL6" s="68"/>
      <c r="FM6" s="68"/>
      <c r="FN6" s="68"/>
      <c r="FO6" s="68"/>
      <c r="FP6" s="68"/>
      <c r="FQ6" s="68"/>
      <c r="FR6" s="68"/>
      <c r="FS6" s="68"/>
      <c r="FT6" s="68"/>
      <c r="FU6" s="68"/>
      <c r="FV6" s="68"/>
      <c r="FW6" s="68"/>
      <c r="FX6" s="68"/>
      <c r="FY6" s="68"/>
      <c r="FZ6" s="68"/>
      <c r="GA6" s="68"/>
      <c r="GB6" s="68"/>
      <c r="GC6" s="68"/>
      <c r="GD6" s="68"/>
      <c r="GE6" s="68"/>
      <c r="GF6" s="68"/>
      <c r="GG6" s="68"/>
      <c r="GH6" s="68"/>
      <c r="GI6" s="68"/>
      <c r="GJ6" s="68"/>
      <c r="GK6" s="68"/>
      <c r="GL6" s="68"/>
      <c r="GM6" s="68"/>
      <c r="GN6" s="68"/>
      <c r="GO6" s="68"/>
      <c r="GP6" s="68"/>
      <c r="GQ6" s="68"/>
      <c r="GR6" s="68"/>
      <c r="GS6" s="68"/>
      <c r="GT6" s="68"/>
      <c r="GU6" s="68"/>
      <c r="GV6" s="68"/>
      <c r="GW6" s="68"/>
      <c r="GX6" s="68"/>
      <c r="GY6" s="68"/>
      <c r="GZ6" s="68"/>
      <c r="HA6" s="68"/>
      <c r="HB6" s="68"/>
      <c r="HC6" s="68"/>
      <c r="HD6" s="68"/>
      <c r="HE6" s="68"/>
      <c r="HF6" s="68"/>
      <c r="HG6" s="68"/>
      <c r="HH6" s="68"/>
      <c r="HI6" s="68"/>
      <c r="HJ6" s="68"/>
      <c r="HK6" s="68"/>
      <c r="HL6" s="68"/>
      <c r="HM6" s="68"/>
      <c r="HN6" s="68"/>
      <c r="HO6" s="68"/>
      <c r="HP6" s="68"/>
      <c r="HQ6" s="68"/>
      <c r="HR6" s="68"/>
      <c r="HS6" s="68"/>
      <c r="HT6" s="68"/>
      <c r="HU6" s="68"/>
      <c r="HV6" s="68"/>
      <c r="HW6" s="68"/>
      <c r="HX6" s="68"/>
      <c r="HY6" s="68"/>
      <c r="HZ6" s="68"/>
      <c r="IA6" s="68"/>
      <c r="IB6" s="68"/>
      <c r="IC6" s="68"/>
      <c r="ID6" s="68"/>
      <c r="IE6" s="68"/>
      <c r="IF6" s="68"/>
      <c r="IG6" s="68"/>
      <c r="IH6" s="68"/>
      <c r="II6" s="68"/>
      <c r="IJ6" s="68"/>
      <c r="IK6" s="68"/>
      <c r="IL6" s="68"/>
      <c r="IM6" s="68"/>
      <c r="IN6" s="68"/>
      <c r="IO6" s="68"/>
      <c r="IP6" s="68"/>
      <c r="IQ6" s="68"/>
      <c r="IR6" s="68"/>
      <c r="IS6" s="68"/>
      <c r="IT6" s="68"/>
      <c r="IU6" s="68"/>
      <c r="IV6" s="68"/>
    </row>
    <row r="7" spans="1:256" s="76" customFormat="1" ht="15" customHeight="1">
      <c r="A7" s="244" t="s">
        <v>347</v>
      </c>
      <c r="B7" s="83">
        <v>685</v>
      </c>
      <c r="C7" s="84">
        <v>865</v>
      </c>
      <c r="D7" s="84">
        <v>721</v>
      </c>
      <c r="E7" s="84">
        <v>870</v>
      </c>
      <c r="F7" s="88"/>
      <c r="G7" s="88"/>
      <c r="H7" s="88"/>
      <c r="I7" s="88"/>
      <c r="J7" s="88"/>
      <c r="K7" s="88"/>
      <c r="L7" s="88"/>
      <c r="M7" s="88"/>
      <c r="N7" s="88"/>
      <c r="O7" s="88"/>
      <c r="P7" s="88"/>
      <c r="Q7" s="88"/>
      <c r="R7" s="88"/>
      <c r="S7" s="88"/>
      <c r="T7" s="88"/>
      <c r="U7" s="88"/>
      <c r="V7" s="88"/>
      <c r="W7" s="88"/>
      <c r="X7" s="88"/>
      <c r="Y7" s="88"/>
      <c r="Z7" s="88"/>
      <c r="AA7" s="88"/>
      <c r="AB7" s="88"/>
      <c r="AC7" s="88"/>
      <c r="AD7" s="88"/>
      <c r="AE7" s="88"/>
      <c r="AF7" s="88"/>
      <c r="AG7" s="88"/>
      <c r="AH7" s="88"/>
      <c r="AI7" s="88"/>
      <c r="AJ7" s="88"/>
      <c r="AK7" s="88"/>
      <c r="AL7" s="88"/>
      <c r="AM7" s="88"/>
      <c r="AN7" s="88"/>
      <c r="AO7" s="88"/>
      <c r="AP7" s="88"/>
      <c r="AQ7" s="88"/>
      <c r="AR7" s="88"/>
      <c r="AS7" s="88"/>
      <c r="AT7" s="88"/>
      <c r="AU7" s="88"/>
      <c r="AV7" s="88"/>
      <c r="AW7" s="88"/>
      <c r="AX7" s="88"/>
      <c r="AY7" s="88"/>
      <c r="AZ7" s="88"/>
      <c r="BA7" s="88"/>
      <c r="BB7" s="88"/>
      <c r="BC7" s="88"/>
      <c r="BD7" s="88"/>
      <c r="BE7" s="88"/>
      <c r="BF7" s="88"/>
      <c r="BG7" s="88"/>
      <c r="BH7" s="88"/>
      <c r="BI7" s="88"/>
      <c r="BJ7" s="88"/>
      <c r="BK7" s="88"/>
      <c r="BL7" s="88"/>
      <c r="BM7" s="88"/>
      <c r="BN7" s="88"/>
      <c r="BO7" s="88"/>
      <c r="BP7" s="88"/>
      <c r="BQ7" s="88"/>
      <c r="BR7" s="88"/>
      <c r="BS7" s="88"/>
      <c r="BT7" s="88"/>
      <c r="BU7" s="88"/>
      <c r="BV7" s="88"/>
      <c r="BW7" s="88"/>
      <c r="BX7" s="88"/>
      <c r="BY7" s="88"/>
      <c r="BZ7" s="88"/>
      <c r="CA7" s="88"/>
      <c r="CB7" s="88"/>
      <c r="CC7" s="88"/>
      <c r="CD7" s="88"/>
      <c r="CE7" s="88"/>
      <c r="CF7" s="88"/>
      <c r="CG7" s="88"/>
      <c r="CH7" s="88"/>
      <c r="CI7" s="88"/>
      <c r="CJ7" s="88"/>
      <c r="CK7" s="88"/>
      <c r="CL7" s="88"/>
      <c r="CM7" s="88"/>
      <c r="CN7" s="88"/>
      <c r="CO7" s="88"/>
      <c r="CP7" s="88"/>
      <c r="CQ7" s="88"/>
      <c r="CR7" s="88"/>
      <c r="CS7" s="88"/>
      <c r="CT7" s="88"/>
      <c r="CU7" s="88"/>
      <c r="CV7" s="88"/>
      <c r="CW7" s="88"/>
      <c r="CX7" s="88"/>
      <c r="CY7" s="88"/>
      <c r="CZ7" s="88"/>
      <c r="DA7" s="88"/>
      <c r="DB7" s="88"/>
      <c r="DC7" s="88"/>
      <c r="DD7" s="88"/>
      <c r="DE7" s="88"/>
      <c r="DF7" s="88"/>
      <c r="DG7" s="88"/>
      <c r="DH7" s="88"/>
      <c r="DI7" s="88"/>
      <c r="DJ7" s="88"/>
      <c r="DK7" s="88"/>
      <c r="DL7" s="88"/>
      <c r="DM7" s="88"/>
      <c r="DN7" s="88"/>
      <c r="DO7" s="88"/>
      <c r="DP7" s="88"/>
      <c r="DQ7" s="88"/>
      <c r="DR7" s="88"/>
      <c r="DS7" s="88"/>
      <c r="DT7" s="88"/>
      <c r="DU7" s="88"/>
      <c r="DV7" s="88"/>
      <c r="DW7" s="88"/>
      <c r="DX7" s="88"/>
      <c r="DY7" s="88"/>
      <c r="DZ7" s="88"/>
      <c r="EA7" s="88"/>
      <c r="EB7" s="88"/>
      <c r="EC7" s="88"/>
      <c r="ED7" s="88"/>
      <c r="EE7" s="88"/>
      <c r="EF7" s="88"/>
      <c r="EG7" s="88"/>
      <c r="EH7" s="88"/>
      <c r="EI7" s="88"/>
      <c r="EJ7" s="88"/>
      <c r="EK7" s="88"/>
      <c r="EL7" s="88"/>
      <c r="EM7" s="88"/>
      <c r="EN7" s="88"/>
      <c r="EO7" s="88"/>
      <c r="EP7" s="88"/>
      <c r="EQ7" s="88"/>
      <c r="ER7" s="88"/>
      <c r="ES7" s="88"/>
      <c r="ET7" s="88"/>
      <c r="EU7" s="88"/>
      <c r="EV7" s="88"/>
      <c r="EW7" s="88"/>
      <c r="EX7" s="88"/>
      <c r="EY7" s="88"/>
      <c r="EZ7" s="88"/>
      <c r="FA7" s="88"/>
      <c r="FB7" s="88"/>
      <c r="FC7" s="88"/>
      <c r="FD7" s="88"/>
      <c r="FE7" s="88"/>
      <c r="FF7" s="88"/>
      <c r="FG7" s="88"/>
      <c r="FH7" s="88"/>
      <c r="FI7" s="88"/>
      <c r="FJ7" s="88"/>
      <c r="FK7" s="88"/>
      <c r="FL7" s="88"/>
      <c r="FM7" s="88"/>
      <c r="FN7" s="88"/>
      <c r="FO7" s="88"/>
      <c r="FP7" s="88"/>
      <c r="FQ7" s="88"/>
      <c r="FR7" s="88"/>
      <c r="FS7" s="88"/>
      <c r="FT7" s="88"/>
      <c r="FU7" s="88"/>
      <c r="FV7" s="88"/>
      <c r="FW7" s="88"/>
      <c r="FX7" s="88"/>
      <c r="FY7" s="88"/>
      <c r="FZ7" s="88"/>
      <c r="GA7" s="88"/>
      <c r="GB7" s="88"/>
      <c r="GC7" s="88"/>
      <c r="GD7" s="88"/>
      <c r="GE7" s="88"/>
      <c r="GF7" s="88"/>
      <c r="GG7" s="88"/>
      <c r="GH7" s="88"/>
      <c r="GI7" s="88"/>
      <c r="GJ7" s="88"/>
      <c r="GK7" s="88"/>
      <c r="GL7" s="88"/>
      <c r="GM7" s="88"/>
      <c r="GN7" s="88"/>
      <c r="GO7" s="88"/>
      <c r="GP7" s="88"/>
      <c r="GQ7" s="88"/>
      <c r="GR7" s="88"/>
      <c r="GS7" s="88"/>
      <c r="GT7" s="88"/>
      <c r="GU7" s="88"/>
      <c r="GV7" s="88"/>
      <c r="GW7" s="88"/>
      <c r="GX7" s="88"/>
      <c r="GY7" s="88"/>
      <c r="GZ7" s="88"/>
      <c r="HA7" s="88"/>
      <c r="HB7" s="88"/>
      <c r="HC7" s="88"/>
      <c r="HD7" s="88"/>
      <c r="HE7" s="88"/>
      <c r="HF7" s="88"/>
      <c r="HG7" s="88"/>
      <c r="HH7" s="88"/>
      <c r="HI7" s="88"/>
      <c r="HJ7" s="88"/>
      <c r="HK7" s="88"/>
      <c r="HL7" s="88"/>
      <c r="HM7" s="88"/>
      <c r="HN7" s="88"/>
      <c r="HO7" s="88"/>
      <c r="HP7" s="88"/>
      <c r="HQ7" s="88"/>
      <c r="HR7" s="88"/>
      <c r="HS7" s="88"/>
      <c r="HT7" s="88"/>
      <c r="HU7" s="88"/>
      <c r="HV7" s="88"/>
      <c r="HW7" s="88"/>
      <c r="HX7" s="88"/>
      <c r="HY7" s="88"/>
      <c r="HZ7" s="88"/>
      <c r="IA7" s="88"/>
      <c r="IB7" s="88"/>
      <c r="IC7" s="88"/>
      <c r="ID7" s="88"/>
      <c r="IE7" s="88"/>
      <c r="IF7" s="88"/>
      <c r="IG7" s="88"/>
      <c r="IH7" s="88"/>
      <c r="II7" s="88"/>
      <c r="IJ7" s="88"/>
      <c r="IK7" s="88"/>
      <c r="IL7" s="88"/>
      <c r="IM7" s="88"/>
      <c r="IN7" s="88"/>
      <c r="IO7" s="88"/>
      <c r="IP7" s="88"/>
      <c r="IQ7" s="88"/>
      <c r="IR7" s="88"/>
      <c r="IS7" s="88"/>
      <c r="IT7" s="88"/>
      <c r="IU7" s="88"/>
      <c r="IV7" s="88"/>
    </row>
    <row r="8" spans="1:256" s="76" customFormat="1" ht="15" customHeight="1">
      <c r="A8" s="291" t="s">
        <v>348</v>
      </c>
      <c r="B8" s="172">
        <v>648</v>
      </c>
      <c r="C8" s="173">
        <v>834</v>
      </c>
      <c r="D8" s="173">
        <v>725</v>
      </c>
      <c r="E8" s="173">
        <v>913</v>
      </c>
      <c r="F8" s="88"/>
      <c r="G8" s="88"/>
      <c r="H8" s="88"/>
      <c r="I8" s="88"/>
      <c r="J8" s="88"/>
      <c r="K8" s="88"/>
      <c r="L8" s="88"/>
      <c r="M8" s="88"/>
      <c r="N8" s="88"/>
      <c r="O8" s="88"/>
      <c r="P8" s="88"/>
      <c r="Q8" s="88"/>
      <c r="R8" s="88"/>
      <c r="S8" s="88"/>
      <c r="T8" s="88"/>
      <c r="U8" s="88"/>
      <c r="V8" s="88"/>
      <c r="W8" s="88"/>
      <c r="X8" s="88"/>
      <c r="Y8" s="88"/>
      <c r="Z8" s="88"/>
      <c r="AA8" s="88"/>
      <c r="AB8" s="88"/>
      <c r="AC8" s="88"/>
      <c r="AD8" s="88"/>
      <c r="AE8" s="88"/>
      <c r="AF8" s="88"/>
      <c r="AG8" s="88"/>
      <c r="AH8" s="88"/>
      <c r="AI8" s="88"/>
      <c r="AJ8" s="88"/>
      <c r="AK8" s="88"/>
      <c r="AL8" s="88"/>
      <c r="AM8" s="88"/>
      <c r="AN8" s="88"/>
      <c r="AO8" s="88"/>
      <c r="AP8" s="88"/>
      <c r="AQ8" s="88"/>
      <c r="AR8" s="88"/>
      <c r="AS8" s="88"/>
      <c r="AT8" s="88"/>
      <c r="AU8" s="88"/>
      <c r="AV8" s="88"/>
      <c r="AW8" s="88"/>
      <c r="AX8" s="88"/>
      <c r="AY8" s="88"/>
      <c r="AZ8" s="88"/>
      <c r="BA8" s="88"/>
      <c r="BB8" s="88"/>
      <c r="BC8" s="88"/>
      <c r="BD8" s="88"/>
      <c r="BE8" s="88"/>
      <c r="BF8" s="88"/>
      <c r="BG8" s="88"/>
      <c r="BH8" s="88"/>
      <c r="BI8" s="88"/>
      <c r="BJ8" s="88"/>
      <c r="BK8" s="88"/>
      <c r="BL8" s="88"/>
      <c r="BM8" s="88"/>
      <c r="BN8" s="88"/>
      <c r="BO8" s="88"/>
      <c r="BP8" s="88"/>
      <c r="BQ8" s="88"/>
      <c r="BR8" s="88"/>
      <c r="BS8" s="88"/>
      <c r="BT8" s="88"/>
      <c r="BU8" s="88"/>
      <c r="BV8" s="88"/>
      <c r="BW8" s="88"/>
      <c r="BX8" s="88"/>
      <c r="BY8" s="88"/>
      <c r="BZ8" s="88"/>
      <c r="CA8" s="88"/>
      <c r="CB8" s="88"/>
      <c r="CC8" s="88"/>
      <c r="CD8" s="88"/>
      <c r="CE8" s="88"/>
      <c r="CF8" s="88"/>
      <c r="CG8" s="88"/>
      <c r="CH8" s="88"/>
      <c r="CI8" s="88"/>
      <c r="CJ8" s="88"/>
      <c r="CK8" s="88"/>
      <c r="CL8" s="88"/>
      <c r="CM8" s="88"/>
      <c r="CN8" s="88"/>
      <c r="CO8" s="88"/>
      <c r="CP8" s="88"/>
      <c r="CQ8" s="88"/>
      <c r="CR8" s="88"/>
      <c r="CS8" s="88"/>
      <c r="CT8" s="88"/>
      <c r="CU8" s="88"/>
      <c r="CV8" s="88"/>
      <c r="CW8" s="88"/>
      <c r="CX8" s="88"/>
      <c r="CY8" s="88"/>
      <c r="CZ8" s="88"/>
      <c r="DA8" s="88"/>
      <c r="DB8" s="88"/>
      <c r="DC8" s="88"/>
      <c r="DD8" s="88"/>
      <c r="DE8" s="88"/>
      <c r="DF8" s="88"/>
      <c r="DG8" s="88"/>
      <c r="DH8" s="88"/>
      <c r="DI8" s="88"/>
      <c r="DJ8" s="88"/>
      <c r="DK8" s="88"/>
      <c r="DL8" s="88"/>
      <c r="DM8" s="88"/>
      <c r="DN8" s="88"/>
      <c r="DO8" s="88"/>
      <c r="DP8" s="88"/>
      <c r="DQ8" s="88"/>
      <c r="DR8" s="88"/>
      <c r="DS8" s="88"/>
      <c r="DT8" s="88"/>
      <c r="DU8" s="88"/>
      <c r="DV8" s="88"/>
      <c r="DW8" s="88"/>
      <c r="DX8" s="88"/>
      <c r="DY8" s="88"/>
      <c r="DZ8" s="88"/>
      <c r="EA8" s="88"/>
      <c r="EB8" s="88"/>
      <c r="EC8" s="88"/>
      <c r="ED8" s="88"/>
      <c r="EE8" s="88"/>
      <c r="EF8" s="88"/>
      <c r="EG8" s="88"/>
      <c r="EH8" s="88"/>
      <c r="EI8" s="88"/>
      <c r="EJ8" s="88"/>
      <c r="EK8" s="88"/>
      <c r="EL8" s="88"/>
      <c r="EM8" s="88"/>
      <c r="EN8" s="88"/>
      <c r="EO8" s="88"/>
      <c r="EP8" s="88"/>
      <c r="EQ8" s="88"/>
      <c r="ER8" s="88"/>
      <c r="ES8" s="88"/>
      <c r="ET8" s="88"/>
      <c r="EU8" s="88"/>
      <c r="EV8" s="88"/>
      <c r="EW8" s="88"/>
      <c r="EX8" s="88"/>
      <c r="EY8" s="88"/>
      <c r="EZ8" s="88"/>
      <c r="FA8" s="88"/>
      <c r="FB8" s="88"/>
      <c r="FC8" s="88"/>
      <c r="FD8" s="88"/>
      <c r="FE8" s="88"/>
      <c r="FF8" s="88"/>
      <c r="FG8" s="88"/>
      <c r="FH8" s="88"/>
      <c r="FI8" s="88"/>
      <c r="FJ8" s="88"/>
      <c r="FK8" s="88"/>
      <c r="FL8" s="88"/>
      <c r="FM8" s="88"/>
      <c r="FN8" s="88"/>
      <c r="FO8" s="88"/>
      <c r="FP8" s="88"/>
      <c r="FQ8" s="88"/>
      <c r="FR8" s="88"/>
      <c r="FS8" s="88"/>
      <c r="FT8" s="88"/>
      <c r="FU8" s="88"/>
      <c r="FV8" s="88"/>
      <c r="FW8" s="88"/>
      <c r="FX8" s="88"/>
      <c r="FY8" s="88"/>
      <c r="FZ8" s="88"/>
      <c r="GA8" s="88"/>
      <c r="GB8" s="88"/>
      <c r="GC8" s="88"/>
      <c r="GD8" s="88"/>
      <c r="GE8" s="88"/>
      <c r="GF8" s="88"/>
      <c r="GG8" s="88"/>
      <c r="GH8" s="88"/>
      <c r="GI8" s="88"/>
      <c r="GJ8" s="88"/>
      <c r="GK8" s="88"/>
      <c r="GL8" s="88"/>
      <c r="GM8" s="88"/>
      <c r="GN8" s="88"/>
      <c r="GO8" s="88"/>
      <c r="GP8" s="88"/>
      <c r="GQ8" s="88"/>
      <c r="GR8" s="88"/>
      <c r="GS8" s="88"/>
      <c r="GT8" s="88"/>
      <c r="GU8" s="88"/>
      <c r="GV8" s="88"/>
      <c r="GW8" s="88"/>
      <c r="GX8" s="88"/>
      <c r="GY8" s="88"/>
      <c r="GZ8" s="88"/>
      <c r="HA8" s="88"/>
      <c r="HB8" s="88"/>
      <c r="HC8" s="88"/>
      <c r="HD8" s="88"/>
      <c r="HE8" s="88"/>
      <c r="HF8" s="88"/>
      <c r="HG8" s="88"/>
      <c r="HH8" s="88"/>
      <c r="HI8" s="88"/>
      <c r="HJ8" s="88"/>
      <c r="HK8" s="88"/>
      <c r="HL8" s="88"/>
      <c r="HM8" s="88"/>
      <c r="HN8" s="88"/>
      <c r="HO8" s="88"/>
      <c r="HP8" s="88"/>
      <c r="HQ8" s="88"/>
      <c r="HR8" s="88"/>
      <c r="HS8" s="88"/>
      <c r="HT8" s="88"/>
      <c r="HU8" s="88"/>
      <c r="HV8" s="88"/>
      <c r="HW8" s="88"/>
      <c r="HX8" s="88"/>
      <c r="HY8" s="88"/>
      <c r="HZ8" s="88"/>
      <c r="IA8" s="88"/>
      <c r="IB8" s="88"/>
      <c r="IC8" s="88"/>
      <c r="ID8" s="88"/>
      <c r="IE8" s="88"/>
      <c r="IF8" s="88"/>
      <c r="IG8" s="88"/>
      <c r="IH8" s="88"/>
      <c r="II8" s="88"/>
      <c r="IJ8" s="88"/>
      <c r="IK8" s="88"/>
      <c r="IL8" s="88"/>
      <c r="IM8" s="88"/>
      <c r="IN8" s="88"/>
      <c r="IO8" s="88"/>
      <c r="IP8" s="88"/>
      <c r="IQ8" s="88"/>
      <c r="IR8" s="88"/>
      <c r="IS8" s="88"/>
      <c r="IT8" s="88"/>
      <c r="IU8" s="88"/>
      <c r="IV8" s="88"/>
    </row>
    <row r="9" spans="1:256" s="76" customFormat="1" ht="15" customHeight="1">
      <c r="A9" s="297" t="s">
        <v>606</v>
      </c>
      <c r="B9" s="293">
        <v>642</v>
      </c>
      <c r="C9" s="294">
        <v>757</v>
      </c>
      <c r="D9" s="294">
        <v>672</v>
      </c>
      <c r="E9" s="294">
        <v>764</v>
      </c>
      <c r="F9" s="88"/>
      <c r="G9" s="88"/>
      <c r="H9" s="88"/>
      <c r="I9" s="88"/>
      <c r="J9" s="88"/>
      <c r="K9" s="88"/>
      <c r="L9" s="88"/>
      <c r="M9" s="88"/>
      <c r="N9" s="88"/>
      <c r="O9" s="88"/>
      <c r="P9" s="88"/>
      <c r="Q9" s="88"/>
      <c r="R9" s="88"/>
      <c r="S9" s="88"/>
      <c r="T9" s="88"/>
      <c r="U9" s="88"/>
      <c r="V9" s="88"/>
      <c r="W9" s="88"/>
      <c r="X9" s="88"/>
      <c r="Y9" s="88"/>
      <c r="Z9" s="88"/>
      <c r="AA9" s="88"/>
      <c r="AB9" s="88"/>
      <c r="AC9" s="88"/>
      <c r="AD9" s="88"/>
      <c r="AE9" s="88"/>
      <c r="AF9" s="88"/>
      <c r="AG9" s="88"/>
      <c r="AH9" s="88"/>
      <c r="AI9" s="88"/>
      <c r="AJ9" s="88"/>
      <c r="AK9" s="88"/>
      <c r="AL9" s="88"/>
      <c r="AM9" s="88"/>
      <c r="AN9" s="88"/>
      <c r="AO9" s="88"/>
      <c r="AP9" s="88"/>
      <c r="AQ9" s="88"/>
      <c r="AR9" s="88"/>
      <c r="AS9" s="88"/>
      <c r="AT9" s="88"/>
      <c r="AU9" s="88"/>
      <c r="AV9" s="88"/>
      <c r="AW9" s="88"/>
      <c r="AX9" s="88"/>
      <c r="AY9" s="88"/>
      <c r="AZ9" s="88"/>
      <c r="BA9" s="88"/>
      <c r="BB9" s="88"/>
      <c r="BC9" s="88"/>
      <c r="BD9" s="88"/>
      <c r="BE9" s="88"/>
      <c r="BF9" s="88"/>
      <c r="BG9" s="88"/>
      <c r="BH9" s="88"/>
      <c r="BI9" s="88"/>
      <c r="BJ9" s="88"/>
      <c r="BK9" s="88"/>
      <c r="BL9" s="88"/>
      <c r="BM9" s="88"/>
      <c r="BN9" s="88"/>
      <c r="BO9" s="88"/>
      <c r="BP9" s="88"/>
      <c r="BQ9" s="88"/>
      <c r="BR9" s="88"/>
      <c r="BS9" s="88"/>
      <c r="BT9" s="88"/>
      <c r="BU9" s="88"/>
      <c r="BV9" s="88"/>
      <c r="BW9" s="88"/>
      <c r="BX9" s="88"/>
      <c r="BY9" s="88"/>
      <c r="BZ9" s="88"/>
      <c r="CA9" s="88"/>
      <c r="CB9" s="88"/>
      <c r="CC9" s="88"/>
      <c r="CD9" s="88"/>
      <c r="CE9" s="88"/>
      <c r="CF9" s="88"/>
      <c r="CG9" s="88"/>
      <c r="CH9" s="88"/>
      <c r="CI9" s="88"/>
      <c r="CJ9" s="88"/>
      <c r="CK9" s="88"/>
      <c r="CL9" s="88"/>
      <c r="CM9" s="88"/>
      <c r="CN9" s="88"/>
      <c r="CO9" s="88"/>
      <c r="CP9" s="88"/>
      <c r="CQ9" s="88"/>
      <c r="CR9" s="88"/>
      <c r="CS9" s="88"/>
      <c r="CT9" s="88"/>
      <c r="CU9" s="88"/>
      <c r="CV9" s="88"/>
      <c r="CW9" s="88"/>
      <c r="CX9" s="88"/>
      <c r="CY9" s="88"/>
      <c r="CZ9" s="88"/>
      <c r="DA9" s="88"/>
      <c r="DB9" s="88"/>
      <c r="DC9" s="88"/>
      <c r="DD9" s="88"/>
      <c r="DE9" s="88"/>
      <c r="DF9" s="88"/>
      <c r="DG9" s="88"/>
      <c r="DH9" s="88"/>
      <c r="DI9" s="88"/>
      <c r="DJ9" s="88"/>
      <c r="DK9" s="88"/>
      <c r="DL9" s="88"/>
      <c r="DM9" s="88"/>
      <c r="DN9" s="88"/>
      <c r="DO9" s="88"/>
      <c r="DP9" s="88"/>
      <c r="DQ9" s="88"/>
      <c r="DR9" s="88"/>
      <c r="DS9" s="88"/>
      <c r="DT9" s="88"/>
      <c r="DU9" s="88"/>
      <c r="DV9" s="88"/>
      <c r="DW9" s="88"/>
      <c r="DX9" s="88"/>
      <c r="DY9" s="88"/>
      <c r="DZ9" s="88"/>
      <c r="EA9" s="88"/>
      <c r="EB9" s="88"/>
      <c r="EC9" s="88"/>
      <c r="ED9" s="88"/>
      <c r="EE9" s="88"/>
      <c r="EF9" s="88"/>
      <c r="EG9" s="88"/>
      <c r="EH9" s="88"/>
      <c r="EI9" s="88"/>
      <c r="EJ9" s="88"/>
      <c r="EK9" s="88"/>
      <c r="EL9" s="88"/>
      <c r="EM9" s="88"/>
      <c r="EN9" s="88"/>
      <c r="EO9" s="88"/>
      <c r="EP9" s="88"/>
      <c r="EQ9" s="88"/>
      <c r="ER9" s="88"/>
      <c r="ES9" s="88"/>
      <c r="ET9" s="88"/>
      <c r="EU9" s="88"/>
      <c r="EV9" s="88"/>
      <c r="EW9" s="88"/>
      <c r="EX9" s="88"/>
      <c r="EY9" s="88"/>
      <c r="EZ9" s="88"/>
      <c r="FA9" s="88"/>
      <c r="FB9" s="88"/>
      <c r="FC9" s="88"/>
      <c r="FD9" s="88"/>
      <c r="FE9" s="88"/>
      <c r="FF9" s="88"/>
      <c r="FG9" s="88"/>
      <c r="FH9" s="88"/>
      <c r="FI9" s="88"/>
      <c r="FJ9" s="88"/>
      <c r="FK9" s="88"/>
      <c r="FL9" s="88"/>
      <c r="FM9" s="88"/>
      <c r="FN9" s="88"/>
      <c r="FO9" s="88"/>
      <c r="FP9" s="88"/>
      <c r="FQ9" s="88"/>
      <c r="FR9" s="88"/>
      <c r="FS9" s="88"/>
      <c r="FT9" s="88"/>
      <c r="FU9" s="88"/>
      <c r="FV9" s="88"/>
      <c r="FW9" s="88"/>
      <c r="FX9" s="88"/>
      <c r="FY9" s="88"/>
      <c r="FZ9" s="88"/>
      <c r="GA9" s="88"/>
      <c r="GB9" s="88"/>
      <c r="GC9" s="88"/>
      <c r="GD9" s="88"/>
      <c r="GE9" s="88"/>
      <c r="GF9" s="88"/>
      <c r="GG9" s="88"/>
      <c r="GH9" s="88"/>
      <c r="GI9" s="88"/>
      <c r="GJ9" s="88"/>
      <c r="GK9" s="88"/>
      <c r="GL9" s="88"/>
      <c r="GM9" s="88"/>
      <c r="GN9" s="88"/>
      <c r="GO9" s="88"/>
      <c r="GP9" s="88"/>
      <c r="GQ9" s="88"/>
      <c r="GR9" s="88"/>
      <c r="GS9" s="88"/>
      <c r="GT9" s="88"/>
      <c r="GU9" s="88"/>
      <c r="GV9" s="88"/>
      <c r="GW9" s="88"/>
      <c r="GX9" s="88"/>
      <c r="GY9" s="88"/>
      <c r="GZ9" s="88"/>
      <c r="HA9" s="88"/>
      <c r="HB9" s="88"/>
      <c r="HC9" s="88"/>
      <c r="HD9" s="88"/>
      <c r="HE9" s="88"/>
      <c r="HF9" s="88"/>
      <c r="HG9" s="88"/>
      <c r="HH9" s="88"/>
      <c r="HI9" s="88"/>
      <c r="HJ9" s="88"/>
      <c r="HK9" s="88"/>
      <c r="HL9" s="88"/>
      <c r="HM9" s="88"/>
      <c r="HN9" s="88"/>
      <c r="HO9" s="88"/>
      <c r="HP9" s="88"/>
      <c r="HQ9" s="88"/>
      <c r="HR9" s="88"/>
      <c r="HS9" s="88"/>
      <c r="HT9" s="88"/>
      <c r="HU9" s="88"/>
      <c r="HV9" s="88"/>
      <c r="HW9" s="88"/>
      <c r="HX9" s="88"/>
      <c r="HY9" s="88"/>
      <c r="HZ9" s="88"/>
      <c r="IA9" s="88"/>
      <c r="IB9" s="88"/>
      <c r="IC9" s="88"/>
      <c r="ID9" s="88"/>
      <c r="IE9" s="88"/>
      <c r="IF9" s="88"/>
      <c r="IG9" s="88"/>
      <c r="IH9" s="88"/>
      <c r="II9" s="88"/>
      <c r="IJ9" s="88"/>
      <c r="IK9" s="88"/>
      <c r="IL9" s="88"/>
      <c r="IM9" s="88"/>
      <c r="IN9" s="88"/>
      <c r="IO9" s="88"/>
      <c r="IP9" s="88"/>
      <c r="IQ9" s="88"/>
      <c r="IR9" s="88"/>
      <c r="IS9" s="88"/>
      <c r="IT9" s="88"/>
      <c r="IU9" s="88"/>
      <c r="IV9" s="88"/>
    </row>
    <row r="10" spans="1:256" ht="14.25" customHeight="1">
      <c r="A10" s="106"/>
      <c r="B10" s="106"/>
      <c r="C10" s="106"/>
      <c r="D10" s="106"/>
      <c r="E10" s="85" t="s">
        <v>239</v>
      </c>
      <c r="F10" s="88"/>
      <c r="G10" s="68"/>
      <c r="H10" s="68"/>
      <c r="I10" s="68"/>
      <c r="J10" s="68"/>
      <c r="K10" s="68"/>
      <c r="L10" s="68"/>
      <c r="M10" s="68"/>
      <c r="N10" s="68"/>
      <c r="O10" s="68"/>
      <c r="P10" s="68"/>
      <c r="Q10" s="68"/>
      <c r="R10" s="68"/>
      <c r="S10" s="68"/>
      <c r="T10" s="68"/>
      <c r="U10" s="68"/>
      <c r="V10" s="68"/>
      <c r="W10" s="68"/>
      <c r="X10" s="68"/>
      <c r="Y10" s="68"/>
      <c r="Z10" s="68"/>
      <c r="AA10" s="68"/>
      <c r="AB10" s="68"/>
      <c r="AC10" s="68"/>
      <c r="AD10" s="68"/>
      <c r="AE10" s="68"/>
      <c r="AF10" s="68"/>
      <c r="AG10" s="68"/>
      <c r="AH10" s="68"/>
      <c r="AI10" s="68"/>
      <c r="AJ10" s="68"/>
      <c r="AK10" s="68"/>
      <c r="AL10" s="68"/>
      <c r="AM10" s="68"/>
      <c r="AN10" s="68"/>
      <c r="AO10" s="68"/>
      <c r="AP10" s="68"/>
      <c r="AQ10" s="68"/>
      <c r="AR10" s="68"/>
      <c r="AS10" s="68"/>
      <c r="AT10" s="68"/>
      <c r="AU10" s="68"/>
      <c r="AV10" s="68"/>
      <c r="AW10" s="68"/>
      <c r="AX10" s="68"/>
      <c r="AY10" s="68"/>
      <c r="AZ10" s="68"/>
      <c r="BA10" s="68"/>
      <c r="BB10" s="68"/>
      <c r="BC10" s="68"/>
      <c r="BD10" s="68"/>
      <c r="BE10" s="68"/>
      <c r="BF10" s="68"/>
      <c r="BG10" s="68"/>
      <c r="BH10" s="68"/>
      <c r="BI10" s="68"/>
      <c r="BJ10" s="68"/>
      <c r="BK10" s="68"/>
      <c r="BL10" s="68"/>
      <c r="BM10" s="68"/>
      <c r="BN10" s="68"/>
      <c r="BO10" s="68"/>
      <c r="BP10" s="68"/>
      <c r="BQ10" s="68"/>
      <c r="BR10" s="68"/>
      <c r="BS10" s="68"/>
      <c r="BT10" s="68"/>
      <c r="BU10" s="68"/>
      <c r="BV10" s="68"/>
      <c r="BW10" s="68"/>
      <c r="BX10" s="68"/>
      <c r="BY10" s="68"/>
      <c r="BZ10" s="68"/>
      <c r="CA10" s="68"/>
      <c r="CB10" s="68"/>
      <c r="CC10" s="68"/>
      <c r="CD10" s="68"/>
      <c r="CE10" s="68"/>
      <c r="CF10" s="68"/>
      <c r="CG10" s="68"/>
      <c r="CH10" s="68"/>
      <c r="CI10" s="68"/>
      <c r="CJ10" s="68"/>
      <c r="CK10" s="68"/>
      <c r="CL10" s="68"/>
      <c r="CM10" s="68"/>
      <c r="CN10" s="68"/>
      <c r="CO10" s="68"/>
      <c r="CP10" s="68"/>
      <c r="CQ10" s="68"/>
      <c r="CR10" s="68"/>
      <c r="CS10" s="68"/>
      <c r="CT10" s="68"/>
      <c r="CU10" s="68"/>
      <c r="CV10" s="68"/>
      <c r="CW10" s="68"/>
      <c r="CX10" s="68"/>
      <c r="CY10" s="68"/>
      <c r="CZ10" s="68"/>
      <c r="DA10" s="68"/>
      <c r="DB10" s="68"/>
      <c r="DC10" s="68"/>
      <c r="DD10" s="68"/>
      <c r="DE10" s="68"/>
      <c r="DF10" s="68"/>
      <c r="DG10" s="68"/>
      <c r="DH10" s="68"/>
      <c r="DI10" s="68"/>
      <c r="DJ10" s="68"/>
      <c r="DK10" s="68"/>
      <c r="DL10" s="68"/>
      <c r="DM10" s="68"/>
      <c r="DN10" s="68"/>
      <c r="DO10" s="68"/>
      <c r="DP10" s="68"/>
      <c r="DQ10" s="68"/>
      <c r="DR10" s="68"/>
      <c r="DS10" s="68"/>
      <c r="DT10" s="68"/>
      <c r="DU10" s="68"/>
      <c r="DV10" s="68"/>
      <c r="DW10" s="68"/>
      <c r="DX10" s="68"/>
      <c r="DY10" s="68"/>
      <c r="DZ10" s="68"/>
      <c r="EA10" s="68"/>
      <c r="EB10" s="68"/>
      <c r="EC10" s="68"/>
      <c r="ED10" s="68"/>
      <c r="EE10" s="68"/>
      <c r="EF10" s="68"/>
      <c r="EG10" s="68"/>
      <c r="EH10" s="68"/>
      <c r="EI10" s="68"/>
      <c r="EJ10" s="68"/>
      <c r="EK10" s="68"/>
      <c r="EL10" s="68"/>
      <c r="EM10" s="68"/>
      <c r="EN10" s="68"/>
      <c r="EO10" s="68"/>
      <c r="EP10" s="68"/>
      <c r="EQ10" s="68"/>
      <c r="ER10" s="68"/>
      <c r="ES10" s="68"/>
      <c r="ET10" s="68"/>
      <c r="EU10" s="68"/>
      <c r="EV10" s="68"/>
      <c r="EW10" s="68"/>
      <c r="EX10" s="68"/>
      <c r="EY10" s="68"/>
      <c r="EZ10" s="68"/>
      <c r="FA10" s="68"/>
      <c r="FB10" s="68"/>
      <c r="FC10" s="68"/>
      <c r="FD10" s="68"/>
      <c r="FE10" s="68"/>
      <c r="FF10" s="68"/>
      <c r="FG10" s="68"/>
      <c r="FH10" s="68"/>
      <c r="FI10" s="68"/>
      <c r="FJ10" s="68"/>
      <c r="FK10" s="68"/>
      <c r="FL10" s="68"/>
      <c r="FM10" s="68"/>
      <c r="FN10" s="68"/>
      <c r="FO10" s="68"/>
      <c r="FP10" s="68"/>
      <c r="FQ10" s="68"/>
      <c r="FR10" s="68"/>
      <c r="FS10" s="68"/>
      <c r="FT10" s="68"/>
      <c r="FU10" s="68"/>
      <c r="FV10" s="68"/>
      <c r="FW10" s="68"/>
      <c r="FX10" s="68"/>
      <c r="FY10" s="68"/>
      <c r="FZ10" s="68"/>
      <c r="GA10" s="68"/>
      <c r="GB10" s="68"/>
      <c r="GC10" s="68"/>
      <c r="GD10" s="68"/>
      <c r="GE10" s="68"/>
      <c r="GF10" s="68"/>
      <c r="GG10" s="68"/>
      <c r="GH10" s="68"/>
      <c r="GI10" s="68"/>
      <c r="GJ10" s="68"/>
      <c r="GK10" s="68"/>
      <c r="GL10" s="68"/>
      <c r="GM10" s="68"/>
      <c r="GN10" s="68"/>
      <c r="GO10" s="68"/>
      <c r="GP10" s="68"/>
      <c r="GQ10" s="68"/>
      <c r="GR10" s="68"/>
      <c r="GS10" s="68"/>
      <c r="GT10" s="68"/>
      <c r="GU10" s="68"/>
      <c r="GV10" s="68"/>
      <c r="GW10" s="68"/>
      <c r="GX10" s="68"/>
      <c r="GY10" s="68"/>
      <c r="GZ10" s="68"/>
      <c r="HA10" s="68"/>
      <c r="HB10" s="68"/>
      <c r="HC10" s="68"/>
      <c r="HD10" s="68"/>
      <c r="HE10" s="68"/>
      <c r="HF10" s="68"/>
      <c r="HG10" s="68"/>
      <c r="HH10" s="68"/>
      <c r="HI10" s="68"/>
      <c r="HJ10" s="68"/>
      <c r="HK10" s="68"/>
      <c r="HL10" s="68"/>
      <c r="HM10" s="68"/>
      <c r="HN10" s="68"/>
      <c r="HO10" s="68"/>
      <c r="HP10" s="68"/>
      <c r="HQ10" s="68"/>
      <c r="HR10" s="68"/>
      <c r="HS10" s="68"/>
      <c r="HT10" s="68"/>
      <c r="HU10" s="68"/>
      <c r="HV10" s="68"/>
      <c r="HW10" s="68"/>
      <c r="HX10" s="68"/>
      <c r="HY10" s="68"/>
      <c r="HZ10" s="68"/>
      <c r="IA10" s="68"/>
      <c r="IB10" s="68"/>
      <c r="IC10" s="68"/>
      <c r="ID10" s="68"/>
      <c r="IE10" s="68"/>
      <c r="IF10" s="68"/>
      <c r="IG10" s="68"/>
      <c r="IH10" s="68"/>
      <c r="II10" s="68"/>
      <c r="IJ10" s="68"/>
      <c r="IK10" s="68"/>
      <c r="IL10" s="68"/>
      <c r="IM10" s="68"/>
      <c r="IN10" s="68"/>
      <c r="IO10" s="68"/>
      <c r="IP10" s="68"/>
      <c r="IQ10" s="68"/>
      <c r="IR10" s="68"/>
      <c r="IS10" s="68"/>
      <c r="IT10" s="68"/>
      <c r="IU10" s="68"/>
      <c r="IV10" s="68"/>
    </row>
    <row r="11" spans="1:256" ht="15" customHeight="1">
      <c r="F11" s="68"/>
      <c r="G11" s="68"/>
      <c r="H11" s="68"/>
      <c r="I11" s="68"/>
      <c r="J11" s="68"/>
      <c r="K11" s="68"/>
      <c r="L11" s="68"/>
      <c r="M11" s="68"/>
      <c r="N11" s="68"/>
      <c r="O11" s="68"/>
      <c r="P11" s="68"/>
      <c r="Q11" s="68"/>
      <c r="R11" s="68"/>
      <c r="S11" s="68"/>
      <c r="T11" s="68"/>
      <c r="U11" s="68"/>
      <c r="V11" s="68"/>
      <c r="W11" s="68"/>
      <c r="X11" s="68"/>
      <c r="Y11" s="68"/>
      <c r="Z11" s="68"/>
      <c r="AA11" s="68"/>
      <c r="AB11" s="68"/>
      <c r="AC11" s="68"/>
      <c r="AD11" s="68"/>
      <c r="AE11" s="68"/>
      <c r="AF11" s="68"/>
      <c r="AG11" s="68"/>
      <c r="AH11" s="68"/>
      <c r="AI11" s="68"/>
      <c r="AJ11" s="68"/>
      <c r="AK11" s="68"/>
      <c r="AL11" s="68"/>
      <c r="AM11" s="68"/>
      <c r="AN11" s="68"/>
      <c r="AO11" s="68"/>
      <c r="AP11" s="68"/>
      <c r="AQ11" s="68"/>
      <c r="AR11" s="68"/>
      <c r="AS11" s="68"/>
      <c r="AT11" s="68"/>
      <c r="AU11" s="68"/>
      <c r="AV11" s="68"/>
      <c r="AW11" s="68"/>
      <c r="AX11" s="68"/>
      <c r="AY11" s="68"/>
      <c r="AZ11" s="68"/>
      <c r="BA11" s="68"/>
      <c r="BB11" s="68"/>
      <c r="BC11" s="68"/>
      <c r="BD11" s="68"/>
      <c r="BE11" s="68"/>
      <c r="BF11" s="68"/>
      <c r="BG11" s="68"/>
      <c r="BH11" s="68"/>
      <c r="BI11" s="68"/>
      <c r="BJ11" s="68"/>
      <c r="BK11" s="68"/>
      <c r="BL11" s="68"/>
      <c r="BM11" s="68"/>
      <c r="BN11" s="68"/>
      <c r="BO11" s="68"/>
      <c r="BP11" s="68"/>
      <c r="BQ11" s="68"/>
      <c r="BR11" s="68"/>
      <c r="BS11" s="68"/>
      <c r="BT11" s="68"/>
      <c r="BU11" s="68"/>
      <c r="BV11" s="68"/>
      <c r="BW11" s="68"/>
      <c r="BX11" s="68"/>
      <c r="BY11" s="68"/>
      <c r="BZ11" s="68"/>
      <c r="CA11" s="68"/>
      <c r="CB11" s="68"/>
      <c r="CC11" s="68"/>
      <c r="CD11" s="68"/>
      <c r="CE11" s="68"/>
      <c r="CF11" s="68"/>
      <c r="CG11" s="68"/>
      <c r="CH11" s="68"/>
      <c r="CI11" s="68"/>
      <c r="CJ11" s="68"/>
      <c r="CK11" s="68"/>
      <c r="CL11" s="68"/>
      <c r="CM11" s="68"/>
      <c r="CN11" s="68"/>
      <c r="CO11" s="68"/>
      <c r="CP11" s="68"/>
      <c r="CQ11" s="68"/>
      <c r="CR11" s="68"/>
      <c r="CS11" s="68"/>
      <c r="CT11" s="68"/>
      <c r="CU11" s="68"/>
      <c r="CV11" s="68"/>
      <c r="CW11" s="68"/>
      <c r="CX11" s="68"/>
      <c r="CY11" s="68"/>
      <c r="CZ11" s="68"/>
      <c r="DA11" s="68"/>
      <c r="DB11" s="68"/>
      <c r="DC11" s="68"/>
      <c r="DD11" s="68"/>
      <c r="DE11" s="68"/>
      <c r="DF11" s="68"/>
      <c r="DG11" s="68"/>
      <c r="DH11" s="68"/>
      <c r="DI11" s="68"/>
      <c r="DJ11" s="68"/>
      <c r="DK11" s="68"/>
      <c r="DL11" s="68"/>
      <c r="DM11" s="68"/>
      <c r="DN11" s="68"/>
      <c r="DO11" s="68"/>
      <c r="DP11" s="68"/>
      <c r="DQ11" s="68"/>
      <c r="DR11" s="68"/>
      <c r="DS11" s="68"/>
      <c r="DT11" s="68"/>
      <c r="DU11" s="68"/>
      <c r="DV11" s="68"/>
      <c r="DW11" s="68"/>
      <c r="DX11" s="68"/>
      <c r="DY11" s="68"/>
      <c r="DZ11" s="68"/>
      <c r="EA11" s="68"/>
      <c r="EB11" s="68"/>
      <c r="EC11" s="68"/>
      <c r="ED11" s="68"/>
      <c r="EE11" s="68"/>
      <c r="EF11" s="68"/>
      <c r="EG11" s="68"/>
      <c r="EH11" s="68"/>
      <c r="EI11" s="68"/>
      <c r="EJ11" s="68"/>
      <c r="EK11" s="68"/>
      <c r="EL11" s="68"/>
      <c r="EM11" s="68"/>
      <c r="EN11" s="68"/>
      <c r="EO11" s="68"/>
      <c r="EP11" s="68"/>
      <c r="EQ11" s="68"/>
      <c r="ER11" s="68"/>
      <c r="ES11" s="68"/>
      <c r="ET11" s="68"/>
      <c r="EU11" s="68"/>
      <c r="EV11" s="68"/>
      <c r="EW11" s="68"/>
      <c r="EX11" s="68"/>
      <c r="EY11" s="68"/>
      <c r="EZ11" s="68"/>
      <c r="FA11" s="68"/>
      <c r="FB11" s="68"/>
      <c r="FC11" s="68"/>
      <c r="FD11" s="68"/>
      <c r="FE11" s="68"/>
      <c r="FF11" s="68"/>
      <c r="FG11" s="68"/>
      <c r="FH11" s="68"/>
      <c r="FI11" s="68"/>
      <c r="FJ11" s="68"/>
      <c r="FK11" s="68"/>
      <c r="FL11" s="68"/>
      <c r="FM11" s="68"/>
      <c r="FN11" s="68"/>
      <c r="FO11" s="68"/>
      <c r="FP11" s="68"/>
      <c r="FQ11" s="68"/>
      <c r="FR11" s="68"/>
      <c r="FS11" s="68"/>
      <c r="FT11" s="68"/>
      <c r="FU11" s="68"/>
      <c r="FV11" s="68"/>
      <c r="FW11" s="68"/>
      <c r="FX11" s="68"/>
      <c r="FY11" s="68"/>
      <c r="FZ11" s="68"/>
      <c r="GA11" s="68"/>
      <c r="GB11" s="68"/>
      <c r="GC11" s="68"/>
      <c r="GD11" s="68"/>
      <c r="GE11" s="68"/>
      <c r="GF11" s="68"/>
      <c r="GG11" s="68"/>
      <c r="GH11" s="68"/>
      <c r="GI11" s="68"/>
      <c r="GJ11" s="68"/>
      <c r="GK11" s="68"/>
      <c r="GL11" s="68"/>
      <c r="GM11" s="68"/>
      <c r="GN11" s="68"/>
      <c r="GO11" s="68"/>
      <c r="GP11" s="68"/>
      <c r="GQ11" s="68"/>
      <c r="GR11" s="68"/>
      <c r="GS11" s="68"/>
      <c r="GT11" s="68"/>
      <c r="GU11" s="68"/>
      <c r="GV11" s="68"/>
      <c r="GW11" s="68"/>
      <c r="GX11" s="68"/>
      <c r="GY11" s="68"/>
      <c r="GZ11" s="68"/>
      <c r="HA11" s="68"/>
      <c r="HB11" s="68"/>
      <c r="HC11" s="68"/>
      <c r="HD11" s="68"/>
      <c r="HE11" s="68"/>
      <c r="HF11" s="68"/>
      <c r="HG11" s="68"/>
      <c r="HH11" s="68"/>
      <c r="HI11" s="68"/>
      <c r="HJ11" s="68"/>
      <c r="HK11" s="68"/>
      <c r="HL11" s="68"/>
      <c r="HM11" s="68"/>
      <c r="HN11" s="68"/>
      <c r="HO11" s="68"/>
      <c r="HP11" s="68"/>
      <c r="HQ11" s="68"/>
      <c r="HR11" s="68"/>
      <c r="HS11" s="68"/>
      <c r="HT11" s="68"/>
      <c r="HU11" s="68"/>
      <c r="HV11" s="68"/>
      <c r="HW11" s="68"/>
      <c r="HX11" s="68"/>
      <c r="HY11" s="68"/>
      <c r="HZ11" s="68"/>
      <c r="IA11" s="68"/>
      <c r="IB11" s="68"/>
      <c r="IC11" s="68"/>
      <c r="ID11" s="68"/>
      <c r="IE11" s="68"/>
      <c r="IF11" s="68"/>
      <c r="IG11" s="68"/>
      <c r="IH11" s="68"/>
      <c r="II11" s="68"/>
      <c r="IJ11" s="68"/>
      <c r="IK11" s="68"/>
      <c r="IL11" s="68"/>
      <c r="IM11" s="68"/>
      <c r="IN11" s="68"/>
      <c r="IO11" s="68"/>
      <c r="IP11" s="68"/>
      <c r="IQ11" s="68"/>
      <c r="IR11" s="68"/>
      <c r="IS11" s="68"/>
      <c r="IT11" s="68"/>
      <c r="IU11" s="68"/>
      <c r="IV11" s="68"/>
    </row>
    <row r="12" spans="1:256" ht="15.9" customHeight="1">
      <c r="F12" s="68"/>
      <c r="G12" s="68"/>
      <c r="H12" s="68"/>
      <c r="I12" s="68"/>
      <c r="J12" s="68"/>
      <c r="K12" s="68"/>
      <c r="L12" s="68"/>
      <c r="M12" s="68"/>
      <c r="N12" s="68"/>
      <c r="O12" s="68"/>
      <c r="P12" s="68"/>
      <c r="Q12" s="68"/>
      <c r="R12" s="68"/>
      <c r="S12" s="68"/>
      <c r="T12" s="68"/>
      <c r="U12" s="68"/>
      <c r="V12" s="68"/>
      <c r="W12" s="68"/>
      <c r="X12" s="68"/>
      <c r="Y12" s="68"/>
      <c r="Z12" s="68"/>
      <c r="AA12" s="68"/>
      <c r="AB12" s="68"/>
      <c r="AC12" s="68"/>
      <c r="AD12" s="68"/>
      <c r="AE12" s="68"/>
      <c r="AF12" s="68"/>
      <c r="AG12" s="68"/>
      <c r="AH12" s="68"/>
      <c r="AI12" s="68"/>
      <c r="AJ12" s="68"/>
      <c r="AK12" s="68"/>
      <c r="AL12" s="68"/>
      <c r="AM12" s="68"/>
      <c r="AN12" s="68"/>
      <c r="AO12" s="68"/>
      <c r="AP12" s="68"/>
      <c r="AQ12" s="68"/>
      <c r="AR12" s="68"/>
      <c r="AS12" s="68"/>
      <c r="AT12" s="68"/>
      <c r="AU12" s="68"/>
      <c r="AV12" s="68"/>
      <c r="AW12" s="68"/>
      <c r="AX12" s="68"/>
      <c r="AY12" s="68"/>
      <c r="AZ12" s="68"/>
      <c r="BA12" s="68"/>
      <c r="BB12" s="68"/>
      <c r="BC12" s="68"/>
      <c r="BD12" s="68"/>
      <c r="BE12" s="68"/>
      <c r="BF12" s="68"/>
      <c r="BG12" s="68"/>
      <c r="BH12" s="68"/>
      <c r="BI12" s="68"/>
      <c r="BJ12" s="68"/>
      <c r="BK12" s="68"/>
      <c r="BL12" s="68"/>
      <c r="BM12" s="68"/>
      <c r="BN12" s="68"/>
      <c r="BO12" s="68"/>
      <c r="BP12" s="68"/>
      <c r="BQ12" s="68"/>
      <c r="BR12" s="68"/>
      <c r="BS12" s="68"/>
      <c r="BT12" s="68"/>
      <c r="BU12" s="68"/>
      <c r="BV12" s="68"/>
      <c r="BW12" s="68"/>
      <c r="BX12" s="68"/>
      <c r="BY12" s="68"/>
      <c r="BZ12" s="68"/>
      <c r="CA12" s="68"/>
      <c r="CB12" s="68"/>
      <c r="CC12" s="68"/>
      <c r="CD12" s="68"/>
      <c r="CE12" s="68"/>
      <c r="CF12" s="68"/>
      <c r="CG12" s="68"/>
      <c r="CH12" s="68"/>
      <c r="CI12" s="68"/>
      <c r="CJ12" s="68"/>
      <c r="CK12" s="68"/>
      <c r="CL12" s="68"/>
      <c r="CM12" s="68"/>
      <c r="CN12" s="68"/>
      <c r="CO12" s="68"/>
      <c r="CP12" s="68"/>
      <c r="CQ12" s="68"/>
      <c r="CR12" s="68"/>
      <c r="CS12" s="68"/>
      <c r="CT12" s="68"/>
      <c r="CU12" s="68"/>
      <c r="CV12" s="68"/>
      <c r="CW12" s="68"/>
      <c r="CX12" s="68"/>
      <c r="CY12" s="68"/>
      <c r="CZ12" s="68"/>
      <c r="DA12" s="68"/>
      <c r="DB12" s="68"/>
      <c r="DC12" s="68"/>
      <c r="DD12" s="68"/>
      <c r="DE12" s="68"/>
      <c r="DF12" s="68"/>
      <c r="DG12" s="68"/>
      <c r="DH12" s="68"/>
      <c r="DI12" s="68"/>
      <c r="DJ12" s="68"/>
      <c r="DK12" s="68"/>
      <c r="DL12" s="68"/>
      <c r="DM12" s="68"/>
      <c r="DN12" s="68"/>
      <c r="DO12" s="68"/>
      <c r="DP12" s="68"/>
      <c r="DQ12" s="68"/>
      <c r="DR12" s="68"/>
      <c r="DS12" s="68"/>
      <c r="DT12" s="68"/>
      <c r="DU12" s="68"/>
      <c r="DV12" s="68"/>
      <c r="DW12" s="68"/>
      <c r="DX12" s="68"/>
      <c r="DY12" s="68"/>
      <c r="DZ12" s="68"/>
      <c r="EA12" s="68"/>
      <c r="EB12" s="68"/>
      <c r="EC12" s="68"/>
      <c r="ED12" s="68"/>
      <c r="EE12" s="68"/>
      <c r="EF12" s="68"/>
      <c r="EG12" s="68"/>
      <c r="EH12" s="68"/>
      <c r="EI12" s="68"/>
      <c r="EJ12" s="68"/>
      <c r="EK12" s="68"/>
      <c r="EL12" s="68"/>
      <c r="EM12" s="68"/>
      <c r="EN12" s="68"/>
      <c r="EO12" s="68"/>
      <c r="EP12" s="68"/>
      <c r="EQ12" s="68"/>
      <c r="ER12" s="68"/>
      <c r="ES12" s="68"/>
      <c r="ET12" s="68"/>
      <c r="EU12" s="68"/>
      <c r="EV12" s="68"/>
      <c r="EW12" s="68"/>
      <c r="EX12" s="68"/>
      <c r="EY12" s="68"/>
      <c r="EZ12" s="68"/>
      <c r="FA12" s="68"/>
      <c r="FB12" s="68"/>
      <c r="FC12" s="68"/>
      <c r="FD12" s="68"/>
      <c r="FE12" s="68"/>
      <c r="FF12" s="68"/>
      <c r="FG12" s="68"/>
      <c r="FH12" s="68"/>
      <c r="FI12" s="68"/>
      <c r="FJ12" s="68"/>
      <c r="FK12" s="68"/>
      <c r="FL12" s="68"/>
      <c r="FM12" s="68"/>
      <c r="FN12" s="68"/>
      <c r="FO12" s="68"/>
      <c r="FP12" s="68"/>
      <c r="FQ12" s="68"/>
      <c r="FR12" s="68"/>
      <c r="FS12" s="68"/>
      <c r="FT12" s="68"/>
      <c r="FU12" s="68"/>
      <c r="FV12" s="68"/>
      <c r="FW12" s="68"/>
      <c r="FX12" s="68"/>
      <c r="FY12" s="68"/>
      <c r="FZ12" s="68"/>
      <c r="GA12" s="68"/>
      <c r="GB12" s="68"/>
      <c r="GC12" s="68"/>
      <c r="GD12" s="68"/>
      <c r="GE12" s="68"/>
      <c r="GF12" s="68"/>
      <c r="GG12" s="68"/>
      <c r="GH12" s="68"/>
      <c r="GI12" s="68"/>
      <c r="GJ12" s="68"/>
      <c r="GK12" s="68"/>
      <c r="GL12" s="68"/>
      <c r="GM12" s="68"/>
      <c r="GN12" s="68"/>
      <c r="GO12" s="68"/>
      <c r="GP12" s="68"/>
      <c r="GQ12" s="68"/>
      <c r="GR12" s="68"/>
      <c r="GS12" s="68"/>
      <c r="GT12" s="68"/>
      <c r="GU12" s="68"/>
      <c r="GV12" s="68"/>
      <c r="GW12" s="68"/>
      <c r="GX12" s="68"/>
      <c r="GY12" s="68"/>
      <c r="GZ12" s="68"/>
      <c r="HA12" s="68"/>
      <c r="HB12" s="68"/>
      <c r="HC12" s="68"/>
      <c r="HD12" s="68"/>
      <c r="HE12" s="68"/>
      <c r="HF12" s="68"/>
      <c r="HG12" s="68"/>
      <c r="HH12" s="68"/>
      <c r="HI12" s="68"/>
      <c r="HJ12" s="68"/>
      <c r="HK12" s="68"/>
      <c r="HL12" s="68"/>
      <c r="HM12" s="68"/>
      <c r="HN12" s="68"/>
      <c r="HO12" s="68"/>
      <c r="HP12" s="68"/>
      <c r="HQ12" s="68"/>
      <c r="HR12" s="68"/>
      <c r="HS12" s="68"/>
      <c r="HT12" s="68"/>
      <c r="HU12" s="68"/>
      <c r="HV12" s="68"/>
      <c r="HW12" s="68"/>
      <c r="HX12" s="68"/>
      <c r="HY12" s="68"/>
      <c r="HZ12" s="68"/>
      <c r="IA12" s="68"/>
      <c r="IB12" s="68"/>
      <c r="IC12" s="68"/>
      <c r="ID12" s="68"/>
      <c r="IE12" s="68"/>
      <c r="IF12" s="68"/>
      <c r="IG12" s="68"/>
      <c r="IH12" s="68"/>
      <c r="II12" s="68"/>
      <c r="IJ12" s="68"/>
      <c r="IK12" s="68"/>
      <c r="IL12" s="68"/>
      <c r="IM12" s="68"/>
      <c r="IN12" s="68"/>
      <c r="IO12" s="68"/>
      <c r="IP12" s="68"/>
      <c r="IQ12" s="68"/>
      <c r="IR12" s="68"/>
      <c r="IS12" s="68"/>
      <c r="IT12" s="68"/>
      <c r="IU12" s="68"/>
      <c r="IV12" s="68"/>
    </row>
  </sheetData>
  <mergeCells count="1">
    <mergeCell ref="A3:A4"/>
  </mergeCells>
  <phoneticPr fontId="4"/>
  <pageMargins left="0.51181102362204722" right="0.51181102362204722" top="0.39370078740157483" bottom="0.51181102362204722" header="0" footer="0"/>
  <pageSetup paperSize="9"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12"/>
  <sheetViews>
    <sheetView showGridLines="0" showOutlineSymbols="0" zoomScaleNormal="100" zoomScaleSheetLayoutView="100" workbookViewId="0"/>
  </sheetViews>
  <sheetFormatPr defaultColWidth="10.69921875" defaultRowHeight="13.2"/>
  <cols>
    <col min="1" max="1" width="13.59765625" style="49" customWidth="1"/>
    <col min="2" max="2" width="9.19921875" style="49" customWidth="1"/>
    <col min="3" max="9" width="9.09765625" style="49" customWidth="1"/>
    <col min="10" max="16384" width="10.69921875" style="49"/>
  </cols>
  <sheetData>
    <row r="1" spans="1:256" s="12" customFormat="1" ht="16.5" customHeight="1">
      <c r="A1" s="41" t="s">
        <v>252</v>
      </c>
      <c r="B1" s="34"/>
      <c r="C1" s="34"/>
      <c r="D1" s="34"/>
      <c r="E1" s="34"/>
      <c r="F1" s="34"/>
      <c r="G1" s="34"/>
      <c r="H1" s="34"/>
      <c r="I1" s="34"/>
      <c r="J1" s="48"/>
      <c r="K1" s="48"/>
      <c r="L1" s="48"/>
      <c r="M1" s="48"/>
      <c r="N1" s="48"/>
      <c r="O1" s="48"/>
      <c r="P1" s="48"/>
      <c r="Q1" s="48"/>
      <c r="R1" s="48"/>
      <c r="S1" s="48"/>
      <c r="T1" s="48"/>
      <c r="U1" s="48"/>
      <c r="V1" s="48"/>
      <c r="W1" s="48"/>
      <c r="X1" s="48"/>
      <c r="Y1" s="48"/>
      <c r="Z1" s="48"/>
      <c r="AA1" s="48"/>
      <c r="AB1" s="48"/>
      <c r="AC1" s="48"/>
      <c r="AD1" s="48"/>
      <c r="AE1" s="48"/>
      <c r="AF1" s="48"/>
      <c r="AG1" s="48"/>
      <c r="AH1" s="48"/>
      <c r="AI1" s="48"/>
      <c r="AJ1" s="48"/>
      <c r="AK1" s="48"/>
      <c r="AL1" s="48"/>
      <c r="AM1" s="48"/>
      <c r="AN1" s="48"/>
      <c r="AO1" s="48"/>
      <c r="AP1" s="48"/>
      <c r="AQ1" s="48"/>
      <c r="AR1" s="48"/>
      <c r="AS1" s="48"/>
      <c r="AT1" s="48"/>
      <c r="AU1" s="48"/>
      <c r="AV1" s="48"/>
      <c r="AW1" s="48"/>
      <c r="AX1" s="48"/>
      <c r="AY1" s="48"/>
      <c r="AZ1" s="48"/>
      <c r="BA1" s="48"/>
      <c r="BB1" s="48"/>
      <c r="BC1" s="48"/>
      <c r="BD1" s="48"/>
      <c r="BE1" s="48"/>
      <c r="BF1" s="48"/>
      <c r="BG1" s="48"/>
      <c r="BH1" s="48"/>
      <c r="BI1" s="48"/>
      <c r="BJ1" s="48"/>
      <c r="BK1" s="48"/>
      <c r="BL1" s="48"/>
      <c r="BM1" s="48"/>
      <c r="BN1" s="48"/>
      <c r="BO1" s="48"/>
      <c r="BP1" s="48"/>
      <c r="BQ1" s="48"/>
      <c r="BR1" s="48"/>
      <c r="BS1" s="48"/>
      <c r="BT1" s="48"/>
      <c r="BU1" s="48"/>
      <c r="BV1" s="48"/>
      <c r="BW1" s="48"/>
      <c r="BX1" s="48"/>
      <c r="BY1" s="48"/>
      <c r="BZ1" s="48"/>
      <c r="CA1" s="48"/>
      <c r="CB1" s="48"/>
      <c r="CC1" s="48"/>
      <c r="CD1" s="48"/>
      <c r="CE1" s="48"/>
      <c r="CF1" s="48"/>
      <c r="CG1" s="48"/>
      <c r="CH1" s="48"/>
      <c r="CI1" s="48"/>
      <c r="CJ1" s="48"/>
      <c r="CK1" s="48"/>
      <c r="CL1" s="48"/>
      <c r="CM1" s="48"/>
      <c r="CN1" s="48"/>
      <c r="CO1" s="48"/>
      <c r="CP1" s="48"/>
      <c r="CQ1" s="48"/>
      <c r="CR1" s="48"/>
      <c r="CS1" s="48"/>
      <c r="CT1" s="48"/>
      <c r="CU1" s="48"/>
      <c r="CV1" s="48"/>
      <c r="CW1" s="48"/>
      <c r="CX1" s="48"/>
      <c r="CY1" s="48"/>
      <c r="CZ1" s="48"/>
      <c r="DA1" s="48"/>
      <c r="DB1" s="48"/>
      <c r="DC1" s="48"/>
      <c r="DD1" s="48"/>
      <c r="DE1" s="48"/>
      <c r="DF1" s="48"/>
      <c r="DG1" s="48"/>
      <c r="DH1" s="48"/>
      <c r="DI1" s="48"/>
      <c r="DJ1" s="48"/>
      <c r="DK1" s="48"/>
      <c r="DL1" s="48"/>
      <c r="DM1" s="48"/>
      <c r="DN1" s="48"/>
      <c r="DO1" s="48"/>
      <c r="DP1" s="48"/>
      <c r="DQ1" s="48"/>
      <c r="DR1" s="48"/>
      <c r="DS1" s="48"/>
      <c r="DT1" s="48"/>
      <c r="DU1" s="48"/>
      <c r="DV1" s="48"/>
      <c r="DW1" s="48"/>
      <c r="DX1" s="48"/>
      <c r="DY1" s="48"/>
      <c r="DZ1" s="48"/>
      <c r="EA1" s="48"/>
      <c r="EB1" s="48"/>
      <c r="EC1" s="48"/>
      <c r="ED1" s="48"/>
      <c r="EE1" s="48"/>
      <c r="EF1" s="48"/>
      <c r="EG1" s="48"/>
      <c r="EH1" s="48"/>
      <c r="EI1" s="48"/>
      <c r="EJ1" s="48"/>
      <c r="EK1" s="48"/>
      <c r="EL1" s="48"/>
      <c r="EM1" s="48"/>
      <c r="EN1" s="48"/>
      <c r="EO1" s="48"/>
      <c r="EP1" s="48"/>
      <c r="EQ1" s="48"/>
      <c r="ER1" s="48"/>
      <c r="ES1" s="48"/>
      <c r="ET1" s="48"/>
      <c r="EU1" s="48"/>
      <c r="EV1" s="48"/>
      <c r="EW1" s="48"/>
      <c r="EX1" s="48"/>
      <c r="EY1" s="48"/>
      <c r="EZ1" s="48"/>
      <c r="FA1" s="48"/>
      <c r="FB1" s="48"/>
      <c r="FC1" s="48"/>
      <c r="FD1" s="48"/>
      <c r="FE1" s="48"/>
      <c r="FF1" s="48"/>
      <c r="FG1" s="48"/>
      <c r="FH1" s="48"/>
      <c r="FI1" s="48"/>
      <c r="FJ1" s="48"/>
      <c r="FK1" s="48"/>
      <c r="FL1" s="48"/>
      <c r="FM1" s="48"/>
      <c r="FN1" s="48"/>
      <c r="FO1" s="48"/>
      <c r="FP1" s="48"/>
      <c r="FQ1" s="48"/>
      <c r="FR1" s="48"/>
      <c r="FS1" s="48"/>
      <c r="FT1" s="48"/>
      <c r="FU1" s="48"/>
      <c r="FV1" s="48"/>
      <c r="FW1" s="48"/>
      <c r="FX1" s="48"/>
      <c r="FY1" s="48"/>
      <c r="FZ1" s="48"/>
      <c r="GA1" s="48"/>
      <c r="GB1" s="48"/>
      <c r="GC1" s="48"/>
      <c r="GD1" s="48"/>
      <c r="GE1" s="48"/>
      <c r="GF1" s="48"/>
      <c r="GG1" s="48"/>
      <c r="GH1" s="48"/>
      <c r="GI1" s="48"/>
      <c r="GJ1" s="48"/>
      <c r="GK1" s="48"/>
      <c r="GL1" s="48"/>
      <c r="GM1" s="48"/>
      <c r="GN1" s="48"/>
      <c r="GO1" s="48"/>
      <c r="GP1" s="48"/>
      <c r="GQ1" s="48"/>
      <c r="GR1" s="48"/>
      <c r="GS1" s="48"/>
      <c r="GT1" s="48"/>
      <c r="GU1" s="48"/>
      <c r="GV1" s="48"/>
      <c r="GW1" s="48"/>
      <c r="GX1" s="48"/>
      <c r="GY1" s="48"/>
      <c r="GZ1" s="48"/>
      <c r="HA1" s="48"/>
      <c r="HB1" s="48"/>
      <c r="HC1" s="48"/>
      <c r="HD1" s="48"/>
      <c r="HE1" s="48"/>
      <c r="HF1" s="48"/>
      <c r="HG1" s="48"/>
      <c r="HH1" s="48"/>
      <c r="HI1" s="48"/>
      <c r="HJ1" s="48"/>
      <c r="HK1" s="48"/>
      <c r="HL1" s="48"/>
      <c r="HM1" s="48"/>
      <c r="HN1" s="48"/>
      <c r="HO1" s="48"/>
      <c r="HP1" s="48"/>
      <c r="HQ1" s="48"/>
      <c r="HR1" s="48"/>
      <c r="HS1" s="48"/>
      <c r="HT1" s="48"/>
      <c r="HU1" s="48"/>
      <c r="HV1" s="48"/>
      <c r="HW1" s="48"/>
      <c r="HX1" s="48"/>
      <c r="HY1" s="48"/>
      <c r="HZ1" s="48"/>
      <c r="IA1" s="48"/>
      <c r="IB1" s="48"/>
      <c r="IC1" s="48"/>
      <c r="ID1" s="48"/>
      <c r="IE1" s="48"/>
      <c r="IF1" s="48"/>
      <c r="IG1" s="48"/>
      <c r="IH1" s="48"/>
      <c r="II1" s="48"/>
      <c r="IJ1" s="48"/>
      <c r="IK1" s="48"/>
      <c r="IL1" s="48"/>
      <c r="IM1" s="48"/>
      <c r="IN1" s="48"/>
      <c r="IO1" s="48"/>
      <c r="IP1" s="48"/>
      <c r="IQ1" s="48"/>
      <c r="IR1" s="48"/>
      <c r="IS1" s="48"/>
      <c r="IT1" s="48"/>
      <c r="IU1" s="48"/>
      <c r="IV1" s="48"/>
    </row>
    <row r="2" spans="1:256" s="12" customFormat="1">
      <c r="A2" s="41"/>
      <c r="B2" s="34"/>
      <c r="C2" s="34"/>
      <c r="D2" s="34"/>
      <c r="E2" s="34"/>
      <c r="F2" s="34"/>
      <c r="G2" s="34"/>
      <c r="H2" s="34"/>
      <c r="I2" s="34"/>
      <c r="J2" s="48"/>
      <c r="K2" s="48"/>
      <c r="L2" s="48"/>
      <c r="M2" s="48"/>
      <c r="N2" s="48"/>
      <c r="O2" s="48"/>
      <c r="P2" s="48"/>
      <c r="Q2" s="48"/>
      <c r="R2" s="48"/>
      <c r="S2" s="48"/>
      <c r="T2" s="48"/>
      <c r="U2" s="48"/>
      <c r="V2" s="48"/>
      <c r="W2" s="48"/>
      <c r="X2" s="48"/>
      <c r="Y2" s="48"/>
      <c r="Z2" s="48"/>
      <c r="AA2" s="48"/>
      <c r="AB2" s="48"/>
      <c r="AC2" s="48"/>
      <c r="AD2" s="48"/>
      <c r="AE2" s="48"/>
      <c r="AF2" s="48"/>
      <c r="AG2" s="48"/>
      <c r="AH2" s="48"/>
      <c r="AI2" s="48"/>
      <c r="AJ2" s="48"/>
      <c r="AK2" s="48"/>
      <c r="AL2" s="48"/>
      <c r="AM2" s="48"/>
      <c r="AN2" s="48"/>
      <c r="AO2" s="48"/>
      <c r="AP2" s="48"/>
      <c r="AQ2" s="48"/>
      <c r="AR2" s="48"/>
      <c r="AS2" s="48"/>
      <c r="AT2" s="48"/>
      <c r="AU2" s="48"/>
      <c r="AV2" s="48"/>
      <c r="AW2" s="48"/>
      <c r="AX2" s="48"/>
      <c r="AY2" s="48"/>
      <c r="AZ2" s="48"/>
      <c r="BA2" s="48"/>
      <c r="BB2" s="48"/>
      <c r="BC2" s="48"/>
      <c r="BD2" s="48"/>
      <c r="BE2" s="48"/>
      <c r="BF2" s="48"/>
      <c r="BG2" s="48"/>
      <c r="BH2" s="48"/>
      <c r="BI2" s="48"/>
      <c r="BJ2" s="48"/>
      <c r="BK2" s="48"/>
      <c r="BL2" s="48"/>
      <c r="BM2" s="48"/>
      <c r="BN2" s="48"/>
      <c r="BO2" s="48"/>
      <c r="BP2" s="48"/>
      <c r="BQ2" s="48"/>
      <c r="BR2" s="48"/>
      <c r="BS2" s="48"/>
      <c r="BT2" s="48"/>
      <c r="BU2" s="48"/>
      <c r="BV2" s="48"/>
      <c r="BW2" s="48"/>
      <c r="BX2" s="48"/>
      <c r="BY2" s="48"/>
      <c r="BZ2" s="48"/>
      <c r="CA2" s="48"/>
      <c r="CB2" s="48"/>
      <c r="CC2" s="48"/>
      <c r="CD2" s="48"/>
      <c r="CE2" s="48"/>
      <c r="CF2" s="48"/>
      <c r="CG2" s="48"/>
      <c r="CH2" s="48"/>
      <c r="CI2" s="48"/>
      <c r="CJ2" s="48"/>
      <c r="CK2" s="48"/>
      <c r="CL2" s="48"/>
      <c r="CM2" s="48"/>
      <c r="CN2" s="48"/>
      <c r="CO2" s="48"/>
      <c r="CP2" s="48"/>
      <c r="CQ2" s="48"/>
      <c r="CR2" s="48"/>
      <c r="CS2" s="48"/>
      <c r="CT2" s="48"/>
      <c r="CU2" s="48"/>
      <c r="CV2" s="48"/>
      <c r="CW2" s="48"/>
      <c r="CX2" s="48"/>
      <c r="CY2" s="48"/>
      <c r="CZ2" s="48"/>
      <c r="DA2" s="48"/>
      <c r="DB2" s="48"/>
      <c r="DC2" s="48"/>
      <c r="DD2" s="48"/>
      <c r="DE2" s="48"/>
      <c r="DF2" s="48"/>
      <c r="DG2" s="48"/>
      <c r="DH2" s="48"/>
      <c r="DI2" s="48"/>
      <c r="DJ2" s="48"/>
      <c r="DK2" s="48"/>
      <c r="DL2" s="48"/>
      <c r="DM2" s="48"/>
      <c r="DN2" s="48"/>
      <c r="DO2" s="48"/>
      <c r="DP2" s="48"/>
      <c r="DQ2" s="48"/>
      <c r="DR2" s="48"/>
      <c r="DS2" s="48"/>
      <c r="DT2" s="48"/>
      <c r="DU2" s="48"/>
      <c r="DV2" s="48"/>
      <c r="DW2" s="48"/>
      <c r="DX2" s="48"/>
      <c r="DY2" s="48"/>
      <c r="DZ2" s="48"/>
      <c r="EA2" s="48"/>
      <c r="EB2" s="48"/>
      <c r="EC2" s="48"/>
      <c r="ED2" s="48"/>
      <c r="EE2" s="48"/>
      <c r="EF2" s="48"/>
      <c r="EG2" s="48"/>
      <c r="EH2" s="48"/>
      <c r="EI2" s="48"/>
      <c r="EJ2" s="48"/>
      <c r="EK2" s="48"/>
      <c r="EL2" s="48"/>
      <c r="EM2" s="48"/>
      <c r="EN2" s="48"/>
      <c r="EO2" s="48"/>
      <c r="EP2" s="48"/>
      <c r="EQ2" s="48"/>
      <c r="ER2" s="48"/>
      <c r="ES2" s="48"/>
      <c r="ET2" s="48"/>
      <c r="EU2" s="48"/>
      <c r="EV2" s="48"/>
      <c r="EW2" s="48"/>
      <c r="EX2" s="48"/>
      <c r="EY2" s="48"/>
      <c r="EZ2" s="48"/>
      <c r="FA2" s="48"/>
      <c r="FB2" s="48"/>
      <c r="FC2" s="48"/>
      <c r="FD2" s="48"/>
      <c r="FE2" s="48"/>
      <c r="FF2" s="48"/>
      <c r="FG2" s="48"/>
      <c r="FH2" s="48"/>
      <c r="FI2" s="48"/>
      <c r="FJ2" s="48"/>
      <c r="FK2" s="48"/>
      <c r="FL2" s="48"/>
      <c r="FM2" s="48"/>
      <c r="FN2" s="48"/>
      <c r="FO2" s="48"/>
      <c r="FP2" s="48"/>
      <c r="FQ2" s="48"/>
      <c r="FR2" s="48"/>
      <c r="FS2" s="48"/>
      <c r="FT2" s="48"/>
      <c r="FU2" s="48"/>
      <c r="FV2" s="48"/>
      <c r="FW2" s="48"/>
      <c r="FX2" s="48"/>
      <c r="FY2" s="48"/>
      <c r="FZ2" s="48"/>
      <c r="GA2" s="48"/>
      <c r="GB2" s="48"/>
      <c r="GC2" s="48"/>
      <c r="GD2" s="48"/>
      <c r="GE2" s="48"/>
      <c r="GF2" s="48"/>
      <c r="GG2" s="48"/>
      <c r="GH2" s="48"/>
      <c r="GI2" s="48"/>
      <c r="GJ2" s="48"/>
      <c r="GK2" s="48"/>
      <c r="GL2" s="48"/>
      <c r="GM2" s="48"/>
      <c r="GN2" s="48"/>
      <c r="GO2" s="48"/>
      <c r="GP2" s="48"/>
      <c r="GQ2" s="48"/>
      <c r="GR2" s="48"/>
      <c r="GS2" s="48"/>
      <c r="GT2" s="48"/>
      <c r="GU2" s="48"/>
      <c r="GV2" s="48"/>
      <c r="GW2" s="48"/>
      <c r="GX2" s="48"/>
      <c r="GY2" s="48"/>
      <c r="GZ2" s="48"/>
      <c r="HA2" s="48"/>
      <c r="HB2" s="48"/>
      <c r="HC2" s="48"/>
      <c r="HD2" s="48"/>
      <c r="HE2" s="48"/>
      <c r="HF2" s="48"/>
      <c r="HG2" s="48"/>
      <c r="HH2" s="48"/>
      <c r="HI2" s="48"/>
      <c r="HJ2" s="48"/>
      <c r="HK2" s="48"/>
      <c r="HL2" s="48"/>
      <c r="HM2" s="48"/>
      <c r="HN2" s="48"/>
      <c r="HO2" s="48"/>
      <c r="HP2" s="48"/>
      <c r="HQ2" s="48"/>
      <c r="HR2" s="48"/>
      <c r="HS2" s="48"/>
      <c r="HT2" s="48"/>
      <c r="HU2" s="48"/>
      <c r="HV2" s="48"/>
      <c r="HW2" s="48"/>
      <c r="HX2" s="48"/>
      <c r="HY2" s="48"/>
      <c r="HZ2" s="48"/>
      <c r="IA2" s="48"/>
      <c r="IB2" s="48"/>
      <c r="IC2" s="48"/>
      <c r="ID2" s="48"/>
      <c r="IE2" s="48"/>
      <c r="IF2" s="48"/>
      <c r="IG2" s="48"/>
      <c r="IH2" s="48"/>
      <c r="II2" s="48"/>
      <c r="IJ2" s="48"/>
      <c r="IK2" s="48"/>
      <c r="IL2" s="48"/>
      <c r="IM2" s="48"/>
      <c r="IN2" s="48"/>
      <c r="IO2" s="48"/>
      <c r="IP2" s="48"/>
      <c r="IQ2" s="48"/>
      <c r="IR2" s="48"/>
      <c r="IS2" s="48"/>
      <c r="IT2" s="48"/>
      <c r="IU2" s="48"/>
      <c r="IV2" s="48"/>
    </row>
    <row r="3" spans="1:256" s="12" customFormat="1" ht="17.25" customHeight="1">
      <c r="A3" s="371" t="s">
        <v>116</v>
      </c>
      <c r="B3" s="443" t="s">
        <v>117</v>
      </c>
      <c r="C3" s="18" t="s">
        <v>118</v>
      </c>
      <c r="D3" s="18"/>
      <c r="E3" s="18"/>
      <c r="F3" s="18"/>
      <c r="G3" s="19"/>
      <c r="H3" s="446" t="s">
        <v>120</v>
      </c>
      <c r="I3" s="449" t="s">
        <v>121</v>
      </c>
      <c r="J3" s="48"/>
      <c r="K3" s="48"/>
      <c r="L3" s="48"/>
      <c r="M3" s="48"/>
      <c r="N3" s="48"/>
      <c r="O3" s="48"/>
      <c r="P3" s="48"/>
      <c r="Q3" s="48"/>
      <c r="R3" s="48"/>
      <c r="S3" s="48"/>
      <c r="T3" s="48"/>
      <c r="U3" s="48"/>
      <c r="V3" s="48"/>
      <c r="W3" s="48"/>
      <c r="X3" s="48"/>
      <c r="Y3" s="48"/>
      <c r="Z3" s="48"/>
      <c r="AA3" s="48"/>
      <c r="AB3" s="48"/>
      <c r="AC3" s="48"/>
      <c r="AD3" s="48"/>
      <c r="AE3" s="48"/>
      <c r="AF3" s="48"/>
      <c r="AG3" s="48"/>
      <c r="AH3" s="48"/>
      <c r="AI3" s="48"/>
      <c r="AJ3" s="48"/>
      <c r="AK3" s="48"/>
      <c r="AL3" s="48"/>
      <c r="AM3" s="48"/>
      <c r="AN3" s="48"/>
      <c r="AO3" s="48"/>
      <c r="AP3" s="48"/>
      <c r="AQ3" s="48"/>
      <c r="AR3" s="48"/>
      <c r="AS3" s="48"/>
      <c r="AT3" s="48"/>
      <c r="AU3" s="48"/>
      <c r="AV3" s="48"/>
      <c r="AW3" s="48"/>
      <c r="AX3" s="48"/>
      <c r="AY3" s="48"/>
      <c r="AZ3" s="48"/>
      <c r="BA3" s="48"/>
      <c r="BB3" s="48"/>
      <c r="BC3" s="48"/>
      <c r="BD3" s="48"/>
      <c r="BE3" s="48"/>
      <c r="BF3" s="48"/>
      <c r="BG3" s="48"/>
      <c r="BH3" s="48"/>
      <c r="BI3" s="48"/>
      <c r="BJ3" s="48"/>
      <c r="BK3" s="48"/>
      <c r="BL3" s="48"/>
      <c r="BM3" s="48"/>
      <c r="BN3" s="48"/>
      <c r="BO3" s="48"/>
      <c r="BP3" s="48"/>
      <c r="BQ3" s="48"/>
      <c r="BR3" s="48"/>
      <c r="BS3" s="48"/>
      <c r="BT3" s="48"/>
      <c r="BU3" s="48"/>
      <c r="BV3" s="48"/>
      <c r="BW3" s="48"/>
      <c r="BX3" s="48"/>
      <c r="BY3" s="48"/>
      <c r="BZ3" s="48"/>
      <c r="CA3" s="48"/>
      <c r="CB3" s="48"/>
      <c r="CC3" s="48"/>
      <c r="CD3" s="48"/>
      <c r="CE3" s="48"/>
      <c r="CF3" s="48"/>
      <c r="CG3" s="48"/>
      <c r="CH3" s="48"/>
      <c r="CI3" s="48"/>
      <c r="CJ3" s="48"/>
      <c r="CK3" s="48"/>
      <c r="CL3" s="48"/>
      <c r="CM3" s="48"/>
      <c r="CN3" s="48"/>
      <c r="CO3" s="48"/>
      <c r="CP3" s="48"/>
      <c r="CQ3" s="48"/>
      <c r="CR3" s="48"/>
      <c r="CS3" s="48"/>
      <c r="CT3" s="48"/>
      <c r="CU3" s="48"/>
      <c r="CV3" s="48"/>
      <c r="CW3" s="48"/>
      <c r="CX3" s="48"/>
      <c r="CY3" s="48"/>
      <c r="CZ3" s="48"/>
      <c r="DA3" s="48"/>
      <c r="DB3" s="48"/>
      <c r="DC3" s="48"/>
      <c r="DD3" s="48"/>
      <c r="DE3" s="48"/>
      <c r="DF3" s="48"/>
      <c r="DG3" s="48"/>
      <c r="DH3" s="48"/>
      <c r="DI3" s="48"/>
      <c r="DJ3" s="48"/>
      <c r="DK3" s="48"/>
      <c r="DL3" s="48"/>
      <c r="DM3" s="48"/>
      <c r="DN3" s="48"/>
      <c r="DO3" s="48"/>
      <c r="DP3" s="48"/>
      <c r="DQ3" s="48"/>
      <c r="DR3" s="48"/>
      <c r="DS3" s="48"/>
      <c r="DT3" s="48"/>
      <c r="DU3" s="48"/>
      <c r="DV3" s="48"/>
      <c r="DW3" s="48"/>
      <c r="DX3" s="48"/>
      <c r="DY3" s="48"/>
      <c r="DZ3" s="48"/>
      <c r="EA3" s="48"/>
      <c r="EB3" s="48"/>
      <c r="EC3" s="48"/>
      <c r="ED3" s="48"/>
      <c r="EE3" s="48"/>
      <c r="EF3" s="48"/>
      <c r="EG3" s="48"/>
      <c r="EH3" s="48"/>
      <c r="EI3" s="48"/>
      <c r="EJ3" s="48"/>
      <c r="EK3" s="48"/>
      <c r="EL3" s="48"/>
      <c r="EM3" s="48"/>
      <c r="EN3" s="48"/>
      <c r="EO3" s="48"/>
      <c r="EP3" s="48"/>
      <c r="EQ3" s="48"/>
      <c r="ER3" s="48"/>
      <c r="ES3" s="48"/>
      <c r="ET3" s="48"/>
      <c r="EU3" s="48"/>
      <c r="EV3" s="48"/>
      <c r="EW3" s="48"/>
      <c r="EX3" s="48"/>
      <c r="EY3" s="48"/>
      <c r="EZ3" s="48"/>
      <c r="FA3" s="48"/>
      <c r="FB3" s="48"/>
      <c r="FC3" s="48"/>
      <c r="FD3" s="48"/>
      <c r="FE3" s="48"/>
      <c r="FF3" s="48"/>
      <c r="FG3" s="48"/>
      <c r="FH3" s="48"/>
      <c r="FI3" s="48"/>
      <c r="FJ3" s="48"/>
      <c r="FK3" s="48"/>
      <c r="FL3" s="48"/>
      <c r="FM3" s="48"/>
      <c r="FN3" s="48"/>
      <c r="FO3" s="48"/>
      <c r="FP3" s="48"/>
      <c r="FQ3" s="48"/>
      <c r="FR3" s="48"/>
      <c r="FS3" s="48"/>
      <c r="FT3" s="48"/>
      <c r="FU3" s="48"/>
      <c r="FV3" s="48"/>
      <c r="FW3" s="48"/>
      <c r="FX3" s="48"/>
      <c r="FY3" s="48"/>
      <c r="FZ3" s="48"/>
      <c r="GA3" s="48"/>
      <c r="GB3" s="48"/>
      <c r="GC3" s="48"/>
      <c r="GD3" s="48"/>
      <c r="GE3" s="48"/>
      <c r="GF3" s="48"/>
      <c r="GG3" s="48"/>
      <c r="GH3" s="48"/>
      <c r="GI3" s="48"/>
      <c r="GJ3" s="48"/>
      <c r="GK3" s="48"/>
      <c r="GL3" s="48"/>
      <c r="GM3" s="48"/>
      <c r="GN3" s="48"/>
      <c r="GO3" s="48"/>
      <c r="GP3" s="48"/>
      <c r="GQ3" s="48"/>
      <c r="GR3" s="48"/>
      <c r="GS3" s="48"/>
      <c r="GT3" s="48"/>
      <c r="GU3" s="48"/>
      <c r="GV3" s="48"/>
      <c r="GW3" s="48"/>
      <c r="GX3" s="48"/>
      <c r="GY3" s="48"/>
      <c r="GZ3" s="48"/>
      <c r="HA3" s="48"/>
      <c r="HB3" s="48"/>
      <c r="HC3" s="48"/>
      <c r="HD3" s="48"/>
      <c r="HE3" s="48"/>
      <c r="HF3" s="48"/>
      <c r="HG3" s="48"/>
      <c r="HH3" s="48"/>
      <c r="HI3" s="48"/>
      <c r="HJ3" s="48"/>
      <c r="HK3" s="48"/>
      <c r="HL3" s="48"/>
      <c r="HM3" s="48"/>
      <c r="HN3" s="48"/>
      <c r="HO3" s="48"/>
      <c r="HP3" s="48"/>
      <c r="HQ3" s="48"/>
      <c r="HR3" s="48"/>
      <c r="HS3" s="48"/>
      <c r="HT3" s="48"/>
      <c r="HU3" s="48"/>
      <c r="HV3" s="48"/>
      <c r="HW3" s="48"/>
      <c r="HX3" s="48"/>
      <c r="HY3" s="48"/>
      <c r="HZ3" s="48"/>
      <c r="IA3" s="48"/>
      <c r="IB3" s="48"/>
      <c r="IC3" s="48"/>
      <c r="ID3" s="48"/>
      <c r="IE3" s="48"/>
      <c r="IF3" s="48"/>
      <c r="IG3" s="48"/>
      <c r="IH3" s="48"/>
      <c r="II3" s="48"/>
      <c r="IJ3" s="48"/>
      <c r="IK3" s="48"/>
      <c r="IL3" s="48"/>
      <c r="IM3" s="48"/>
      <c r="IN3" s="48"/>
      <c r="IO3" s="48"/>
      <c r="IP3" s="48"/>
      <c r="IQ3" s="48"/>
      <c r="IR3" s="48"/>
      <c r="IS3" s="48"/>
      <c r="IT3" s="48"/>
      <c r="IU3" s="48"/>
      <c r="IV3" s="48"/>
    </row>
    <row r="4" spans="1:256" s="12" customFormat="1" ht="17.25" customHeight="1">
      <c r="A4" s="442"/>
      <c r="B4" s="444"/>
      <c r="C4" s="452" t="s">
        <v>117</v>
      </c>
      <c r="D4" s="453" t="s">
        <v>160</v>
      </c>
      <c r="E4" s="453" t="s">
        <v>161</v>
      </c>
      <c r="F4" s="452" t="s">
        <v>119</v>
      </c>
      <c r="G4" s="456" t="s">
        <v>162</v>
      </c>
      <c r="H4" s="447"/>
      <c r="I4" s="450"/>
      <c r="J4" s="48"/>
      <c r="K4" s="48"/>
      <c r="L4" s="48"/>
      <c r="M4" s="48"/>
      <c r="N4" s="48"/>
      <c r="O4" s="48"/>
      <c r="P4" s="48"/>
      <c r="Q4" s="48"/>
      <c r="R4" s="48"/>
      <c r="S4" s="48"/>
      <c r="T4" s="48"/>
      <c r="U4" s="48"/>
      <c r="V4" s="48"/>
      <c r="W4" s="48"/>
      <c r="X4" s="48"/>
      <c r="Y4" s="48"/>
      <c r="Z4" s="48"/>
      <c r="AA4" s="48"/>
      <c r="AB4" s="48"/>
      <c r="AC4" s="48"/>
      <c r="AD4" s="48"/>
      <c r="AE4" s="48"/>
      <c r="AF4" s="48"/>
      <c r="AG4" s="48"/>
      <c r="AH4" s="48"/>
      <c r="AI4" s="48"/>
      <c r="AJ4" s="48"/>
      <c r="AK4" s="48"/>
      <c r="AL4" s="48"/>
      <c r="AM4" s="48"/>
      <c r="AN4" s="48"/>
      <c r="AO4" s="48"/>
      <c r="AP4" s="48"/>
      <c r="AQ4" s="48"/>
      <c r="AR4" s="48"/>
      <c r="AS4" s="48"/>
      <c r="AT4" s="48"/>
      <c r="AU4" s="48"/>
      <c r="AV4" s="48"/>
      <c r="AW4" s="48"/>
      <c r="AX4" s="48"/>
      <c r="AY4" s="48"/>
      <c r="AZ4" s="48"/>
      <c r="BA4" s="48"/>
      <c r="BB4" s="48"/>
      <c r="BC4" s="48"/>
      <c r="BD4" s="48"/>
      <c r="BE4" s="48"/>
      <c r="BF4" s="48"/>
      <c r="BG4" s="48"/>
      <c r="BH4" s="48"/>
      <c r="BI4" s="48"/>
      <c r="BJ4" s="48"/>
      <c r="BK4" s="48"/>
      <c r="BL4" s="48"/>
      <c r="BM4" s="48"/>
      <c r="BN4" s="48"/>
      <c r="BO4" s="48"/>
      <c r="BP4" s="48"/>
      <c r="BQ4" s="48"/>
      <c r="BR4" s="48"/>
      <c r="BS4" s="48"/>
      <c r="BT4" s="48"/>
      <c r="BU4" s="48"/>
      <c r="BV4" s="48"/>
      <c r="BW4" s="48"/>
      <c r="BX4" s="48"/>
      <c r="BY4" s="48"/>
      <c r="BZ4" s="48"/>
      <c r="CA4" s="48"/>
      <c r="CB4" s="48"/>
      <c r="CC4" s="48"/>
      <c r="CD4" s="48"/>
      <c r="CE4" s="48"/>
      <c r="CF4" s="48"/>
      <c r="CG4" s="48"/>
      <c r="CH4" s="48"/>
      <c r="CI4" s="48"/>
      <c r="CJ4" s="48"/>
      <c r="CK4" s="48"/>
      <c r="CL4" s="48"/>
      <c r="CM4" s="48"/>
      <c r="CN4" s="48"/>
      <c r="CO4" s="48"/>
      <c r="CP4" s="48"/>
      <c r="CQ4" s="48"/>
      <c r="CR4" s="48"/>
      <c r="CS4" s="48"/>
      <c r="CT4" s="48"/>
      <c r="CU4" s="48"/>
      <c r="CV4" s="48"/>
      <c r="CW4" s="48"/>
      <c r="CX4" s="48"/>
      <c r="CY4" s="48"/>
      <c r="CZ4" s="48"/>
      <c r="DA4" s="48"/>
      <c r="DB4" s="48"/>
      <c r="DC4" s="48"/>
      <c r="DD4" s="48"/>
      <c r="DE4" s="48"/>
      <c r="DF4" s="48"/>
      <c r="DG4" s="48"/>
      <c r="DH4" s="48"/>
      <c r="DI4" s="48"/>
      <c r="DJ4" s="48"/>
      <c r="DK4" s="48"/>
      <c r="DL4" s="48"/>
      <c r="DM4" s="48"/>
      <c r="DN4" s="48"/>
      <c r="DO4" s="48"/>
      <c r="DP4" s="48"/>
      <c r="DQ4" s="48"/>
      <c r="DR4" s="48"/>
      <c r="DS4" s="48"/>
      <c r="DT4" s="48"/>
      <c r="DU4" s="48"/>
      <c r="DV4" s="48"/>
      <c r="DW4" s="48"/>
      <c r="DX4" s="48"/>
      <c r="DY4" s="48"/>
      <c r="DZ4" s="48"/>
      <c r="EA4" s="48"/>
      <c r="EB4" s="48"/>
      <c r="EC4" s="48"/>
      <c r="ED4" s="48"/>
      <c r="EE4" s="48"/>
      <c r="EF4" s="48"/>
      <c r="EG4" s="48"/>
      <c r="EH4" s="48"/>
      <c r="EI4" s="48"/>
      <c r="EJ4" s="48"/>
      <c r="EK4" s="48"/>
      <c r="EL4" s="48"/>
      <c r="EM4" s="48"/>
      <c r="EN4" s="48"/>
      <c r="EO4" s="48"/>
      <c r="EP4" s="48"/>
      <c r="EQ4" s="48"/>
      <c r="ER4" s="48"/>
      <c r="ES4" s="48"/>
      <c r="ET4" s="48"/>
      <c r="EU4" s="48"/>
      <c r="EV4" s="48"/>
      <c r="EW4" s="48"/>
      <c r="EX4" s="48"/>
      <c r="EY4" s="48"/>
      <c r="EZ4" s="48"/>
      <c r="FA4" s="48"/>
      <c r="FB4" s="48"/>
      <c r="FC4" s="48"/>
      <c r="FD4" s="48"/>
      <c r="FE4" s="48"/>
      <c r="FF4" s="48"/>
      <c r="FG4" s="48"/>
      <c r="FH4" s="48"/>
      <c r="FI4" s="48"/>
      <c r="FJ4" s="48"/>
      <c r="FK4" s="48"/>
      <c r="FL4" s="48"/>
      <c r="FM4" s="48"/>
      <c r="FN4" s="48"/>
      <c r="FO4" s="48"/>
      <c r="FP4" s="48"/>
      <c r="FQ4" s="48"/>
      <c r="FR4" s="48"/>
      <c r="FS4" s="48"/>
      <c r="FT4" s="48"/>
      <c r="FU4" s="48"/>
      <c r="FV4" s="48"/>
      <c r="FW4" s="48"/>
      <c r="FX4" s="48"/>
      <c r="FY4" s="48"/>
      <c r="FZ4" s="48"/>
      <c r="GA4" s="48"/>
      <c r="GB4" s="48"/>
      <c r="GC4" s="48"/>
      <c r="GD4" s="48"/>
      <c r="GE4" s="48"/>
      <c r="GF4" s="48"/>
      <c r="GG4" s="48"/>
      <c r="GH4" s="48"/>
      <c r="GI4" s="48"/>
      <c r="GJ4" s="48"/>
      <c r="GK4" s="48"/>
      <c r="GL4" s="48"/>
      <c r="GM4" s="48"/>
      <c r="GN4" s="48"/>
      <c r="GO4" s="48"/>
      <c r="GP4" s="48"/>
      <c r="GQ4" s="48"/>
      <c r="GR4" s="48"/>
      <c r="GS4" s="48"/>
      <c r="GT4" s="48"/>
      <c r="GU4" s="48"/>
      <c r="GV4" s="48"/>
      <c r="GW4" s="48"/>
      <c r="GX4" s="48"/>
      <c r="GY4" s="48"/>
      <c r="GZ4" s="48"/>
      <c r="HA4" s="48"/>
      <c r="HB4" s="48"/>
      <c r="HC4" s="48"/>
      <c r="HD4" s="48"/>
      <c r="HE4" s="48"/>
      <c r="HF4" s="48"/>
      <c r="HG4" s="48"/>
      <c r="HH4" s="48"/>
      <c r="HI4" s="48"/>
      <c r="HJ4" s="48"/>
      <c r="HK4" s="48"/>
      <c r="HL4" s="48"/>
      <c r="HM4" s="48"/>
      <c r="HN4" s="48"/>
      <c r="HO4" s="48"/>
      <c r="HP4" s="48"/>
      <c r="HQ4" s="48"/>
      <c r="HR4" s="48"/>
      <c r="HS4" s="48"/>
      <c r="HT4" s="48"/>
      <c r="HU4" s="48"/>
      <c r="HV4" s="48"/>
      <c r="HW4" s="48"/>
      <c r="HX4" s="48"/>
      <c r="HY4" s="48"/>
      <c r="HZ4" s="48"/>
      <c r="IA4" s="48"/>
      <c r="IB4" s="48"/>
      <c r="IC4" s="48"/>
      <c r="ID4" s="48"/>
      <c r="IE4" s="48"/>
      <c r="IF4" s="48"/>
      <c r="IG4" s="48"/>
      <c r="IH4" s="48"/>
      <c r="II4" s="48"/>
      <c r="IJ4" s="48"/>
      <c r="IK4" s="48"/>
      <c r="IL4" s="48"/>
      <c r="IM4" s="48"/>
      <c r="IN4" s="48"/>
      <c r="IO4" s="48"/>
      <c r="IP4" s="48"/>
      <c r="IQ4" s="48"/>
      <c r="IR4" s="48"/>
      <c r="IS4" s="48"/>
      <c r="IT4" s="48"/>
      <c r="IU4" s="48"/>
      <c r="IV4" s="48"/>
    </row>
    <row r="5" spans="1:256" s="12" customFormat="1" ht="17.25" customHeight="1">
      <c r="A5" s="442"/>
      <c r="B5" s="444"/>
      <c r="C5" s="444"/>
      <c r="D5" s="454"/>
      <c r="E5" s="454"/>
      <c r="F5" s="444"/>
      <c r="G5" s="450"/>
      <c r="H5" s="447"/>
      <c r="I5" s="450"/>
      <c r="J5" s="48"/>
      <c r="K5" s="48"/>
      <c r="L5" s="48"/>
      <c r="M5" s="48"/>
      <c r="N5" s="48"/>
      <c r="O5" s="48"/>
      <c r="P5" s="48"/>
      <c r="Q5" s="48"/>
      <c r="R5" s="48"/>
      <c r="S5" s="48"/>
      <c r="T5" s="48"/>
      <c r="U5" s="48"/>
      <c r="V5" s="48"/>
      <c r="W5" s="48"/>
      <c r="X5" s="48"/>
      <c r="Y5" s="48"/>
      <c r="Z5" s="48"/>
      <c r="AA5" s="48"/>
      <c r="AB5" s="48"/>
      <c r="AC5" s="48"/>
      <c r="AD5" s="48"/>
      <c r="AE5" s="48"/>
      <c r="AF5" s="48"/>
      <c r="AG5" s="48"/>
      <c r="AH5" s="48"/>
      <c r="AI5" s="48"/>
      <c r="AJ5" s="48"/>
      <c r="AK5" s="48"/>
      <c r="AL5" s="48"/>
      <c r="AM5" s="48"/>
      <c r="AN5" s="48"/>
      <c r="AO5" s="48"/>
      <c r="AP5" s="48"/>
      <c r="AQ5" s="48"/>
      <c r="AR5" s="48"/>
      <c r="AS5" s="48"/>
      <c r="AT5" s="48"/>
      <c r="AU5" s="48"/>
      <c r="AV5" s="48"/>
      <c r="AW5" s="48"/>
      <c r="AX5" s="48"/>
      <c r="AY5" s="48"/>
      <c r="AZ5" s="48"/>
      <c r="BA5" s="48"/>
      <c r="BB5" s="48"/>
      <c r="BC5" s="48"/>
      <c r="BD5" s="48"/>
      <c r="BE5" s="48"/>
      <c r="BF5" s="48"/>
      <c r="BG5" s="48"/>
      <c r="BH5" s="48"/>
      <c r="BI5" s="48"/>
      <c r="BJ5" s="48"/>
      <c r="BK5" s="48"/>
      <c r="BL5" s="48"/>
      <c r="BM5" s="48"/>
      <c r="BN5" s="48"/>
      <c r="BO5" s="48"/>
      <c r="BP5" s="48"/>
      <c r="BQ5" s="48"/>
      <c r="BR5" s="48"/>
      <c r="BS5" s="48"/>
      <c r="BT5" s="48"/>
      <c r="BU5" s="48"/>
      <c r="BV5" s="48"/>
      <c r="BW5" s="48"/>
      <c r="BX5" s="48"/>
      <c r="BY5" s="48"/>
      <c r="BZ5" s="48"/>
      <c r="CA5" s="48"/>
      <c r="CB5" s="48"/>
      <c r="CC5" s="48"/>
      <c r="CD5" s="48"/>
      <c r="CE5" s="48"/>
      <c r="CF5" s="48"/>
      <c r="CG5" s="48"/>
      <c r="CH5" s="48"/>
      <c r="CI5" s="48"/>
      <c r="CJ5" s="48"/>
      <c r="CK5" s="48"/>
      <c r="CL5" s="48"/>
      <c r="CM5" s="48"/>
      <c r="CN5" s="48"/>
      <c r="CO5" s="48"/>
      <c r="CP5" s="48"/>
      <c r="CQ5" s="48"/>
      <c r="CR5" s="48"/>
      <c r="CS5" s="48"/>
      <c r="CT5" s="48"/>
      <c r="CU5" s="48"/>
      <c r="CV5" s="48"/>
      <c r="CW5" s="48"/>
      <c r="CX5" s="48"/>
      <c r="CY5" s="48"/>
      <c r="CZ5" s="48"/>
      <c r="DA5" s="48"/>
      <c r="DB5" s="48"/>
      <c r="DC5" s="48"/>
      <c r="DD5" s="48"/>
      <c r="DE5" s="48"/>
      <c r="DF5" s="48"/>
      <c r="DG5" s="48"/>
      <c r="DH5" s="48"/>
      <c r="DI5" s="48"/>
      <c r="DJ5" s="48"/>
      <c r="DK5" s="48"/>
      <c r="DL5" s="48"/>
      <c r="DM5" s="48"/>
      <c r="DN5" s="48"/>
      <c r="DO5" s="48"/>
      <c r="DP5" s="48"/>
      <c r="DQ5" s="48"/>
      <c r="DR5" s="48"/>
      <c r="DS5" s="48"/>
      <c r="DT5" s="48"/>
      <c r="DU5" s="48"/>
      <c r="DV5" s="48"/>
      <c r="DW5" s="48"/>
      <c r="DX5" s="48"/>
      <c r="DY5" s="48"/>
      <c r="DZ5" s="48"/>
      <c r="EA5" s="48"/>
      <c r="EB5" s="48"/>
      <c r="EC5" s="48"/>
      <c r="ED5" s="48"/>
      <c r="EE5" s="48"/>
      <c r="EF5" s="48"/>
      <c r="EG5" s="48"/>
      <c r="EH5" s="48"/>
      <c r="EI5" s="48"/>
      <c r="EJ5" s="48"/>
      <c r="EK5" s="48"/>
      <c r="EL5" s="48"/>
      <c r="EM5" s="48"/>
      <c r="EN5" s="48"/>
      <c r="EO5" s="48"/>
      <c r="EP5" s="48"/>
      <c r="EQ5" s="48"/>
      <c r="ER5" s="48"/>
      <c r="ES5" s="48"/>
      <c r="ET5" s="48"/>
      <c r="EU5" s="48"/>
      <c r="EV5" s="48"/>
      <c r="EW5" s="48"/>
      <c r="EX5" s="48"/>
      <c r="EY5" s="48"/>
      <c r="EZ5" s="48"/>
      <c r="FA5" s="48"/>
      <c r="FB5" s="48"/>
      <c r="FC5" s="48"/>
      <c r="FD5" s="48"/>
      <c r="FE5" s="48"/>
      <c r="FF5" s="48"/>
      <c r="FG5" s="48"/>
      <c r="FH5" s="48"/>
      <c r="FI5" s="48"/>
      <c r="FJ5" s="48"/>
      <c r="FK5" s="48"/>
      <c r="FL5" s="48"/>
      <c r="FM5" s="48"/>
      <c r="FN5" s="48"/>
      <c r="FO5" s="48"/>
      <c r="FP5" s="48"/>
      <c r="FQ5" s="48"/>
      <c r="FR5" s="48"/>
      <c r="FS5" s="48"/>
      <c r="FT5" s="48"/>
      <c r="FU5" s="48"/>
      <c r="FV5" s="48"/>
      <c r="FW5" s="48"/>
      <c r="FX5" s="48"/>
      <c r="FY5" s="48"/>
      <c r="FZ5" s="48"/>
      <c r="GA5" s="48"/>
      <c r="GB5" s="48"/>
      <c r="GC5" s="48"/>
      <c r="GD5" s="48"/>
      <c r="GE5" s="48"/>
      <c r="GF5" s="48"/>
      <c r="GG5" s="48"/>
      <c r="GH5" s="48"/>
      <c r="GI5" s="48"/>
      <c r="GJ5" s="48"/>
      <c r="GK5" s="48"/>
      <c r="GL5" s="48"/>
      <c r="GM5" s="48"/>
      <c r="GN5" s="48"/>
      <c r="GO5" s="48"/>
      <c r="GP5" s="48"/>
      <c r="GQ5" s="48"/>
      <c r="GR5" s="48"/>
      <c r="GS5" s="48"/>
      <c r="GT5" s="48"/>
      <c r="GU5" s="48"/>
      <c r="GV5" s="48"/>
      <c r="GW5" s="48"/>
      <c r="GX5" s="48"/>
      <c r="GY5" s="48"/>
      <c r="GZ5" s="48"/>
      <c r="HA5" s="48"/>
      <c r="HB5" s="48"/>
      <c r="HC5" s="48"/>
      <c r="HD5" s="48"/>
      <c r="HE5" s="48"/>
      <c r="HF5" s="48"/>
      <c r="HG5" s="48"/>
      <c r="HH5" s="48"/>
      <c r="HI5" s="48"/>
      <c r="HJ5" s="48"/>
      <c r="HK5" s="48"/>
      <c r="HL5" s="48"/>
      <c r="HM5" s="48"/>
      <c r="HN5" s="48"/>
      <c r="HO5" s="48"/>
      <c r="HP5" s="48"/>
      <c r="HQ5" s="48"/>
      <c r="HR5" s="48"/>
      <c r="HS5" s="48"/>
      <c r="HT5" s="48"/>
      <c r="HU5" s="48"/>
      <c r="HV5" s="48"/>
      <c r="HW5" s="48"/>
      <c r="HX5" s="48"/>
      <c r="HY5" s="48"/>
      <c r="HZ5" s="48"/>
      <c r="IA5" s="48"/>
      <c r="IB5" s="48"/>
      <c r="IC5" s="48"/>
      <c r="ID5" s="48"/>
      <c r="IE5" s="48"/>
      <c r="IF5" s="48"/>
      <c r="IG5" s="48"/>
      <c r="IH5" s="48"/>
      <c r="II5" s="48"/>
      <c r="IJ5" s="48"/>
      <c r="IK5" s="48"/>
      <c r="IL5" s="48"/>
      <c r="IM5" s="48"/>
      <c r="IN5" s="48"/>
      <c r="IO5" s="48"/>
      <c r="IP5" s="48"/>
      <c r="IQ5" s="48"/>
      <c r="IR5" s="48"/>
      <c r="IS5" s="48"/>
      <c r="IT5" s="48"/>
      <c r="IU5" s="48"/>
      <c r="IV5" s="48"/>
    </row>
    <row r="6" spans="1:256" s="12" customFormat="1" ht="17.25" customHeight="1">
      <c r="A6" s="386"/>
      <c r="B6" s="445"/>
      <c r="C6" s="445"/>
      <c r="D6" s="455"/>
      <c r="E6" s="455"/>
      <c r="F6" s="445"/>
      <c r="G6" s="451"/>
      <c r="H6" s="448"/>
      <c r="I6" s="451"/>
      <c r="J6" s="48"/>
      <c r="K6" s="48"/>
      <c r="L6" s="48"/>
      <c r="M6" s="48"/>
      <c r="N6" s="48"/>
      <c r="O6" s="48"/>
      <c r="P6" s="48"/>
      <c r="Q6" s="48"/>
      <c r="R6" s="48"/>
      <c r="S6" s="48"/>
      <c r="T6" s="48"/>
      <c r="U6" s="48"/>
      <c r="V6" s="48"/>
      <c r="W6" s="48"/>
      <c r="X6" s="48"/>
      <c r="Y6" s="48"/>
      <c r="Z6" s="48"/>
      <c r="AA6" s="48"/>
      <c r="AB6" s="48"/>
      <c r="AC6" s="48"/>
      <c r="AD6" s="48"/>
      <c r="AE6" s="48"/>
      <c r="AF6" s="48"/>
      <c r="AG6" s="48"/>
      <c r="AH6" s="48"/>
      <c r="AI6" s="48"/>
      <c r="AJ6" s="48"/>
      <c r="AK6" s="48"/>
      <c r="AL6" s="48"/>
      <c r="AM6" s="48"/>
      <c r="AN6" s="48"/>
      <c r="AO6" s="48"/>
      <c r="AP6" s="48"/>
      <c r="AQ6" s="48"/>
      <c r="AR6" s="48"/>
      <c r="AS6" s="48"/>
      <c r="AT6" s="48"/>
      <c r="AU6" s="48"/>
      <c r="AV6" s="48"/>
      <c r="AW6" s="48"/>
      <c r="AX6" s="48"/>
      <c r="AY6" s="48"/>
      <c r="AZ6" s="48"/>
      <c r="BA6" s="48"/>
      <c r="BB6" s="48"/>
      <c r="BC6" s="48"/>
      <c r="BD6" s="48"/>
      <c r="BE6" s="48"/>
      <c r="BF6" s="48"/>
      <c r="BG6" s="48"/>
      <c r="BH6" s="48"/>
      <c r="BI6" s="48"/>
      <c r="BJ6" s="48"/>
      <c r="BK6" s="48"/>
      <c r="BL6" s="48"/>
      <c r="BM6" s="48"/>
      <c r="BN6" s="48"/>
      <c r="BO6" s="48"/>
      <c r="BP6" s="48"/>
      <c r="BQ6" s="48"/>
      <c r="BR6" s="48"/>
      <c r="BS6" s="48"/>
      <c r="BT6" s="48"/>
      <c r="BU6" s="48"/>
      <c r="BV6" s="48"/>
      <c r="BW6" s="48"/>
      <c r="BX6" s="48"/>
      <c r="BY6" s="48"/>
      <c r="BZ6" s="48"/>
      <c r="CA6" s="48"/>
      <c r="CB6" s="48"/>
      <c r="CC6" s="48"/>
      <c r="CD6" s="48"/>
      <c r="CE6" s="48"/>
      <c r="CF6" s="48"/>
      <c r="CG6" s="48"/>
      <c r="CH6" s="48"/>
      <c r="CI6" s="48"/>
      <c r="CJ6" s="48"/>
      <c r="CK6" s="48"/>
      <c r="CL6" s="48"/>
      <c r="CM6" s="48"/>
      <c r="CN6" s="48"/>
      <c r="CO6" s="48"/>
      <c r="CP6" s="48"/>
      <c r="CQ6" s="48"/>
      <c r="CR6" s="48"/>
      <c r="CS6" s="48"/>
      <c r="CT6" s="48"/>
      <c r="CU6" s="48"/>
      <c r="CV6" s="48"/>
      <c r="CW6" s="48"/>
      <c r="CX6" s="48"/>
      <c r="CY6" s="48"/>
      <c r="CZ6" s="48"/>
      <c r="DA6" s="48"/>
      <c r="DB6" s="48"/>
      <c r="DC6" s="48"/>
      <c r="DD6" s="48"/>
      <c r="DE6" s="48"/>
      <c r="DF6" s="48"/>
      <c r="DG6" s="48"/>
      <c r="DH6" s="48"/>
      <c r="DI6" s="48"/>
      <c r="DJ6" s="48"/>
      <c r="DK6" s="48"/>
      <c r="DL6" s="48"/>
      <c r="DM6" s="48"/>
      <c r="DN6" s="48"/>
      <c r="DO6" s="48"/>
      <c r="DP6" s="48"/>
      <c r="DQ6" s="48"/>
      <c r="DR6" s="48"/>
      <c r="DS6" s="48"/>
      <c r="DT6" s="48"/>
      <c r="DU6" s="48"/>
      <c r="DV6" s="48"/>
      <c r="DW6" s="48"/>
      <c r="DX6" s="48"/>
      <c r="DY6" s="48"/>
      <c r="DZ6" s="48"/>
      <c r="EA6" s="48"/>
      <c r="EB6" s="48"/>
      <c r="EC6" s="48"/>
      <c r="ED6" s="48"/>
      <c r="EE6" s="48"/>
      <c r="EF6" s="48"/>
      <c r="EG6" s="48"/>
      <c r="EH6" s="48"/>
      <c r="EI6" s="48"/>
      <c r="EJ6" s="48"/>
      <c r="EK6" s="48"/>
      <c r="EL6" s="48"/>
      <c r="EM6" s="48"/>
      <c r="EN6" s="48"/>
      <c r="EO6" s="48"/>
      <c r="EP6" s="48"/>
      <c r="EQ6" s="48"/>
      <c r="ER6" s="48"/>
      <c r="ES6" s="48"/>
      <c r="ET6" s="48"/>
      <c r="EU6" s="48"/>
      <c r="EV6" s="48"/>
      <c r="EW6" s="48"/>
      <c r="EX6" s="48"/>
      <c r="EY6" s="48"/>
      <c r="EZ6" s="48"/>
      <c r="FA6" s="48"/>
      <c r="FB6" s="48"/>
      <c r="FC6" s="48"/>
      <c r="FD6" s="48"/>
      <c r="FE6" s="48"/>
      <c r="FF6" s="48"/>
      <c r="FG6" s="48"/>
      <c r="FH6" s="48"/>
      <c r="FI6" s="48"/>
      <c r="FJ6" s="48"/>
      <c r="FK6" s="48"/>
      <c r="FL6" s="48"/>
      <c r="FM6" s="48"/>
      <c r="FN6" s="48"/>
      <c r="FO6" s="48"/>
      <c r="FP6" s="48"/>
      <c r="FQ6" s="48"/>
      <c r="FR6" s="48"/>
      <c r="FS6" s="48"/>
      <c r="FT6" s="48"/>
      <c r="FU6" s="48"/>
      <c r="FV6" s="48"/>
      <c r="FW6" s="48"/>
      <c r="FX6" s="48"/>
      <c r="FY6" s="48"/>
      <c r="FZ6" s="48"/>
      <c r="GA6" s="48"/>
      <c r="GB6" s="48"/>
      <c r="GC6" s="48"/>
      <c r="GD6" s="48"/>
      <c r="GE6" s="48"/>
      <c r="GF6" s="48"/>
      <c r="GG6" s="48"/>
      <c r="GH6" s="48"/>
      <c r="GI6" s="48"/>
      <c r="GJ6" s="48"/>
      <c r="GK6" s="48"/>
      <c r="GL6" s="48"/>
      <c r="GM6" s="48"/>
      <c r="GN6" s="48"/>
      <c r="GO6" s="48"/>
      <c r="GP6" s="48"/>
      <c r="GQ6" s="48"/>
      <c r="GR6" s="48"/>
      <c r="GS6" s="48"/>
      <c r="GT6" s="48"/>
      <c r="GU6" s="48"/>
      <c r="GV6" s="48"/>
      <c r="GW6" s="48"/>
      <c r="GX6" s="48"/>
      <c r="GY6" s="48"/>
      <c r="GZ6" s="48"/>
      <c r="HA6" s="48"/>
      <c r="HB6" s="48"/>
      <c r="HC6" s="48"/>
      <c r="HD6" s="48"/>
      <c r="HE6" s="48"/>
      <c r="HF6" s="48"/>
      <c r="HG6" s="48"/>
      <c r="HH6" s="48"/>
      <c r="HI6" s="48"/>
      <c r="HJ6" s="48"/>
      <c r="HK6" s="48"/>
      <c r="HL6" s="48"/>
      <c r="HM6" s="48"/>
      <c r="HN6" s="48"/>
      <c r="HO6" s="48"/>
      <c r="HP6" s="48"/>
      <c r="HQ6" s="48"/>
      <c r="HR6" s="48"/>
      <c r="HS6" s="48"/>
      <c r="HT6" s="48"/>
      <c r="HU6" s="48"/>
      <c r="HV6" s="48"/>
      <c r="HW6" s="48"/>
      <c r="HX6" s="48"/>
      <c r="HY6" s="48"/>
      <c r="HZ6" s="48"/>
      <c r="IA6" s="48"/>
      <c r="IB6" s="48"/>
      <c r="IC6" s="48"/>
      <c r="ID6" s="48"/>
      <c r="IE6" s="48"/>
      <c r="IF6" s="48"/>
      <c r="IG6" s="48"/>
      <c r="IH6" s="48"/>
      <c r="II6" s="48"/>
      <c r="IJ6" s="48"/>
      <c r="IK6" s="48"/>
      <c r="IL6" s="48"/>
      <c r="IM6" s="48"/>
      <c r="IN6" s="48"/>
      <c r="IO6" s="48"/>
      <c r="IP6" s="48"/>
      <c r="IQ6" s="48"/>
      <c r="IR6" s="48"/>
      <c r="IS6" s="48"/>
      <c r="IT6" s="48"/>
      <c r="IU6" s="48"/>
      <c r="IV6" s="48"/>
    </row>
    <row r="7" spans="1:256" s="70" customFormat="1" ht="15" customHeight="1">
      <c r="A7" s="243" t="s">
        <v>559</v>
      </c>
      <c r="B7" s="60">
        <v>6781</v>
      </c>
      <c r="C7" s="60">
        <v>778</v>
      </c>
      <c r="D7" s="60">
        <v>479</v>
      </c>
      <c r="E7" s="60">
        <v>136</v>
      </c>
      <c r="F7" s="60">
        <v>114</v>
      </c>
      <c r="G7" s="60">
        <v>49</v>
      </c>
      <c r="H7" s="60">
        <v>189</v>
      </c>
      <c r="I7" s="60">
        <v>5814</v>
      </c>
      <c r="J7" s="215"/>
      <c r="K7" s="216"/>
      <c r="L7" s="216"/>
      <c r="M7" s="216"/>
      <c r="N7" s="216"/>
      <c r="O7" s="216"/>
      <c r="P7" s="216"/>
      <c r="Q7" s="216"/>
      <c r="R7" s="216"/>
      <c r="S7" s="216"/>
      <c r="T7" s="216"/>
      <c r="U7" s="216"/>
      <c r="V7" s="216"/>
      <c r="W7" s="216"/>
      <c r="X7" s="216"/>
      <c r="Y7" s="216"/>
      <c r="Z7" s="216"/>
      <c r="AA7" s="216"/>
      <c r="AB7" s="216"/>
      <c r="AC7" s="216"/>
      <c r="AD7" s="216"/>
      <c r="AE7" s="216"/>
      <c r="AF7" s="216"/>
      <c r="AG7" s="216"/>
      <c r="AH7" s="216"/>
      <c r="AI7" s="216"/>
      <c r="AJ7" s="216"/>
      <c r="AK7" s="216"/>
      <c r="AL7" s="216"/>
      <c r="AM7" s="216"/>
      <c r="AN7" s="216"/>
      <c r="AO7" s="216"/>
      <c r="AP7" s="216"/>
      <c r="AQ7" s="216"/>
      <c r="AR7" s="216"/>
      <c r="AS7" s="216"/>
      <c r="AT7" s="216"/>
      <c r="AU7" s="216"/>
      <c r="AV7" s="216"/>
      <c r="AW7" s="216"/>
      <c r="AX7" s="216"/>
      <c r="AY7" s="216"/>
      <c r="AZ7" s="216"/>
      <c r="BA7" s="216"/>
      <c r="BB7" s="216"/>
      <c r="BC7" s="216"/>
      <c r="BD7" s="216"/>
      <c r="BE7" s="216"/>
      <c r="BF7" s="216"/>
      <c r="BG7" s="216"/>
      <c r="BH7" s="216"/>
      <c r="BI7" s="216"/>
      <c r="BJ7" s="216"/>
      <c r="BK7" s="216"/>
      <c r="BL7" s="216"/>
      <c r="BM7" s="216"/>
      <c r="BN7" s="216"/>
      <c r="BO7" s="216"/>
      <c r="BP7" s="216"/>
      <c r="BQ7" s="216"/>
      <c r="BR7" s="216"/>
      <c r="BS7" s="216"/>
      <c r="BT7" s="216"/>
      <c r="BU7" s="216"/>
      <c r="BV7" s="216"/>
      <c r="BW7" s="216"/>
      <c r="BX7" s="216"/>
      <c r="BY7" s="216"/>
      <c r="BZ7" s="216"/>
      <c r="CA7" s="216"/>
      <c r="CB7" s="216"/>
      <c r="CC7" s="216"/>
      <c r="CD7" s="216"/>
      <c r="CE7" s="216"/>
      <c r="CF7" s="216"/>
      <c r="CG7" s="216"/>
      <c r="CH7" s="216"/>
      <c r="CI7" s="216"/>
      <c r="CJ7" s="216"/>
      <c r="CK7" s="216"/>
      <c r="CL7" s="216"/>
      <c r="CM7" s="216"/>
      <c r="CN7" s="216"/>
      <c r="CO7" s="216"/>
      <c r="CP7" s="216"/>
      <c r="CQ7" s="216"/>
      <c r="CR7" s="216"/>
      <c r="CS7" s="216"/>
      <c r="CT7" s="216"/>
      <c r="CU7" s="216"/>
      <c r="CV7" s="216"/>
      <c r="CW7" s="216"/>
      <c r="CX7" s="216"/>
      <c r="CY7" s="216"/>
      <c r="CZ7" s="216"/>
      <c r="DA7" s="216"/>
      <c r="DB7" s="216"/>
      <c r="DC7" s="216"/>
      <c r="DD7" s="216"/>
      <c r="DE7" s="216"/>
      <c r="DF7" s="216"/>
      <c r="DG7" s="216"/>
      <c r="DH7" s="216"/>
      <c r="DI7" s="216"/>
      <c r="DJ7" s="216"/>
      <c r="DK7" s="216"/>
      <c r="DL7" s="216"/>
      <c r="DM7" s="216"/>
      <c r="DN7" s="216"/>
      <c r="DO7" s="216"/>
      <c r="DP7" s="216"/>
      <c r="DQ7" s="216"/>
      <c r="DR7" s="216"/>
      <c r="DS7" s="216"/>
      <c r="DT7" s="216"/>
      <c r="DU7" s="216"/>
      <c r="DV7" s="216"/>
      <c r="DW7" s="216"/>
      <c r="DX7" s="216"/>
      <c r="DY7" s="216"/>
      <c r="DZ7" s="216"/>
      <c r="EA7" s="216"/>
      <c r="EB7" s="216"/>
      <c r="EC7" s="216"/>
      <c r="ED7" s="216"/>
      <c r="EE7" s="216"/>
      <c r="EF7" s="216"/>
      <c r="EG7" s="216"/>
      <c r="EH7" s="216"/>
      <c r="EI7" s="216"/>
      <c r="EJ7" s="216"/>
      <c r="EK7" s="216"/>
      <c r="EL7" s="216"/>
      <c r="EM7" s="216"/>
      <c r="EN7" s="216"/>
      <c r="EO7" s="216"/>
      <c r="EP7" s="216"/>
      <c r="EQ7" s="216"/>
      <c r="ER7" s="216"/>
      <c r="ES7" s="216"/>
      <c r="ET7" s="216"/>
      <c r="EU7" s="216"/>
      <c r="EV7" s="216"/>
      <c r="EW7" s="216"/>
      <c r="EX7" s="216"/>
      <c r="EY7" s="216"/>
      <c r="EZ7" s="216"/>
      <c r="FA7" s="216"/>
      <c r="FB7" s="216"/>
      <c r="FC7" s="216"/>
      <c r="FD7" s="216"/>
      <c r="FE7" s="216"/>
      <c r="FF7" s="216"/>
      <c r="FG7" s="216"/>
      <c r="FH7" s="216"/>
      <c r="FI7" s="216"/>
      <c r="FJ7" s="216"/>
      <c r="FK7" s="216"/>
      <c r="FL7" s="216"/>
      <c r="FM7" s="216"/>
      <c r="FN7" s="216"/>
      <c r="FO7" s="216"/>
      <c r="FP7" s="216"/>
      <c r="FQ7" s="216"/>
      <c r="FR7" s="216"/>
      <c r="FS7" s="216"/>
      <c r="FT7" s="216"/>
      <c r="FU7" s="216"/>
      <c r="FV7" s="216"/>
      <c r="FW7" s="216"/>
      <c r="FX7" s="216"/>
      <c r="FY7" s="216"/>
      <c r="FZ7" s="216"/>
      <c r="GA7" s="216"/>
      <c r="GB7" s="216"/>
      <c r="GC7" s="216"/>
      <c r="GD7" s="216"/>
      <c r="GE7" s="216"/>
      <c r="GF7" s="216"/>
      <c r="GG7" s="216"/>
      <c r="GH7" s="216"/>
      <c r="GI7" s="216"/>
      <c r="GJ7" s="216"/>
      <c r="GK7" s="216"/>
      <c r="GL7" s="216"/>
      <c r="GM7" s="216"/>
      <c r="GN7" s="216"/>
      <c r="GO7" s="216"/>
      <c r="GP7" s="216"/>
      <c r="GQ7" s="216"/>
      <c r="GR7" s="216"/>
      <c r="GS7" s="216"/>
      <c r="GT7" s="216"/>
      <c r="GU7" s="216"/>
      <c r="GV7" s="216"/>
      <c r="GW7" s="216"/>
      <c r="GX7" s="216"/>
      <c r="GY7" s="216"/>
      <c r="GZ7" s="216"/>
      <c r="HA7" s="216"/>
      <c r="HB7" s="216"/>
      <c r="HC7" s="216"/>
      <c r="HD7" s="216"/>
      <c r="HE7" s="216"/>
      <c r="HF7" s="216"/>
      <c r="HG7" s="216"/>
      <c r="HH7" s="216"/>
      <c r="HI7" s="216"/>
      <c r="HJ7" s="216"/>
      <c r="HK7" s="216"/>
      <c r="HL7" s="216"/>
      <c r="HM7" s="216"/>
      <c r="HN7" s="216"/>
      <c r="HO7" s="216"/>
      <c r="HP7" s="216"/>
      <c r="HQ7" s="216"/>
      <c r="HR7" s="216"/>
      <c r="HS7" s="216"/>
      <c r="HT7" s="216"/>
      <c r="HU7" s="216"/>
      <c r="HV7" s="216"/>
      <c r="HW7" s="216"/>
      <c r="HX7" s="216"/>
      <c r="HY7" s="216"/>
      <c r="HZ7" s="216"/>
      <c r="IA7" s="216"/>
      <c r="IB7" s="216"/>
      <c r="IC7" s="216"/>
      <c r="ID7" s="216"/>
      <c r="IE7" s="216"/>
      <c r="IF7" s="216"/>
      <c r="IG7" s="216"/>
      <c r="IH7" s="216"/>
      <c r="II7" s="216"/>
      <c r="IJ7" s="216"/>
      <c r="IK7" s="216"/>
      <c r="IL7" s="216"/>
      <c r="IM7" s="216"/>
      <c r="IN7" s="216"/>
      <c r="IO7" s="216"/>
      <c r="IP7" s="216"/>
      <c r="IQ7" s="216"/>
      <c r="IR7" s="216"/>
      <c r="IS7" s="216"/>
      <c r="IT7" s="216"/>
      <c r="IU7" s="216"/>
      <c r="IV7" s="216"/>
    </row>
    <row r="8" spans="1:256" s="70" customFormat="1" ht="15" customHeight="1">
      <c r="A8" s="244" t="s">
        <v>346</v>
      </c>
      <c r="B8" s="89">
        <v>6818</v>
      </c>
      <c r="C8" s="60">
        <v>749</v>
      </c>
      <c r="D8" s="60">
        <v>465</v>
      </c>
      <c r="E8" s="60">
        <v>127</v>
      </c>
      <c r="F8" s="60">
        <v>116</v>
      </c>
      <c r="G8" s="60">
        <v>41</v>
      </c>
      <c r="H8" s="60">
        <v>195</v>
      </c>
      <c r="I8" s="60">
        <v>5874</v>
      </c>
      <c r="J8" s="215"/>
      <c r="K8" s="216"/>
      <c r="L8" s="216"/>
      <c r="M8" s="216"/>
      <c r="N8" s="216"/>
      <c r="O8" s="216"/>
      <c r="P8" s="216"/>
      <c r="Q8" s="216"/>
      <c r="R8" s="216"/>
      <c r="S8" s="216"/>
      <c r="T8" s="216"/>
      <c r="U8" s="216"/>
      <c r="V8" s="216"/>
      <c r="W8" s="216"/>
      <c r="X8" s="216"/>
      <c r="Y8" s="216"/>
      <c r="Z8" s="216"/>
      <c r="AA8" s="216"/>
      <c r="AB8" s="216"/>
      <c r="AC8" s="216"/>
      <c r="AD8" s="216"/>
      <c r="AE8" s="216"/>
      <c r="AF8" s="216"/>
      <c r="AG8" s="216"/>
      <c r="AH8" s="216"/>
      <c r="AI8" s="216"/>
      <c r="AJ8" s="216"/>
      <c r="AK8" s="216"/>
      <c r="AL8" s="216"/>
      <c r="AM8" s="216"/>
      <c r="AN8" s="216"/>
      <c r="AO8" s="216"/>
      <c r="AP8" s="216"/>
      <c r="AQ8" s="216"/>
      <c r="AR8" s="216"/>
      <c r="AS8" s="216"/>
      <c r="AT8" s="216"/>
      <c r="AU8" s="216"/>
      <c r="AV8" s="216"/>
      <c r="AW8" s="216"/>
      <c r="AX8" s="216"/>
      <c r="AY8" s="216"/>
      <c r="AZ8" s="216"/>
      <c r="BA8" s="216"/>
      <c r="BB8" s="216"/>
      <c r="BC8" s="216"/>
      <c r="BD8" s="216"/>
      <c r="BE8" s="216"/>
      <c r="BF8" s="216"/>
      <c r="BG8" s="216"/>
      <c r="BH8" s="216"/>
      <c r="BI8" s="216"/>
      <c r="BJ8" s="216"/>
      <c r="BK8" s="216"/>
      <c r="BL8" s="216"/>
      <c r="BM8" s="216"/>
      <c r="BN8" s="216"/>
      <c r="BO8" s="216"/>
      <c r="BP8" s="216"/>
      <c r="BQ8" s="216"/>
      <c r="BR8" s="216"/>
      <c r="BS8" s="216"/>
      <c r="BT8" s="216"/>
      <c r="BU8" s="216"/>
      <c r="BV8" s="216"/>
      <c r="BW8" s="216"/>
      <c r="BX8" s="216"/>
      <c r="BY8" s="216"/>
      <c r="BZ8" s="216"/>
      <c r="CA8" s="216"/>
      <c r="CB8" s="216"/>
      <c r="CC8" s="216"/>
      <c r="CD8" s="216"/>
      <c r="CE8" s="216"/>
      <c r="CF8" s="216"/>
      <c r="CG8" s="216"/>
      <c r="CH8" s="216"/>
      <c r="CI8" s="216"/>
      <c r="CJ8" s="216"/>
      <c r="CK8" s="216"/>
      <c r="CL8" s="216"/>
      <c r="CM8" s="216"/>
      <c r="CN8" s="216"/>
      <c r="CO8" s="216"/>
      <c r="CP8" s="216"/>
      <c r="CQ8" s="216"/>
      <c r="CR8" s="216"/>
      <c r="CS8" s="216"/>
      <c r="CT8" s="216"/>
      <c r="CU8" s="216"/>
      <c r="CV8" s="216"/>
      <c r="CW8" s="216"/>
      <c r="CX8" s="216"/>
      <c r="CY8" s="216"/>
      <c r="CZ8" s="216"/>
      <c r="DA8" s="216"/>
      <c r="DB8" s="216"/>
      <c r="DC8" s="216"/>
      <c r="DD8" s="216"/>
      <c r="DE8" s="216"/>
      <c r="DF8" s="216"/>
      <c r="DG8" s="216"/>
      <c r="DH8" s="216"/>
      <c r="DI8" s="216"/>
      <c r="DJ8" s="216"/>
      <c r="DK8" s="216"/>
      <c r="DL8" s="216"/>
      <c r="DM8" s="216"/>
      <c r="DN8" s="216"/>
      <c r="DO8" s="216"/>
      <c r="DP8" s="216"/>
      <c r="DQ8" s="216"/>
      <c r="DR8" s="216"/>
      <c r="DS8" s="216"/>
      <c r="DT8" s="216"/>
      <c r="DU8" s="216"/>
      <c r="DV8" s="216"/>
      <c r="DW8" s="216"/>
      <c r="DX8" s="216"/>
      <c r="DY8" s="216"/>
      <c r="DZ8" s="216"/>
      <c r="EA8" s="216"/>
      <c r="EB8" s="216"/>
      <c r="EC8" s="216"/>
      <c r="ED8" s="216"/>
      <c r="EE8" s="216"/>
      <c r="EF8" s="216"/>
      <c r="EG8" s="216"/>
      <c r="EH8" s="216"/>
      <c r="EI8" s="216"/>
      <c r="EJ8" s="216"/>
      <c r="EK8" s="216"/>
      <c r="EL8" s="216"/>
      <c r="EM8" s="216"/>
      <c r="EN8" s="216"/>
      <c r="EO8" s="216"/>
      <c r="EP8" s="216"/>
      <c r="EQ8" s="216"/>
      <c r="ER8" s="216"/>
      <c r="ES8" s="216"/>
      <c r="ET8" s="216"/>
      <c r="EU8" s="216"/>
      <c r="EV8" s="216"/>
      <c r="EW8" s="216"/>
      <c r="EX8" s="216"/>
      <c r="EY8" s="216"/>
      <c r="EZ8" s="216"/>
      <c r="FA8" s="216"/>
      <c r="FB8" s="216"/>
      <c r="FC8" s="216"/>
      <c r="FD8" s="216"/>
      <c r="FE8" s="216"/>
      <c r="FF8" s="216"/>
      <c r="FG8" s="216"/>
      <c r="FH8" s="216"/>
      <c r="FI8" s="216"/>
      <c r="FJ8" s="216"/>
      <c r="FK8" s="216"/>
      <c r="FL8" s="216"/>
      <c r="FM8" s="216"/>
      <c r="FN8" s="216"/>
      <c r="FO8" s="216"/>
      <c r="FP8" s="216"/>
      <c r="FQ8" s="216"/>
      <c r="FR8" s="216"/>
      <c r="FS8" s="216"/>
      <c r="FT8" s="216"/>
      <c r="FU8" s="216"/>
      <c r="FV8" s="216"/>
      <c r="FW8" s="216"/>
      <c r="FX8" s="216"/>
      <c r="FY8" s="216"/>
      <c r="FZ8" s="216"/>
      <c r="GA8" s="216"/>
      <c r="GB8" s="216"/>
      <c r="GC8" s="216"/>
      <c r="GD8" s="216"/>
      <c r="GE8" s="216"/>
      <c r="GF8" s="216"/>
      <c r="GG8" s="216"/>
      <c r="GH8" s="216"/>
      <c r="GI8" s="216"/>
      <c r="GJ8" s="216"/>
      <c r="GK8" s="216"/>
      <c r="GL8" s="216"/>
      <c r="GM8" s="216"/>
      <c r="GN8" s="216"/>
      <c r="GO8" s="216"/>
      <c r="GP8" s="216"/>
      <c r="GQ8" s="216"/>
      <c r="GR8" s="216"/>
      <c r="GS8" s="216"/>
      <c r="GT8" s="216"/>
      <c r="GU8" s="216"/>
      <c r="GV8" s="216"/>
      <c r="GW8" s="216"/>
      <c r="GX8" s="216"/>
      <c r="GY8" s="216"/>
      <c r="GZ8" s="216"/>
      <c r="HA8" s="216"/>
      <c r="HB8" s="216"/>
      <c r="HC8" s="216"/>
      <c r="HD8" s="216"/>
      <c r="HE8" s="216"/>
      <c r="HF8" s="216"/>
      <c r="HG8" s="216"/>
      <c r="HH8" s="216"/>
      <c r="HI8" s="216"/>
      <c r="HJ8" s="216"/>
      <c r="HK8" s="216"/>
      <c r="HL8" s="216"/>
      <c r="HM8" s="216"/>
      <c r="HN8" s="216"/>
      <c r="HO8" s="216"/>
      <c r="HP8" s="216"/>
      <c r="HQ8" s="216"/>
      <c r="HR8" s="216"/>
      <c r="HS8" s="216"/>
      <c r="HT8" s="216"/>
      <c r="HU8" s="216"/>
      <c r="HV8" s="216"/>
      <c r="HW8" s="216"/>
      <c r="HX8" s="216"/>
      <c r="HY8" s="216"/>
      <c r="HZ8" s="216"/>
      <c r="IA8" s="216"/>
      <c r="IB8" s="216"/>
      <c r="IC8" s="216"/>
      <c r="ID8" s="216"/>
      <c r="IE8" s="216"/>
      <c r="IF8" s="216"/>
      <c r="IG8" s="216"/>
      <c r="IH8" s="216"/>
      <c r="II8" s="216"/>
      <c r="IJ8" s="216"/>
      <c r="IK8" s="216"/>
      <c r="IL8" s="216"/>
      <c r="IM8" s="216"/>
      <c r="IN8" s="216"/>
      <c r="IO8" s="216"/>
      <c r="IP8" s="216"/>
      <c r="IQ8" s="216"/>
      <c r="IR8" s="216"/>
      <c r="IS8" s="216"/>
      <c r="IT8" s="216"/>
      <c r="IU8" s="216"/>
      <c r="IV8" s="216"/>
    </row>
    <row r="9" spans="1:256" s="92" customFormat="1" ht="15" customHeight="1">
      <c r="A9" s="244" t="s">
        <v>347</v>
      </c>
      <c r="B9" s="89">
        <v>6765</v>
      </c>
      <c r="C9" s="60">
        <v>749</v>
      </c>
      <c r="D9" s="60">
        <v>475</v>
      </c>
      <c r="E9" s="60">
        <v>118</v>
      </c>
      <c r="F9" s="60">
        <v>118</v>
      </c>
      <c r="G9" s="60">
        <v>38</v>
      </c>
      <c r="H9" s="60">
        <v>183</v>
      </c>
      <c r="I9" s="60">
        <v>5833</v>
      </c>
      <c r="J9" s="215"/>
      <c r="K9" s="212"/>
      <c r="L9" s="212"/>
      <c r="M9" s="212"/>
      <c r="N9" s="212"/>
      <c r="O9" s="212"/>
      <c r="P9" s="212"/>
      <c r="Q9" s="212"/>
      <c r="R9" s="212"/>
      <c r="S9" s="212"/>
      <c r="T9" s="212"/>
      <c r="U9" s="212"/>
      <c r="V9" s="212"/>
      <c r="W9" s="212"/>
      <c r="X9" s="212"/>
      <c r="Y9" s="212"/>
      <c r="Z9" s="212"/>
      <c r="AA9" s="212"/>
      <c r="AB9" s="212"/>
      <c r="AC9" s="212"/>
      <c r="AD9" s="212"/>
      <c r="AE9" s="212"/>
      <c r="AF9" s="212"/>
      <c r="AG9" s="212"/>
      <c r="AH9" s="212"/>
      <c r="AI9" s="212"/>
      <c r="AJ9" s="212"/>
      <c r="AK9" s="212"/>
      <c r="AL9" s="212"/>
      <c r="AM9" s="212"/>
      <c r="AN9" s="212"/>
      <c r="AO9" s="212"/>
      <c r="AP9" s="212"/>
      <c r="AQ9" s="212"/>
      <c r="AR9" s="212"/>
      <c r="AS9" s="212"/>
      <c r="AT9" s="212"/>
      <c r="AU9" s="212"/>
      <c r="AV9" s="212"/>
      <c r="AW9" s="212"/>
      <c r="AX9" s="212"/>
      <c r="AY9" s="212"/>
      <c r="AZ9" s="212"/>
      <c r="BA9" s="212"/>
      <c r="BB9" s="212"/>
      <c r="BC9" s="212"/>
      <c r="BD9" s="212"/>
      <c r="BE9" s="212"/>
      <c r="BF9" s="212"/>
      <c r="BG9" s="212"/>
      <c r="BH9" s="212"/>
      <c r="BI9" s="212"/>
      <c r="BJ9" s="212"/>
      <c r="BK9" s="212"/>
      <c r="BL9" s="212"/>
      <c r="BM9" s="212"/>
      <c r="BN9" s="212"/>
      <c r="BO9" s="212"/>
      <c r="BP9" s="212"/>
      <c r="BQ9" s="212"/>
      <c r="BR9" s="212"/>
      <c r="BS9" s="212"/>
      <c r="BT9" s="212"/>
      <c r="BU9" s="212"/>
      <c r="BV9" s="212"/>
      <c r="BW9" s="212"/>
      <c r="BX9" s="212"/>
      <c r="BY9" s="212"/>
      <c r="BZ9" s="212"/>
      <c r="CA9" s="212"/>
      <c r="CB9" s="212"/>
      <c r="CC9" s="212"/>
      <c r="CD9" s="212"/>
      <c r="CE9" s="212"/>
      <c r="CF9" s="212"/>
      <c r="CG9" s="212"/>
      <c r="CH9" s="212"/>
      <c r="CI9" s="212"/>
      <c r="CJ9" s="212"/>
      <c r="CK9" s="212"/>
      <c r="CL9" s="212"/>
      <c r="CM9" s="212"/>
      <c r="CN9" s="212"/>
      <c r="CO9" s="212"/>
      <c r="CP9" s="212"/>
      <c r="CQ9" s="212"/>
      <c r="CR9" s="212"/>
      <c r="CS9" s="212"/>
      <c r="CT9" s="212"/>
      <c r="CU9" s="212"/>
      <c r="CV9" s="212"/>
      <c r="CW9" s="212"/>
      <c r="CX9" s="212"/>
      <c r="CY9" s="212"/>
      <c r="CZ9" s="212"/>
      <c r="DA9" s="212"/>
      <c r="DB9" s="212"/>
      <c r="DC9" s="212"/>
      <c r="DD9" s="212"/>
      <c r="DE9" s="212"/>
      <c r="DF9" s="212"/>
      <c r="DG9" s="212"/>
      <c r="DH9" s="212"/>
      <c r="DI9" s="212"/>
      <c r="DJ9" s="212"/>
      <c r="DK9" s="212"/>
      <c r="DL9" s="212"/>
      <c r="DM9" s="212"/>
      <c r="DN9" s="212"/>
      <c r="DO9" s="212"/>
      <c r="DP9" s="212"/>
      <c r="DQ9" s="212"/>
      <c r="DR9" s="212"/>
      <c r="DS9" s="212"/>
      <c r="DT9" s="212"/>
      <c r="DU9" s="212"/>
      <c r="DV9" s="212"/>
      <c r="DW9" s="212"/>
      <c r="DX9" s="212"/>
      <c r="DY9" s="212"/>
      <c r="DZ9" s="212"/>
      <c r="EA9" s="212"/>
      <c r="EB9" s="212"/>
      <c r="EC9" s="212"/>
      <c r="ED9" s="212"/>
      <c r="EE9" s="212"/>
      <c r="EF9" s="212"/>
      <c r="EG9" s="212"/>
      <c r="EH9" s="212"/>
      <c r="EI9" s="212"/>
      <c r="EJ9" s="212"/>
      <c r="EK9" s="212"/>
      <c r="EL9" s="212"/>
      <c r="EM9" s="212"/>
      <c r="EN9" s="212"/>
      <c r="EO9" s="212"/>
      <c r="EP9" s="212"/>
      <c r="EQ9" s="212"/>
      <c r="ER9" s="212"/>
      <c r="ES9" s="212"/>
      <c r="ET9" s="212"/>
      <c r="EU9" s="212"/>
      <c r="EV9" s="212"/>
      <c r="EW9" s="212"/>
      <c r="EX9" s="212"/>
      <c r="EY9" s="212"/>
      <c r="EZ9" s="212"/>
      <c r="FA9" s="212"/>
      <c r="FB9" s="212"/>
      <c r="FC9" s="212"/>
      <c r="FD9" s="212"/>
      <c r="FE9" s="212"/>
      <c r="FF9" s="212"/>
      <c r="FG9" s="212"/>
      <c r="FH9" s="212"/>
      <c r="FI9" s="212"/>
      <c r="FJ9" s="212"/>
      <c r="FK9" s="212"/>
      <c r="FL9" s="212"/>
      <c r="FM9" s="212"/>
      <c r="FN9" s="212"/>
      <c r="FO9" s="212"/>
      <c r="FP9" s="212"/>
      <c r="FQ9" s="212"/>
      <c r="FR9" s="212"/>
      <c r="FS9" s="212"/>
      <c r="FT9" s="212"/>
      <c r="FU9" s="212"/>
      <c r="FV9" s="212"/>
      <c r="FW9" s="212"/>
      <c r="FX9" s="212"/>
      <c r="FY9" s="212"/>
      <c r="FZ9" s="212"/>
      <c r="GA9" s="212"/>
      <c r="GB9" s="212"/>
      <c r="GC9" s="212"/>
      <c r="GD9" s="212"/>
      <c r="GE9" s="212"/>
      <c r="GF9" s="212"/>
      <c r="GG9" s="212"/>
      <c r="GH9" s="212"/>
      <c r="GI9" s="212"/>
      <c r="GJ9" s="212"/>
      <c r="GK9" s="212"/>
      <c r="GL9" s="212"/>
      <c r="GM9" s="212"/>
      <c r="GN9" s="212"/>
      <c r="GO9" s="212"/>
      <c r="GP9" s="212"/>
      <c r="GQ9" s="212"/>
      <c r="GR9" s="212"/>
      <c r="GS9" s="212"/>
      <c r="GT9" s="212"/>
      <c r="GU9" s="212"/>
      <c r="GV9" s="212"/>
      <c r="GW9" s="212"/>
      <c r="GX9" s="212"/>
      <c r="GY9" s="212"/>
      <c r="GZ9" s="212"/>
      <c r="HA9" s="212"/>
      <c r="HB9" s="212"/>
      <c r="HC9" s="212"/>
      <c r="HD9" s="212"/>
      <c r="HE9" s="212"/>
      <c r="HF9" s="212"/>
      <c r="HG9" s="212"/>
      <c r="HH9" s="212"/>
      <c r="HI9" s="212"/>
      <c r="HJ9" s="212"/>
      <c r="HK9" s="212"/>
      <c r="HL9" s="212"/>
      <c r="HM9" s="212"/>
      <c r="HN9" s="212"/>
      <c r="HO9" s="212"/>
      <c r="HP9" s="212"/>
      <c r="HQ9" s="212"/>
      <c r="HR9" s="212"/>
      <c r="HS9" s="212"/>
      <c r="HT9" s="212"/>
      <c r="HU9" s="212"/>
      <c r="HV9" s="212"/>
      <c r="HW9" s="212"/>
      <c r="HX9" s="212"/>
      <c r="HY9" s="212"/>
      <c r="HZ9" s="212"/>
      <c r="IA9" s="212"/>
      <c r="IB9" s="212"/>
      <c r="IC9" s="212"/>
      <c r="ID9" s="212"/>
      <c r="IE9" s="212"/>
      <c r="IF9" s="212"/>
      <c r="IG9" s="212"/>
      <c r="IH9" s="212"/>
      <c r="II9" s="212"/>
      <c r="IJ9" s="212"/>
      <c r="IK9" s="212"/>
      <c r="IL9" s="212"/>
      <c r="IM9" s="212"/>
      <c r="IN9" s="212"/>
      <c r="IO9" s="212"/>
      <c r="IP9" s="212"/>
      <c r="IQ9" s="212"/>
      <c r="IR9" s="212"/>
      <c r="IS9" s="212"/>
      <c r="IT9" s="212"/>
      <c r="IU9" s="212"/>
      <c r="IV9" s="212"/>
    </row>
    <row r="10" spans="1:256" s="70" customFormat="1" ht="15" customHeight="1">
      <c r="A10" s="291" t="s">
        <v>348</v>
      </c>
      <c r="B10" s="362">
        <v>6714</v>
      </c>
      <c r="C10" s="325">
        <v>749</v>
      </c>
      <c r="D10" s="325">
        <v>476</v>
      </c>
      <c r="E10" s="325">
        <v>113</v>
      </c>
      <c r="F10" s="325">
        <v>124</v>
      </c>
      <c r="G10" s="325">
        <v>37</v>
      </c>
      <c r="H10" s="325">
        <v>163</v>
      </c>
      <c r="I10" s="325">
        <v>5802</v>
      </c>
      <c r="J10" s="216"/>
      <c r="K10" s="216"/>
      <c r="L10" s="216"/>
      <c r="M10" s="216"/>
      <c r="N10" s="216"/>
      <c r="O10" s="216"/>
      <c r="P10" s="216"/>
      <c r="Q10" s="216"/>
      <c r="R10" s="216"/>
      <c r="S10" s="216"/>
      <c r="T10" s="216"/>
      <c r="U10" s="216"/>
      <c r="V10" s="216"/>
      <c r="W10" s="216"/>
      <c r="X10" s="216"/>
      <c r="Y10" s="216"/>
      <c r="Z10" s="216"/>
      <c r="AA10" s="216"/>
      <c r="AB10" s="216"/>
      <c r="AC10" s="216"/>
      <c r="AD10" s="216"/>
      <c r="AE10" s="216"/>
      <c r="AF10" s="216"/>
      <c r="AG10" s="216"/>
      <c r="AH10" s="216"/>
      <c r="AI10" s="216"/>
      <c r="AJ10" s="216"/>
      <c r="AK10" s="216"/>
      <c r="AL10" s="216"/>
      <c r="AM10" s="216"/>
      <c r="AN10" s="216"/>
      <c r="AO10" s="216"/>
      <c r="AP10" s="216"/>
      <c r="AQ10" s="216"/>
      <c r="AR10" s="216"/>
      <c r="AS10" s="216"/>
      <c r="AT10" s="216"/>
      <c r="AU10" s="216"/>
      <c r="AV10" s="216"/>
      <c r="AW10" s="216"/>
      <c r="AX10" s="216"/>
      <c r="AY10" s="216"/>
      <c r="AZ10" s="216"/>
      <c r="BA10" s="216"/>
      <c r="BB10" s="216"/>
      <c r="BC10" s="216"/>
      <c r="BD10" s="216"/>
      <c r="BE10" s="216"/>
      <c r="BF10" s="216"/>
      <c r="BG10" s="216"/>
      <c r="BH10" s="216"/>
      <c r="BI10" s="216"/>
      <c r="BJ10" s="216"/>
      <c r="BK10" s="216"/>
      <c r="BL10" s="216"/>
      <c r="BM10" s="216"/>
      <c r="BN10" s="216"/>
      <c r="BO10" s="216"/>
      <c r="BP10" s="216"/>
      <c r="BQ10" s="216"/>
      <c r="BR10" s="216"/>
      <c r="BS10" s="216"/>
      <c r="BT10" s="216"/>
      <c r="BU10" s="216"/>
      <c r="BV10" s="216"/>
      <c r="BW10" s="216"/>
      <c r="BX10" s="216"/>
      <c r="BY10" s="216"/>
      <c r="BZ10" s="216"/>
      <c r="CA10" s="216"/>
      <c r="CB10" s="216"/>
      <c r="CC10" s="216"/>
      <c r="CD10" s="216"/>
      <c r="CE10" s="216"/>
      <c r="CF10" s="216"/>
      <c r="CG10" s="216"/>
      <c r="CH10" s="216"/>
      <c r="CI10" s="216"/>
      <c r="CJ10" s="216"/>
      <c r="CK10" s="216"/>
      <c r="CL10" s="216"/>
      <c r="CM10" s="216"/>
      <c r="CN10" s="216"/>
      <c r="CO10" s="216"/>
      <c r="CP10" s="216"/>
      <c r="CQ10" s="216"/>
      <c r="CR10" s="216"/>
      <c r="CS10" s="216"/>
      <c r="CT10" s="216"/>
      <c r="CU10" s="216"/>
      <c r="CV10" s="216"/>
      <c r="CW10" s="216"/>
      <c r="CX10" s="216"/>
      <c r="CY10" s="216"/>
      <c r="CZ10" s="216"/>
      <c r="DA10" s="216"/>
      <c r="DB10" s="216"/>
      <c r="DC10" s="216"/>
      <c r="DD10" s="216"/>
      <c r="DE10" s="216"/>
      <c r="DF10" s="216"/>
      <c r="DG10" s="216"/>
      <c r="DH10" s="216"/>
      <c r="DI10" s="216"/>
      <c r="DJ10" s="216"/>
      <c r="DK10" s="216"/>
      <c r="DL10" s="216"/>
      <c r="DM10" s="216"/>
      <c r="DN10" s="216"/>
      <c r="DO10" s="216"/>
      <c r="DP10" s="216"/>
      <c r="DQ10" s="216"/>
      <c r="DR10" s="216"/>
      <c r="DS10" s="216"/>
      <c r="DT10" s="216"/>
      <c r="DU10" s="216"/>
      <c r="DV10" s="216"/>
      <c r="DW10" s="216"/>
      <c r="DX10" s="216"/>
      <c r="DY10" s="216"/>
      <c r="DZ10" s="216"/>
      <c r="EA10" s="216"/>
      <c r="EB10" s="216"/>
      <c r="EC10" s="216"/>
      <c r="ED10" s="216"/>
      <c r="EE10" s="216"/>
      <c r="EF10" s="216"/>
      <c r="EG10" s="216"/>
      <c r="EH10" s="216"/>
      <c r="EI10" s="216"/>
      <c r="EJ10" s="216"/>
      <c r="EK10" s="216"/>
      <c r="EL10" s="216"/>
      <c r="EM10" s="216"/>
      <c r="EN10" s="216"/>
      <c r="EO10" s="216"/>
      <c r="EP10" s="216"/>
      <c r="EQ10" s="216"/>
      <c r="ER10" s="216"/>
      <c r="ES10" s="216"/>
      <c r="ET10" s="216"/>
      <c r="EU10" s="216"/>
      <c r="EV10" s="216"/>
      <c r="EW10" s="216"/>
      <c r="EX10" s="216"/>
      <c r="EY10" s="216"/>
      <c r="EZ10" s="216"/>
      <c r="FA10" s="216"/>
      <c r="FB10" s="216"/>
      <c r="FC10" s="216"/>
      <c r="FD10" s="216"/>
      <c r="FE10" s="216"/>
      <c r="FF10" s="216"/>
      <c r="FG10" s="216"/>
      <c r="FH10" s="216"/>
      <c r="FI10" s="216"/>
      <c r="FJ10" s="216"/>
      <c r="FK10" s="216"/>
      <c r="FL10" s="216"/>
      <c r="FM10" s="216"/>
      <c r="FN10" s="216"/>
      <c r="FO10" s="216"/>
      <c r="FP10" s="216"/>
      <c r="FQ10" s="216"/>
      <c r="FR10" s="216"/>
      <c r="FS10" s="216"/>
      <c r="FT10" s="216"/>
      <c r="FU10" s="216"/>
      <c r="FV10" s="216"/>
      <c r="FW10" s="216"/>
      <c r="FX10" s="216"/>
      <c r="FY10" s="216"/>
      <c r="FZ10" s="216"/>
      <c r="GA10" s="216"/>
      <c r="GB10" s="216"/>
      <c r="GC10" s="216"/>
      <c r="GD10" s="216"/>
      <c r="GE10" s="216"/>
      <c r="GF10" s="216"/>
      <c r="GG10" s="216"/>
      <c r="GH10" s="216"/>
      <c r="GI10" s="216"/>
      <c r="GJ10" s="216"/>
      <c r="GK10" s="216"/>
      <c r="GL10" s="216"/>
      <c r="GM10" s="216"/>
      <c r="GN10" s="216"/>
      <c r="GO10" s="216"/>
      <c r="GP10" s="216"/>
      <c r="GQ10" s="216"/>
      <c r="GR10" s="216"/>
      <c r="GS10" s="216"/>
      <c r="GT10" s="216"/>
      <c r="GU10" s="216"/>
      <c r="GV10" s="216"/>
      <c r="GW10" s="216"/>
      <c r="GX10" s="216"/>
      <c r="GY10" s="216"/>
      <c r="GZ10" s="216"/>
      <c r="HA10" s="216"/>
      <c r="HB10" s="216"/>
      <c r="HC10" s="216"/>
      <c r="HD10" s="216"/>
      <c r="HE10" s="216"/>
      <c r="HF10" s="216"/>
      <c r="HG10" s="216"/>
      <c r="HH10" s="216"/>
      <c r="HI10" s="216"/>
      <c r="HJ10" s="216"/>
      <c r="HK10" s="216"/>
      <c r="HL10" s="216"/>
      <c r="HM10" s="216"/>
      <c r="HN10" s="216"/>
      <c r="HO10" s="216"/>
      <c r="HP10" s="216"/>
      <c r="HQ10" s="216"/>
      <c r="HR10" s="216"/>
      <c r="HS10" s="216"/>
      <c r="HT10" s="216"/>
      <c r="HU10" s="216"/>
      <c r="HV10" s="216"/>
      <c r="HW10" s="216"/>
      <c r="HX10" s="216"/>
      <c r="HY10" s="216"/>
      <c r="HZ10" s="216"/>
      <c r="IA10" s="216"/>
      <c r="IB10" s="216"/>
      <c r="IC10" s="216"/>
      <c r="ID10" s="216"/>
      <c r="IE10" s="216"/>
      <c r="IF10" s="216"/>
      <c r="IG10" s="216"/>
      <c r="IH10" s="216"/>
      <c r="II10" s="216"/>
      <c r="IJ10" s="216"/>
      <c r="IK10" s="216"/>
      <c r="IL10" s="216"/>
      <c r="IM10" s="216"/>
      <c r="IN10" s="216"/>
      <c r="IO10" s="216"/>
      <c r="IP10" s="216"/>
      <c r="IQ10" s="216"/>
      <c r="IR10" s="216"/>
      <c r="IS10" s="216"/>
      <c r="IT10" s="216"/>
      <c r="IU10" s="216"/>
      <c r="IV10" s="216"/>
    </row>
    <row r="11" spans="1:256" s="70" customFormat="1" ht="15" customHeight="1">
      <c r="A11" s="297" t="s">
        <v>560</v>
      </c>
      <c r="B11" s="363">
        <v>6648</v>
      </c>
      <c r="C11" s="328">
        <v>646</v>
      </c>
      <c r="D11" s="328">
        <v>421</v>
      </c>
      <c r="E11" s="328">
        <v>76</v>
      </c>
      <c r="F11" s="328">
        <v>113</v>
      </c>
      <c r="G11" s="328">
        <v>36</v>
      </c>
      <c r="H11" s="328">
        <v>148</v>
      </c>
      <c r="I11" s="328">
        <v>5854</v>
      </c>
      <c r="J11" s="216"/>
      <c r="K11" s="216"/>
      <c r="L11" s="216"/>
      <c r="M11" s="216"/>
      <c r="N11" s="216"/>
      <c r="O11" s="216"/>
      <c r="P11" s="216"/>
      <c r="Q11" s="216"/>
      <c r="R11" s="216"/>
      <c r="S11" s="216"/>
      <c r="T11" s="216"/>
      <c r="U11" s="216"/>
      <c r="V11" s="216"/>
      <c r="W11" s="216"/>
      <c r="X11" s="216"/>
      <c r="Y11" s="216"/>
      <c r="Z11" s="216"/>
      <c r="AA11" s="216"/>
      <c r="AB11" s="216"/>
      <c r="AC11" s="216"/>
      <c r="AD11" s="216"/>
      <c r="AE11" s="216"/>
      <c r="AF11" s="216"/>
      <c r="AG11" s="216"/>
      <c r="AH11" s="216"/>
      <c r="AI11" s="216"/>
      <c r="AJ11" s="216"/>
      <c r="AK11" s="216"/>
      <c r="AL11" s="216"/>
      <c r="AM11" s="216"/>
      <c r="AN11" s="216"/>
      <c r="AO11" s="216"/>
      <c r="AP11" s="216"/>
      <c r="AQ11" s="216"/>
      <c r="AR11" s="216"/>
      <c r="AS11" s="216"/>
      <c r="AT11" s="216"/>
      <c r="AU11" s="216"/>
      <c r="AV11" s="216"/>
      <c r="AW11" s="216"/>
      <c r="AX11" s="216"/>
      <c r="AY11" s="216"/>
      <c r="AZ11" s="216"/>
      <c r="BA11" s="216"/>
      <c r="BB11" s="216"/>
      <c r="BC11" s="216"/>
      <c r="BD11" s="216"/>
      <c r="BE11" s="216"/>
      <c r="BF11" s="216"/>
      <c r="BG11" s="216"/>
      <c r="BH11" s="216"/>
      <c r="BI11" s="216"/>
      <c r="BJ11" s="216"/>
      <c r="BK11" s="216"/>
      <c r="BL11" s="216"/>
      <c r="BM11" s="216"/>
      <c r="BN11" s="216"/>
      <c r="BO11" s="216"/>
      <c r="BP11" s="216"/>
      <c r="BQ11" s="216"/>
      <c r="BR11" s="216"/>
      <c r="BS11" s="216"/>
      <c r="BT11" s="216"/>
      <c r="BU11" s="216"/>
      <c r="BV11" s="216"/>
      <c r="BW11" s="216"/>
      <c r="BX11" s="216"/>
      <c r="BY11" s="216"/>
      <c r="BZ11" s="216"/>
      <c r="CA11" s="216"/>
      <c r="CB11" s="216"/>
      <c r="CC11" s="216"/>
      <c r="CD11" s="216"/>
      <c r="CE11" s="216"/>
      <c r="CF11" s="216"/>
      <c r="CG11" s="216"/>
      <c r="CH11" s="216"/>
      <c r="CI11" s="216"/>
      <c r="CJ11" s="216"/>
      <c r="CK11" s="216"/>
      <c r="CL11" s="216"/>
      <c r="CM11" s="216"/>
      <c r="CN11" s="216"/>
      <c r="CO11" s="216"/>
      <c r="CP11" s="216"/>
      <c r="CQ11" s="216"/>
      <c r="CR11" s="216"/>
      <c r="CS11" s="216"/>
      <c r="CT11" s="216"/>
      <c r="CU11" s="216"/>
      <c r="CV11" s="216"/>
      <c r="CW11" s="216"/>
      <c r="CX11" s="216"/>
      <c r="CY11" s="216"/>
      <c r="CZ11" s="216"/>
      <c r="DA11" s="216"/>
      <c r="DB11" s="216"/>
      <c r="DC11" s="216"/>
      <c r="DD11" s="216"/>
      <c r="DE11" s="216"/>
      <c r="DF11" s="216"/>
      <c r="DG11" s="216"/>
      <c r="DH11" s="216"/>
      <c r="DI11" s="216"/>
      <c r="DJ11" s="216"/>
      <c r="DK11" s="216"/>
      <c r="DL11" s="216"/>
      <c r="DM11" s="216"/>
      <c r="DN11" s="216"/>
      <c r="DO11" s="216"/>
      <c r="DP11" s="216"/>
      <c r="DQ11" s="216"/>
      <c r="DR11" s="216"/>
      <c r="DS11" s="216"/>
      <c r="DT11" s="216"/>
      <c r="DU11" s="216"/>
      <c r="DV11" s="216"/>
      <c r="DW11" s="216"/>
      <c r="DX11" s="216"/>
      <c r="DY11" s="216"/>
      <c r="DZ11" s="216"/>
      <c r="EA11" s="216"/>
      <c r="EB11" s="216"/>
      <c r="EC11" s="216"/>
      <c r="ED11" s="216"/>
      <c r="EE11" s="216"/>
      <c r="EF11" s="216"/>
      <c r="EG11" s="216"/>
      <c r="EH11" s="216"/>
      <c r="EI11" s="216"/>
      <c r="EJ11" s="216"/>
      <c r="EK11" s="216"/>
      <c r="EL11" s="216"/>
      <c r="EM11" s="216"/>
      <c r="EN11" s="216"/>
      <c r="EO11" s="216"/>
      <c r="EP11" s="216"/>
      <c r="EQ11" s="216"/>
      <c r="ER11" s="216"/>
      <c r="ES11" s="216"/>
      <c r="ET11" s="216"/>
      <c r="EU11" s="216"/>
      <c r="EV11" s="216"/>
      <c r="EW11" s="216"/>
      <c r="EX11" s="216"/>
      <c r="EY11" s="216"/>
      <c r="EZ11" s="216"/>
      <c r="FA11" s="216"/>
      <c r="FB11" s="216"/>
      <c r="FC11" s="216"/>
      <c r="FD11" s="216"/>
      <c r="FE11" s="216"/>
      <c r="FF11" s="216"/>
      <c r="FG11" s="216"/>
      <c r="FH11" s="216"/>
      <c r="FI11" s="216"/>
      <c r="FJ11" s="216"/>
      <c r="FK11" s="216"/>
      <c r="FL11" s="216"/>
      <c r="FM11" s="216"/>
      <c r="FN11" s="216"/>
      <c r="FO11" s="216"/>
      <c r="FP11" s="216"/>
      <c r="FQ11" s="216"/>
      <c r="FR11" s="216"/>
      <c r="FS11" s="216"/>
      <c r="FT11" s="216"/>
      <c r="FU11" s="216"/>
      <c r="FV11" s="216"/>
      <c r="FW11" s="216"/>
      <c r="FX11" s="216"/>
      <c r="FY11" s="216"/>
      <c r="FZ11" s="216"/>
      <c r="GA11" s="216"/>
      <c r="GB11" s="216"/>
      <c r="GC11" s="216"/>
      <c r="GD11" s="216"/>
      <c r="GE11" s="216"/>
      <c r="GF11" s="216"/>
      <c r="GG11" s="216"/>
      <c r="GH11" s="216"/>
      <c r="GI11" s="216"/>
      <c r="GJ11" s="216"/>
      <c r="GK11" s="216"/>
      <c r="GL11" s="216"/>
      <c r="GM11" s="216"/>
      <c r="GN11" s="216"/>
      <c r="GO11" s="216"/>
      <c r="GP11" s="216"/>
      <c r="GQ11" s="216"/>
      <c r="GR11" s="216"/>
      <c r="GS11" s="216"/>
      <c r="GT11" s="216"/>
      <c r="GU11" s="216"/>
      <c r="GV11" s="216"/>
      <c r="GW11" s="216"/>
      <c r="GX11" s="216"/>
      <c r="GY11" s="216"/>
      <c r="GZ11" s="216"/>
      <c r="HA11" s="216"/>
      <c r="HB11" s="216"/>
      <c r="HC11" s="216"/>
      <c r="HD11" s="216"/>
      <c r="HE11" s="216"/>
      <c r="HF11" s="216"/>
      <c r="HG11" s="216"/>
      <c r="HH11" s="216"/>
      <c r="HI11" s="216"/>
      <c r="HJ11" s="216"/>
      <c r="HK11" s="216"/>
      <c r="HL11" s="216"/>
      <c r="HM11" s="216"/>
      <c r="HN11" s="216"/>
      <c r="HO11" s="216"/>
      <c r="HP11" s="216"/>
      <c r="HQ11" s="216"/>
      <c r="HR11" s="216"/>
      <c r="HS11" s="216"/>
      <c r="HT11" s="216"/>
      <c r="HU11" s="216"/>
      <c r="HV11" s="216"/>
      <c r="HW11" s="216"/>
      <c r="HX11" s="216"/>
      <c r="HY11" s="216"/>
      <c r="HZ11" s="216"/>
      <c r="IA11" s="216"/>
      <c r="IB11" s="216"/>
      <c r="IC11" s="216"/>
      <c r="ID11" s="216"/>
      <c r="IE11" s="216"/>
      <c r="IF11" s="216"/>
      <c r="IG11" s="216"/>
      <c r="IH11" s="216"/>
      <c r="II11" s="216"/>
      <c r="IJ11" s="216"/>
      <c r="IK11" s="216"/>
      <c r="IL11" s="216"/>
      <c r="IM11" s="216"/>
      <c r="IN11" s="216"/>
      <c r="IO11" s="216"/>
      <c r="IP11" s="216"/>
      <c r="IQ11" s="216"/>
      <c r="IR11" s="216"/>
      <c r="IS11" s="216"/>
      <c r="IT11" s="216"/>
      <c r="IU11" s="216"/>
      <c r="IV11" s="216"/>
    </row>
    <row r="12" spans="1:256" s="12" customFormat="1" ht="14.25" customHeight="1">
      <c r="A12" s="35"/>
      <c r="B12" s="35"/>
      <c r="C12" s="35"/>
      <c r="D12" s="35"/>
      <c r="E12" s="35"/>
      <c r="F12" s="35"/>
      <c r="G12" s="35"/>
      <c r="H12" s="11"/>
      <c r="I12" s="85" t="s">
        <v>239</v>
      </c>
      <c r="J12" s="48"/>
      <c r="K12" s="48"/>
      <c r="L12" s="48"/>
      <c r="M12" s="48"/>
      <c r="N12" s="48"/>
      <c r="O12" s="48"/>
      <c r="P12" s="48"/>
      <c r="Q12" s="48"/>
      <c r="R12" s="48"/>
      <c r="S12" s="48"/>
      <c r="T12" s="48"/>
      <c r="U12" s="48"/>
      <c r="V12" s="48"/>
      <c r="W12" s="48"/>
      <c r="X12" s="48"/>
      <c r="Y12" s="48"/>
      <c r="Z12" s="48"/>
      <c r="AA12" s="48"/>
      <c r="AB12" s="48"/>
      <c r="AC12" s="48"/>
      <c r="AD12" s="48"/>
      <c r="AE12" s="48"/>
      <c r="AF12" s="48"/>
      <c r="AG12" s="48"/>
      <c r="AH12" s="48"/>
      <c r="AI12" s="48"/>
      <c r="AJ12" s="48"/>
      <c r="AK12" s="48"/>
      <c r="AL12" s="48"/>
      <c r="AM12" s="48"/>
      <c r="AN12" s="48"/>
      <c r="AO12" s="48"/>
      <c r="AP12" s="48"/>
      <c r="AQ12" s="48"/>
      <c r="AR12" s="48"/>
      <c r="AS12" s="48"/>
      <c r="AT12" s="48"/>
      <c r="AU12" s="48"/>
      <c r="AV12" s="48"/>
      <c r="AW12" s="48"/>
      <c r="AX12" s="48"/>
      <c r="AY12" s="48"/>
      <c r="AZ12" s="48"/>
      <c r="BA12" s="48"/>
      <c r="BB12" s="48"/>
      <c r="BC12" s="48"/>
      <c r="BD12" s="48"/>
      <c r="BE12" s="48"/>
      <c r="BF12" s="48"/>
      <c r="BG12" s="48"/>
      <c r="BH12" s="48"/>
      <c r="BI12" s="48"/>
      <c r="BJ12" s="48"/>
      <c r="BK12" s="48"/>
      <c r="BL12" s="48"/>
      <c r="BM12" s="48"/>
      <c r="BN12" s="48"/>
      <c r="BO12" s="48"/>
      <c r="BP12" s="48"/>
      <c r="BQ12" s="48"/>
      <c r="BR12" s="48"/>
      <c r="BS12" s="48"/>
      <c r="BT12" s="48"/>
      <c r="BU12" s="48"/>
      <c r="BV12" s="48"/>
      <c r="BW12" s="48"/>
      <c r="BX12" s="48"/>
      <c r="BY12" s="48"/>
      <c r="BZ12" s="48"/>
      <c r="CA12" s="48"/>
      <c r="CB12" s="48"/>
      <c r="CC12" s="48"/>
      <c r="CD12" s="48"/>
      <c r="CE12" s="48"/>
      <c r="CF12" s="48"/>
      <c r="CG12" s="48"/>
      <c r="CH12" s="48"/>
      <c r="CI12" s="48"/>
      <c r="CJ12" s="48"/>
      <c r="CK12" s="48"/>
      <c r="CL12" s="48"/>
      <c r="CM12" s="48"/>
      <c r="CN12" s="48"/>
      <c r="CO12" s="48"/>
      <c r="CP12" s="48"/>
      <c r="CQ12" s="48"/>
      <c r="CR12" s="48"/>
      <c r="CS12" s="48"/>
      <c r="CT12" s="48"/>
      <c r="CU12" s="48"/>
      <c r="CV12" s="48"/>
      <c r="CW12" s="48"/>
      <c r="CX12" s="48"/>
      <c r="CY12" s="48"/>
      <c r="CZ12" s="48"/>
      <c r="DA12" s="48"/>
      <c r="DB12" s="48"/>
      <c r="DC12" s="48"/>
      <c r="DD12" s="48"/>
      <c r="DE12" s="48"/>
      <c r="DF12" s="48"/>
      <c r="DG12" s="48"/>
      <c r="DH12" s="48"/>
      <c r="DI12" s="48"/>
      <c r="DJ12" s="48"/>
      <c r="DK12" s="48"/>
      <c r="DL12" s="48"/>
      <c r="DM12" s="48"/>
      <c r="DN12" s="48"/>
      <c r="DO12" s="48"/>
      <c r="DP12" s="48"/>
      <c r="DQ12" s="48"/>
      <c r="DR12" s="48"/>
      <c r="DS12" s="48"/>
      <c r="DT12" s="48"/>
      <c r="DU12" s="48"/>
      <c r="DV12" s="48"/>
      <c r="DW12" s="48"/>
      <c r="DX12" s="48"/>
      <c r="DY12" s="48"/>
      <c r="DZ12" s="48"/>
      <c r="EA12" s="48"/>
      <c r="EB12" s="48"/>
      <c r="EC12" s="48"/>
      <c r="ED12" s="48"/>
      <c r="EE12" s="48"/>
      <c r="EF12" s="48"/>
      <c r="EG12" s="48"/>
      <c r="EH12" s="48"/>
      <c r="EI12" s="48"/>
      <c r="EJ12" s="48"/>
      <c r="EK12" s="48"/>
      <c r="EL12" s="48"/>
      <c r="EM12" s="48"/>
      <c r="EN12" s="48"/>
      <c r="EO12" s="48"/>
      <c r="EP12" s="48"/>
      <c r="EQ12" s="48"/>
      <c r="ER12" s="48"/>
      <c r="ES12" s="48"/>
      <c r="ET12" s="48"/>
      <c r="EU12" s="48"/>
      <c r="EV12" s="48"/>
      <c r="EW12" s="48"/>
      <c r="EX12" s="48"/>
      <c r="EY12" s="48"/>
      <c r="EZ12" s="48"/>
      <c r="FA12" s="48"/>
      <c r="FB12" s="48"/>
      <c r="FC12" s="48"/>
      <c r="FD12" s="48"/>
      <c r="FE12" s="48"/>
      <c r="FF12" s="48"/>
      <c r="FG12" s="48"/>
      <c r="FH12" s="48"/>
      <c r="FI12" s="48"/>
      <c r="FJ12" s="48"/>
      <c r="FK12" s="48"/>
      <c r="FL12" s="48"/>
      <c r="FM12" s="48"/>
      <c r="FN12" s="48"/>
      <c r="FO12" s="48"/>
      <c r="FP12" s="48"/>
      <c r="FQ12" s="48"/>
      <c r="FR12" s="48"/>
      <c r="FS12" s="48"/>
      <c r="FT12" s="48"/>
      <c r="FU12" s="48"/>
      <c r="FV12" s="48"/>
      <c r="FW12" s="48"/>
      <c r="FX12" s="48"/>
      <c r="FY12" s="48"/>
      <c r="FZ12" s="48"/>
      <c r="GA12" s="48"/>
      <c r="GB12" s="48"/>
      <c r="GC12" s="48"/>
      <c r="GD12" s="48"/>
      <c r="GE12" s="48"/>
      <c r="GF12" s="48"/>
      <c r="GG12" s="48"/>
      <c r="GH12" s="48"/>
      <c r="GI12" s="48"/>
      <c r="GJ12" s="48"/>
      <c r="GK12" s="48"/>
      <c r="GL12" s="48"/>
      <c r="GM12" s="48"/>
      <c r="GN12" s="48"/>
      <c r="GO12" s="48"/>
      <c r="GP12" s="48"/>
      <c r="GQ12" s="48"/>
      <c r="GR12" s="48"/>
      <c r="GS12" s="48"/>
      <c r="GT12" s="48"/>
      <c r="GU12" s="48"/>
      <c r="GV12" s="48"/>
      <c r="GW12" s="48"/>
      <c r="GX12" s="48"/>
      <c r="GY12" s="48"/>
      <c r="GZ12" s="48"/>
      <c r="HA12" s="48"/>
      <c r="HB12" s="48"/>
      <c r="HC12" s="48"/>
      <c r="HD12" s="48"/>
      <c r="HE12" s="48"/>
      <c r="HF12" s="48"/>
      <c r="HG12" s="48"/>
      <c r="HH12" s="48"/>
      <c r="HI12" s="48"/>
      <c r="HJ12" s="48"/>
      <c r="HK12" s="48"/>
      <c r="HL12" s="48"/>
      <c r="HM12" s="48"/>
      <c r="HN12" s="48"/>
      <c r="HO12" s="48"/>
      <c r="HP12" s="48"/>
      <c r="HQ12" s="48"/>
      <c r="HR12" s="48"/>
      <c r="HS12" s="48"/>
      <c r="HT12" s="48"/>
      <c r="HU12" s="48"/>
      <c r="HV12" s="48"/>
      <c r="HW12" s="48"/>
      <c r="HX12" s="48"/>
      <c r="HY12" s="48"/>
      <c r="HZ12" s="48"/>
      <c r="IA12" s="48"/>
      <c r="IB12" s="48"/>
      <c r="IC12" s="48"/>
      <c r="ID12" s="48"/>
      <c r="IE12" s="48"/>
      <c r="IF12" s="48"/>
      <c r="IG12" s="48"/>
      <c r="IH12" s="48"/>
      <c r="II12" s="48"/>
      <c r="IJ12" s="48"/>
      <c r="IK12" s="48"/>
      <c r="IL12" s="48"/>
      <c r="IM12" s="48"/>
      <c r="IN12" s="48"/>
      <c r="IO12" s="48"/>
      <c r="IP12" s="48"/>
      <c r="IQ12" s="48"/>
      <c r="IR12" s="48"/>
      <c r="IS12" s="48"/>
      <c r="IT12" s="48"/>
      <c r="IU12" s="48"/>
      <c r="IV12" s="48"/>
    </row>
  </sheetData>
  <mergeCells count="9">
    <mergeCell ref="A3:A6"/>
    <mergeCell ref="B3:B6"/>
    <mergeCell ref="H3:H6"/>
    <mergeCell ref="I3:I6"/>
    <mergeCell ref="C4:C6"/>
    <mergeCell ref="D4:D6"/>
    <mergeCell ref="E4:E6"/>
    <mergeCell ref="F4:F6"/>
    <mergeCell ref="G4:G6"/>
  </mergeCells>
  <phoneticPr fontId="4"/>
  <pageMargins left="0.51181102362204722" right="0.51181102362204722" top="0.39370078740157483" bottom="0.51181102362204722" header="0" footer="0"/>
  <pageSetup paperSize="9"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8"/>
  <sheetViews>
    <sheetView showGridLines="0" showOutlineSymbols="0" zoomScaleNormal="100" zoomScaleSheetLayoutView="100" workbookViewId="0"/>
  </sheetViews>
  <sheetFormatPr defaultColWidth="10.69921875" defaultRowHeight="13.2"/>
  <cols>
    <col min="1" max="1" width="11.09765625" style="1" customWidth="1"/>
    <col min="2" max="5" width="9.09765625" style="1" customWidth="1"/>
    <col min="6" max="6" width="11.3984375" style="1" customWidth="1"/>
    <col min="7" max="9" width="8.19921875" style="1" customWidth="1"/>
    <col min="10" max="10" width="7.59765625" style="1" customWidth="1"/>
    <col min="11" max="16384" width="10.69921875" style="1"/>
  </cols>
  <sheetData>
    <row r="1" spans="1:11" s="4" customFormat="1" ht="15.9" customHeight="1">
      <c r="A1" s="3" t="s">
        <v>288</v>
      </c>
      <c r="B1" s="1"/>
      <c r="C1" s="1"/>
      <c r="D1" s="1"/>
      <c r="E1" s="1"/>
      <c r="F1" s="1"/>
      <c r="G1" s="1"/>
      <c r="H1" s="1"/>
      <c r="I1" s="1"/>
      <c r="J1" s="1"/>
    </row>
    <row r="2" spans="1:11" s="4" customFormat="1" ht="15.9" customHeight="1">
      <c r="A2" s="1"/>
      <c r="B2" s="1"/>
      <c r="C2" s="1"/>
      <c r="D2" s="1"/>
      <c r="E2" s="1"/>
      <c r="F2" s="1"/>
      <c r="G2" s="1"/>
      <c r="H2" s="1"/>
      <c r="I2" s="64" t="s">
        <v>211</v>
      </c>
      <c r="J2" s="5"/>
    </row>
    <row r="3" spans="1:11" s="4" customFormat="1" ht="51.75" customHeight="1">
      <c r="A3" s="371" t="s">
        <v>0</v>
      </c>
      <c r="B3" s="373" t="s">
        <v>557</v>
      </c>
      <c r="C3" s="374"/>
      <c r="D3" s="374"/>
      <c r="E3" s="375"/>
      <c r="F3" s="6" t="s">
        <v>558</v>
      </c>
      <c r="G3" s="373" t="s">
        <v>163</v>
      </c>
      <c r="H3" s="374"/>
      <c r="I3" s="374"/>
      <c r="J3" s="63"/>
      <c r="K3" s="7"/>
    </row>
    <row r="4" spans="1:11" s="4" customFormat="1" ht="17.25" customHeight="1">
      <c r="A4" s="372"/>
      <c r="B4" s="8" t="s">
        <v>1</v>
      </c>
      <c r="C4" s="8" t="s">
        <v>2</v>
      </c>
      <c r="D4" s="8" t="s">
        <v>3</v>
      </c>
      <c r="E4" s="8" t="s">
        <v>4</v>
      </c>
      <c r="F4" s="8" t="s">
        <v>5</v>
      </c>
      <c r="G4" s="8" t="s">
        <v>1</v>
      </c>
      <c r="H4" s="8" t="s">
        <v>2</v>
      </c>
      <c r="I4" s="9" t="s">
        <v>3</v>
      </c>
      <c r="J4" s="20"/>
      <c r="K4" s="7"/>
    </row>
    <row r="5" spans="1:11" s="12" customFormat="1" ht="15.9" customHeight="1">
      <c r="A5" s="243" t="s">
        <v>559</v>
      </c>
      <c r="B5" s="173">
        <v>4706</v>
      </c>
      <c r="C5" s="173">
        <v>2280</v>
      </c>
      <c r="D5" s="173">
        <v>2163</v>
      </c>
      <c r="E5" s="173">
        <v>3569</v>
      </c>
      <c r="F5" s="173">
        <v>1990</v>
      </c>
      <c r="G5" s="219">
        <v>342</v>
      </c>
      <c r="H5" s="219">
        <v>1700</v>
      </c>
      <c r="I5" s="219">
        <v>617</v>
      </c>
      <c r="J5" s="55"/>
      <c r="K5" s="11"/>
    </row>
    <row r="6" spans="1:11" s="12" customFormat="1" ht="15.9" customHeight="1">
      <c r="A6" s="244" t="s">
        <v>346</v>
      </c>
      <c r="B6" s="173">
        <v>4671</v>
      </c>
      <c r="C6" s="173">
        <v>2249</v>
      </c>
      <c r="D6" s="173">
        <v>2154</v>
      </c>
      <c r="E6" s="173">
        <v>3563</v>
      </c>
      <c r="F6" s="173">
        <v>2023</v>
      </c>
      <c r="G6" s="219">
        <v>361</v>
      </c>
      <c r="H6" s="219">
        <v>1750</v>
      </c>
      <c r="I6" s="219">
        <v>696</v>
      </c>
      <c r="J6" s="55"/>
      <c r="K6" s="11"/>
    </row>
    <row r="7" spans="1:11" s="11" customFormat="1" ht="15.9" customHeight="1">
      <c r="A7" s="244" t="s">
        <v>347</v>
      </c>
      <c r="B7" s="173">
        <v>4602</v>
      </c>
      <c r="C7" s="173">
        <v>2225</v>
      </c>
      <c r="D7" s="173">
        <v>2085</v>
      </c>
      <c r="E7" s="173">
        <v>3531</v>
      </c>
      <c r="F7" s="173">
        <v>2046</v>
      </c>
      <c r="G7" s="219">
        <v>370</v>
      </c>
      <c r="H7" s="219">
        <v>1810</v>
      </c>
      <c r="I7" s="219">
        <v>779</v>
      </c>
      <c r="J7" s="55"/>
    </row>
    <row r="8" spans="1:11" s="11" customFormat="1" ht="15.9" customHeight="1">
      <c r="A8" s="291" t="s">
        <v>348</v>
      </c>
      <c r="B8" s="172">
        <v>4590</v>
      </c>
      <c r="C8" s="173">
        <v>2192</v>
      </c>
      <c r="D8" s="173">
        <v>2075</v>
      </c>
      <c r="E8" s="173">
        <v>3477</v>
      </c>
      <c r="F8" s="173">
        <v>2068</v>
      </c>
      <c r="G8" s="173">
        <v>386</v>
      </c>
      <c r="H8" s="173">
        <v>1844</v>
      </c>
      <c r="I8" s="173">
        <v>831</v>
      </c>
      <c r="J8" s="55"/>
    </row>
    <row r="9" spans="1:11" s="11" customFormat="1" ht="15.9" customHeight="1">
      <c r="A9" s="292" t="s">
        <v>561</v>
      </c>
      <c r="B9" s="293">
        <v>4527</v>
      </c>
      <c r="C9" s="294">
        <v>2097</v>
      </c>
      <c r="D9" s="294">
        <v>2012</v>
      </c>
      <c r="E9" s="294">
        <v>3443</v>
      </c>
      <c r="F9" s="294">
        <v>2081</v>
      </c>
      <c r="G9" s="294">
        <v>383</v>
      </c>
      <c r="H9" s="294">
        <v>1860</v>
      </c>
      <c r="I9" s="294">
        <v>908</v>
      </c>
      <c r="J9" s="55"/>
    </row>
    <row r="10" spans="1:11" s="4" customFormat="1">
      <c r="A10" s="76"/>
      <c r="B10" s="2"/>
      <c r="C10" s="2"/>
      <c r="D10" s="2"/>
      <c r="E10" s="2"/>
      <c r="G10" s="2"/>
      <c r="H10" s="7"/>
      <c r="I10" s="15" t="s">
        <v>146</v>
      </c>
      <c r="J10" s="15"/>
    </row>
    <row r="12" spans="1:11" ht="14.4">
      <c r="A12" s="20"/>
      <c r="B12" s="20"/>
      <c r="C12" s="63"/>
      <c r="D12" s="63"/>
      <c r="E12" s="63"/>
      <c r="F12" s="20"/>
      <c r="G12" s="20"/>
      <c r="H12" s="63"/>
      <c r="I12" s="128"/>
      <c r="J12" s="63"/>
    </row>
    <row r="13" spans="1:11" ht="14.4">
      <c r="A13" s="63"/>
      <c r="B13" s="20"/>
      <c r="C13" s="20"/>
      <c r="D13" s="20"/>
      <c r="E13" s="20"/>
      <c r="F13" s="20"/>
      <c r="G13" s="20"/>
      <c r="H13" s="20"/>
      <c r="I13" s="20"/>
      <c r="J13" s="20"/>
    </row>
    <row r="14" spans="1:11">
      <c r="A14" s="47"/>
      <c r="B14" s="54"/>
      <c r="C14" s="54"/>
      <c r="D14" s="54"/>
      <c r="E14" s="54"/>
      <c r="F14" s="54"/>
      <c r="G14" s="54"/>
      <c r="H14" s="54"/>
      <c r="I14" s="54"/>
      <c r="J14" s="54"/>
    </row>
    <row r="15" spans="1:11">
      <c r="A15" s="45"/>
      <c r="B15" s="55"/>
      <c r="C15" s="55"/>
      <c r="D15" s="55"/>
      <c r="E15" s="55"/>
      <c r="F15" s="55"/>
      <c r="G15" s="55"/>
      <c r="H15" s="55"/>
      <c r="I15" s="55"/>
      <c r="J15" s="55"/>
    </row>
    <row r="16" spans="1:11">
      <c r="A16" s="45"/>
      <c r="B16" s="55"/>
      <c r="C16" s="55"/>
      <c r="D16" s="55"/>
      <c r="E16" s="55"/>
      <c r="F16" s="55"/>
      <c r="G16" s="55"/>
      <c r="H16" s="55"/>
      <c r="I16" s="55"/>
      <c r="J16" s="55"/>
    </row>
    <row r="17" spans="1:10">
      <c r="A17" s="45"/>
      <c r="B17" s="55"/>
      <c r="C17" s="55"/>
      <c r="D17" s="55"/>
      <c r="E17" s="55"/>
      <c r="F17" s="55"/>
      <c r="G17" s="55"/>
      <c r="H17" s="55"/>
      <c r="I17" s="55"/>
      <c r="J17" s="55"/>
    </row>
    <row r="18" spans="1:10">
      <c r="A18" s="45"/>
      <c r="B18" s="55"/>
      <c r="C18" s="55"/>
      <c r="D18" s="55"/>
      <c r="E18" s="55"/>
      <c r="F18" s="55"/>
      <c r="G18" s="55"/>
      <c r="H18" s="55"/>
      <c r="I18" s="55"/>
      <c r="J18" s="55"/>
    </row>
  </sheetData>
  <mergeCells count="3">
    <mergeCell ref="A3:A4"/>
    <mergeCell ref="B3:E3"/>
    <mergeCell ref="G3:I3"/>
  </mergeCells>
  <phoneticPr fontId="4"/>
  <pageMargins left="0.51181102362204722" right="0.51181102362204722" top="0.70866141732283472" bottom="0.51181102362204722" header="0" footer="0"/>
  <pageSetup paperSize="9" scale="150"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showOutlineSymbols="0" zoomScaleNormal="100" zoomScaleSheetLayoutView="100" workbookViewId="0"/>
  </sheetViews>
  <sheetFormatPr defaultColWidth="10.69921875" defaultRowHeight="13.2"/>
  <cols>
    <col min="1" max="1" width="13.59765625" style="1" customWidth="1"/>
    <col min="2" max="3" width="15.59765625" style="1" customWidth="1"/>
    <col min="4" max="16384" width="10.69921875" style="1"/>
  </cols>
  <sheetData>
    <row r="1" spans="1:3" s="4" customFormat="1" ht="13.5" customHeight="1">
      <c r="A1" s="3" t="s">
        <v>253</v>
      </c>
      <c r="B1" s="1"/>
      <c r="C1" s="1"/>
    </row>
    <row r="2" spans="1:3" s="4" customFormat="1" ht="13.5" customHeight="1">
      <c r="A2" s="1"/>
      <c r="B2" s="1"/>
      <c r="C2" s="1"/>
    </row>
    <row r="3" spans="1:3" s="12" customFormat="1" ht="15" customHeight="1">
      <c r="A3" s="371" t="s">
        <v>6</v>
      </c>
      <c r="B3" s="373" t="s">
        <v>122</v>
      </c>
      <c r="C3" s="374"/>
    </row>
    <row r="4" spans="1:3" s="11" customFormat="1" ht="15" customHeight="1">
      <c r="A4" s="372"/>
      <c r="B4" s="8" t="s">
        <v>205</v>
      </c>
      <c r="C4" s="9" t="s">
        <v>206</v>
      </c>
    </row>
    <row r="5" spans="1:3" s="4" customFormat="1" ht="18" customHeight="1">
      <c r="A5" s="243" t="s">
        <v>559</v>
      </c>
      <c r="B5" s="218">
        <v>4647</v>
      </c>
      <c r="C5" s="173">
        <v>2107</v>
      </c>
    </row>
    <row r="6" spans="1:3" s="4" customFormat="1" ht="18" customHeight="1">
      <c r="A6" s="244" t="s">
        <v>346</v>
      </c>
      <c r="B6" s="220">
        <v>5685</v>
      </c>
      <c r="C6" s="221">
        <v>2069</v>
      </c>
    </row>
    <row r="7" spans="1:3" s="4" customFormat="1" ht="18" customHeight="1">
      <c r="A7" s="244" t="s">
        <v>347</v>
      </c>
      <c r="B7" s="220">
        <v>6556</v>
      </c>
      <c r="C7" s="221">
        <v>2287</v>
      </c>
    </row>
    <row r="8" spans="1:3" s="11" customFormat="1" ht="18" customHeight="1">
      <c r="A8" s="291" t="s">
        <v>348</v>
      </c>
      <c r="B8" s="220">
        <v>6173</v>
      </c>
      <c r="C8" s="221">
        <v>2382</v>
      </c>
    </row>
    <row r="9" spans="1:3" s="11" customFormat="1" ht="18" customHeight="1">
      <c r="A9" s="297" t="s">
        <v>560</v>
      </c>
      <c r="B9" s="364">
        <v>5912</v>
      </c>
      <c r="C9" s="365">
        <v>2589</v>
      </c>
    </row>
    <row r="10" spans="1:3" s="4" customFormat="1" ht="14.25" customHeight="1">
      <c r="A10" s="1" t="s">
        <v>207</v>
      </c>
      <c r="B10" s="1"/>
      <c r="C10" s="5" t="s">
        <v>298</v>
      </c>
    </row>
    <row r="11" spans="1:3">
      <c r="A11" s="1" t="s">
        <v>271</v>
      </c>
    </row>
    <row r="15" spans="1:3">
      <c r="C15" s="43"/>
    </row>
    <row r="16" spans="1:3">
      <c r="C16" s="43"/>
    </row>
    <row r="17" spans="2:3">
      <c r="C17" s="43"/>
    </row>
    <row r="18" spans="2:3">
      <c r="C18" s="43"/>
    </row>
    <row r="19" spans="2:3">
      <c r="C19" s="43"/>
    </row>
    <row r="22" spans="2:3">
      <c r="B22" s="43"/>
      <c r="C22" s="43"/>
    </row>
  </sheetData>
  <mergeCells count="2">
    <mergeCell ref="A3:A4"/>
    <mergeCell ref="B3:C3"/>
  </mergeCells>
  <phoneticPr fontId="4"/>
  <pageMargins left="0.51181102362204722" right="0.51181102362204722" top="0.51181102362204722" bottom="0.51181102362204722" header="0" footer="0"/>
  <pageSetup paperSize="9"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1"/>
  <sheetViews>
    <sheetView showGridLines="0" showOutlineSymbols="0" zoomScaleNormal="100" zoomScaleSheetLayoutView="100" workbookViewId="0"/>
  </sheetViews>
  <sheetFormatPr defaultColWidth="10.69921875" defaultRowHeight="13.2"/>
  <cols>
    <col min="1" max="1" width="13.59765625" style="1" customWidth="1"/>
    <col min="2" max="7" width="12.09765625" style="1" customWidth="1"/>
    <col min="8" max="9" width="20.19921875" style="1" customWidth="1"/>
    <col min="10" max="16384" width="10.69921875" style="1"/>
  </cols>
  <sheetData>
    <row r="1" spans="1:9" s="4" customFormat="1" ht="15.9" customHeight="1">
      <c r="A1" s="3" t="s">
        <v>254</v>
      </c>
      <c r="B1" s="1"/>
      <c r="C1" s="1"/>
      <c r="D1" s="1"/>
      <c r="E1" s="1"/>
      <c r="F1" s="1"/>
      <c r="G1" s="1"/>
    </row>
    <row r="2" spans="1:9" s="4" customFormat="1" ht="15.9" customHeight="1">
      <c r="A2" s="1"/>
      <c r="B2" s="1"/>
      <c r="C2" s="1"/>
      <c r="D2" s="1"/>
      <c r="E2" s="1"/>
      <c r="F2" s="1"/>
      <c r="I2" s="5" t="s">
        <v>210</v>
      </c>
    </row>
    <row r="3" spans="1:9" s="4" customFormat="1" ht="18" customHeight="1">
      <c r="A3" s="371" t="s">
        <v>6</v>
      </c>
      <c r="B3" s="457" t="s">
        <v>607</v>
      </c>
      <c r="C3" s="458"/>
      <c r="D3" s="459"/>
      <c r="E3" s="18" t="s">
        <v>123</v>
      </c>
      <c r="F3" s="18"/>
      <c r="G3" s="18"/>
      <c r="H3" s="16" t="s">
        <v>240</v>
      </c>
      <c r="I3" s="16" t="s">
        <v>242</v>
      </c>
    </row>
    <row r="4" spans="1:9" s="4" customFormat="1" ht="18" customHeight="1">
      <c r="A4" s="386"/>
      <c r="B4" s="8" t="s">
        <v>55</v>
      </c>
      <c r="C4" s="8" t="s">
        <v>124</v>
      </c>
      <c r="D4" s="8" t="s">
        <v>125</v>
      </c>
      <c r="E4" s="8" t="s">
        <v>55</v>
      </c>
      <c r="F4" s="8" t="s">
        <v>124</v>
      </c>
      <c r="G4" s="9" t="s">
        <v>125</v>
      </c>
      <c r="H4" s="8" t="s">
        <v>241</v>
      </c>
      <c r="I4" s="9" t="s">
        <v>241</v>
      </c>
    </row>
    <row r="5" spans="1:9" s="12" customFormat="1" ht="18" customHeight="1">
      <c r="A5" s="243" t="s">
        <v>559</v>
      </c>
      <c r="B5" s="169">
        <v>82911</v>
      </c>
      <c r="C5" s="169">
        <v>13211</v>
      </c>
      <c r="D5" s="169">
        <v>69700</v>
      </c>
      <c r="E5" s="55">
        <v>45892</v>
      </c>
      <c r="F5" s="55">
        <v>16158</v>
      </c>
      <c r="G5" s="55">
        <v>29734</v>
      </c>
      <c r="H5" s="55">
        <v>3776</v>
      </c>
      <c r="I5" s="55">
        <v>12922</v>
      </c>
    </row>
    <row r="6" spans="1:9" s="12" customFormat="1" ht="18" customHeight="1">
      <c r="A6" s="244" t="s">
        <v>346</v>
      </c>
      <c r="B6" s="171">
        <v>80162</v>
      </c>
      <c r="C6" s="169">
        <v>12835</v>
      </c>
      <c r="D6" s="169">
        <v>67327</v>
      </c>
      <c r="E6" s="60">
        <v>19854</v>
      </c>
      <c r="F6" s="60">
        <v>7205</v>
      </c>
      <c r="G6" s="60">
        <v>12649</v>
      </c>
      <c r="H6" s="60">
        <v>3949</v>
      </c>
      <c r="I6" s="60">
        <v>10810</v>
      </c>
    </row>
    <row r="7" spans="1:9" s="11" customFormat="1" ht="18" customHeight="1">
      <c r="A7" s="244" t="s">
        <v>347</v>
      </c>
      <c r="B7" s="171">
        <v>76429</v>
      </c>
      <c r="C7" s="169">
        <v>12190</v>
      </c>
      <c r="D7" s="169">
        <v>64239</v>
      </c>
      <c r="E7" s="60">
        <v>47074</v>
      </c>
      <c r="F7" s="60">
        <v>15015</v>
      </c>
      <c r="G7" s="60">
        <v>32059</v>
      </c>
      <c r="H7" s="60">
        <v>4003</v>
      </c>
      <c r="I7" s="60">
        <v>10564</v>
      </c>
    </row>
    <row r="8" spans="1:9" s="11" customFormat="1" ht="18" customHeight="1">
      <c r="A8" s="291" t="s">
        <v>348</v>
      </c>
      <c r="B8" s="171">
        <v>67767</v>
      </c>
      <c r="C8" s="169">
        <v>10416</v>
      </c>
      <c r="D8" s="169">
        <v>57351</v>
      </c>
      <c r="E8" s="169">
        <v>44365</v>
      </c>
      <c r="F8" s="169">
        <v>13459</v>
      </c>
      <c r="G8" s="169">
        <v>30906</v>
      </c>
      <c r="H8" s="169">
        <v>3555</v>
      </c>
      <c r="I8" s="169">
        <v>10403</v>
      </c>
    </row>
    <row r="9" spans="1:9" s="11" customFormat="1" ht="18" customHeight="1">
      <c r="A9" s="297" t="s">
        <v>608</v>
      </c>
      <c r="B9" s="247">
        <v>44807</v>
      </c>
      <c r="C9" s="248">
        <v>3086</v>
      </c>
      <c r="D9" s="248">
        <v>41721</v>
      </c>
      <c r="E9" s="248">
        <v>20146</v>
      </c>
      <c r="F9" s="248">
        <v>3564</v>
      </c>
      <c r="G9" s="248">
        <v>16582</v>
      </c>
      <c r="H9" s="248">
        <v>1853</v>
      </c>
      <c r="I9" s="248">
        <v>2589</v>
      </c>
    </row>
    <row r="10" spans="1:9" s="4" customFormat="1" ht="13.5" customHeight="1">
      <c r="A10" s="50"/>
      <c r="B10" s="2"/>
      <c r="C10" s="2"/>
      <c r="D10" s="2"/>
      <c r="E10" s="2"/>
      <c r="F10" s="2"/>
      <c r="I10" s="15" t="s">
        <v>341</v>
      </c>
    </row>
    <row r="11" spans="1:9">
      <c r="I11" s="15" t="s">
        <v>342</v>
      </c>
    </row>
  </sheetData>
  <mergeCells count="2">
    <mergeCell ref="A3:A4"/>
    <mergeCell ref="B3:D3"/>
  </mergeCells>
  <phoneticPr fontId="4"/>
  <pageMargins left="0.51181102362204722" right="0.51181102362204722" top="0.51181102362204722" bottom="0.51181102362204722" header="0" footer="0"/>
  <pageSetup paperSize="9" orientation="landscape"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O16"/>
  <sheetViews>
    <sheetView showGridLines="0" showOutlineSymbols="0" zoomScaleNormal="100" zoomScaleSheetLayoutView="100" workbookViewId="0"/>
  </sheetViews>
  <sheetFormatPr defaultColWidth="10.69921875" defaultRowHeight="13.2"/>
  <cols>
    <col min="1" max="1" width="13.59765625" style="1" customWidth="1"/>
    <col min="2" max="2" width="13.3984375" style="1" customWidth="1"/>
    <col min="3" max="16384" width="10.69921875" style="1"/>
  </cols>
  <sheetData>
    <row r="1" spans="1:249" ht="15.75" customHeight="1">
      <c r="A1" s="3" t="s">
        <v>255</v>
      </c>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c r="BX1" s="4"/>
      <c r="BY1" s="4"/>
      <c r="BZ1" s="4"/>
      <c r="CA1" s="4"/>
      <c r="CB1" s="4"/>
      <c r="CC1" s="4"/>
      <c r="CD1" s="4"/>
      <c r="CE1" s="4"/>
      <c r="CF1" s="4"/>
      <c r="CG1" s="4"/>
      <c r="CH1" s="4"/>
      <c r="CI1" s="4"/>
      <c r="CJ1" s="4"/>
      <c r="CK1" s="4"/>
      <c r="CL1" s="4"/>
      <c r="CM1" s="4"/>
      <c r="CN1" s="4"/>
      <c r="CO1" s="4"/>
      <c r="CP1" s="4"/>
      <c r="CQ1" s="4"/>
      <c r="CR1" s="4"/>
      <c r="CS1" s="4"/>
      <c r="CT1" s="4"/>
      <c r="CU1" s="4"/>
      <c r="CV1" s="4"/>
      <c r="CW1" s="4"/>
      <c r="CX1" s="4"/>
      <c r="CY1" s="4"/>
      <c r="CZ1" s="4"/>
      <c r="DA1" s="4"/>
      <c r="DB1" s="4"/>
      <c r="DC1" s="4"/>
      <c r="DD1" s="4"/>
      <c r="DE1" s="4"/>
      <c r="DF1" s="4"/>
      <c r="DG1" s="4"/>
      <c r="DH1" s="4"/>
      <c r="DI1" s="4"/>
      <c r="DJ1" s="4"/>
      <c r="DK1" s="4"/>
      <c r="DL1" s="4"/>
      <c r="DM1" s="4"/>
      <c r="DN1" s="4"/>
      <c r="DO1" s="4"/>
      <c r="DP1" s="4"/>
      <c r="DQ1" s="4"/>
      <c r="DR1" s="4"/>
      <c r="DS1" s="4"/>
      <c r="DT1" s="4"/>
      <c r="DU1" s="4"/>
      <c r="DV1" s="4"/>
      <c r="DW1" s="4"/>
      <c r="DX1" s="4"/>
      <c r="DY1" s="4"/>
      <c r="DZ1" s="4"/>
      <c r="EA1" s="4"/>
      <c r="EB1" s="4"/>
      <c r="EC1" s="4"/>
      <c r="ED1" s="4"/>
      <c r="EE1" s="4"/>
      <c r="EF1" s="4"/>
      <c r="EG1" s="4"/>
      <c r="EH1" s="4"/>
      <c r="EI1" s="4"/>
      <c r="EJ1" s="4"/>
      <c r="EK1" s="4"/>
      <c r="EL1" s="4"/>
      <c r="EM1" s="4"/>
      <c r="EN1" s="4"/>
      <c r="EO1" s="4"/>
      <c r="EP1" s="4"/>
      <c r="EQ1" s="4"/>
      <c r="ER1" s="4"/>
      <c r="ES1" s="4"/>
      <c r="ET1" s="4"/>
      <c r="EU1" s="4"/>
      <c r="EV1" s="4"/>
      <c r="EW1" s="4"/>
      <c r="EX1" s="4"/>
      <c r="EY1" s="4"/>
      <c r="EZ1" s="4"/>
      <c r="FA1" s="4"/>
      <c r="FB1" s="4"/>
      <c r="FC1" s="4"/>
      <c r="FD1" s="4"/>
      <c r="FE1" s="4"/>
      <c r="FF1" s="4"/>
      <c r="FG1" s="4"/>
      <c r="FH1" s="4"/>
      <c r="FI1" s="4"/>
      <c r="FJ1" s="4"/>
      <c r="FK1" s="4"/>
      <c r="FL1" s="4"/>
      <c r="FM1" s="4"/>
      <c r="FN1" s="4"/>
      <c r="FO1" s="4"/>
      <c r="FP1" s="4"/>
      <c r="FQ1" s="4"/>
      <c r="FR1" s="4"/>
      <c r="FS1" s="4"/>
      <c r="FT1" s="4"/>
      <c r="FU1" s="4"/>
      <c r="FV1" s="4"/>
      <c r="FW1" s="4"/>
      <c r="FX1" s="4"/>
      <c r="FY1" s="4"/>
      <c r="FZ1" s="4"/>
      <c r="GA1" s="4"/>
      <c r="GB1" s="4"/>
      <c r="GC1" s="4"/>
      <c r="GD1" s="4"/>
      <c r="GE1" s="4"/>
      <c r="GF1" s="4"/>
      <c r="GG1" s="4"/>
      <c r="GH1" s="4"/>
      <c r="GI1" s="4"/>
      <c r="GJ1" s="4"/>
      <c r="GK1" s="4"/>
      <c r="GL1" s="4"/>
      <c r="GM1" s="4"/>
      <c r="GN1" s="4"/>
      <c r="GO1" s="4"/>
      <c r="GP1" s="4"/>
      <c r="GQ1" s="4"/>
      <c r="GR1" s="4"/>
      <c r="GS1" s="4"/>
      <c r="GT1" s="4"/>
      <c r="GU1" s="4"/>
      <c r="GV1" s="4"/>
      <c r="GW1" s="4"/>
      <c r="GX1" s="4"/>
      <c r="GY1" s="4"/>
      <c r="GZ1" s="4"/>
      <c r="HA1" s="4"/>
      <c r="HB1" s="4"/>
      <c r="HC1" s="4"/>
      <c r="HD1" s="4"/>
      <c r="HE1" s="4"/>
      <c r="HF1" s="4"/>
      <c r="HG1" s="4"/>
      <c r="HH1" s="4"/>
      <c r="HI1" s="4"/>
      <c r="HJ1" s="4"/>
      <c r="HK1" s="4"/>
      <c r="HL1" s="4"/>
      <c r="HM1" s="4"/>
      <c r="HN1" s="4"/>
      <c r="HO1" s="4"/>
      <c r="HP1" s="4"/>
      <c r="HQ1" s="4"/>
      <c r="HR1" s="4"/>
      <c r="HS1" s="4"/>
      <c r="HT1" s="4"/>
      <c r="HU1" s="4"/>
      <c r="HV1" s="4"/>
      <c r="HW1" s="4"/>
      <c r="HX1" s="4"/>
      <c r="HY1" s="4"/>
      <c r="HZ1" s="4"/>
      <c r="IA1" s="4"/>
      <c r="IB1" s="4"/>
      <c r="IC1" s="4"/>
      <c r="ID1" s="4"/>
      <c r="IE1" s="4"/>
      <c r="IF1" s="4"/>
      <c r="IG1" s="4"/>
      <c r="IH1" s="4"/>
      <c r="II1" s="4"/>
      <c r="IJ1" s="4"/>
      <c r="IK1" s="4"/>
      <c r="IL1" s="4"/>
      <c r="IM1" s="4"/>
      <c r="IN1" s="4"/>
      <c r="IO1" s="4"/>
    </row>
    <row r="2" spans="1:249" ht="13.5" customHeight="1">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c r="BT2" s="4"/>
      <c r="BU2" s="4"/>
      <c r="BV2" s="4"/>
      <c r="BW2" s="4"/>
      <c r="BX2" s="4"/>
      <c r="BY2" s="4"/>
      <c r="BZ2" s="4"/>
      <c r="CA2" s="4"/>
      <c r="CB2" s="4"/>
      <c r="CC2" s="4"/>
      <c r="CD2" s="4"/>
      <c r="CE2" s="4"/>
      <c r="CF2" s="4"/>
      <c r="CG2" s="4"/>
      <c r="CH2" s="4"/>
      <c r="CI2" s="4"/>
      <c r="CJ2" s="4"/>
      <c r="CK2" s="4"/>
      <c r="CL2" s="4"/>
      <c r="CM2" s="4"/>
      <c r="CN2" s="4"/>
      <c r="CO2" s="4"/>
      <c r="CP2" s="4"/>
      <c r="CQ2" s="4"/>
      <c r="CR2" s="4"/>
      <c r="CS2" s="4"/>
      <c r="CT2" s="4"/>
      <c r="CU2" s="4"/>
      <c r="CV2" s="4"/>
      <c r="CW2" s="4"/>
      <c r="CX2" s="4"/>
      <c r="CY2" s="4"/>
      <c r="CZ2" s="4"/>
      <c r="DA2" s="4"/>
      <c r="DB2" s="4"/>
      <c r="DC2" s="4"/>
      <c r="DD2" s="4"/>
      <c r="DE2" s="4"/>
      <c r="DF2" s="4"/>
      <c r="DG2" s="4"/>
      <c r="DH2" s="4"/>
      <c r="DI2" s="4"/>
      <c r="DJ2" s="4"/>
      <c r="DK2" s="4"/>
      <c r="DL2" s="4"/>
      <c r="DM2" s="4"/>
      <c r="DN2" s="4"/>
      <c r="DO2" s="4"/>
      <c r="DP2" s="4"/>
      <c r="DQ2" s="4"/>
      <c r="DR2" s="4"/>
      <c r="DS2" s="4"/>
      <c r="DT2" s="4"/>
      <c r="DU2" s="4"/>
      <c r="DV2" s="4"/>
      <c r="DW2" s="4"/>
      <c r="DX2" s="4"/>
      <c r="DY2" s="4"/>
      <c r="DZ2" s="4"/>
      <c r="EA2" s="4"/>
      <c r="EB2" s="4"/>
      <c r="EC2" s="4"/>
      <c r="ED2" s="4"/>
      <c r="EE2" s="4"/>
      <c r="EF2" s="4"/>
      <c r="EG2" s="4"/>
      <c r="EH2" s="4"/>
      <c r="EI2" s="4"/>
      <c r="EJ2" s="4"/>
      <c r="EK2" s="4"/>
      <c r="EL2" s="4"/>
      <c r="EM2" s="4"/>
      <c r="EN2" s="4"/>
      <c r="EO2" s="4"/>
      <c r="EP2" s="4"/>
      <c r="EQ2" s="4"/>
      <c r="ER2" s="4"/>
      <c r="ES2" s="4"/>
      <c r="ET2" s="4"/>
      <c r="EU2" s="4"/>
      <c r="EV2" s="4"/>
      <c r="EW2" s="4"/>
      <c r="EX2" s="4"/>
      <c r="EY2" s="4"/>
      <c r="EZ2" s="4"/>
      <c r="FA2" s="4"/>
      <c r="FB2" s="4"/>
      <c r="FC2" s="4"/>
      <c r="FD2" s="4"/>
      <c r="FE2" s="4"/>
      <c r="FF2" s="4"/>
      <c r="FG2" s="4"/>
      <c r="FH2" s="4"/>
      <c r="FI2" s="4"/>
      <c r="FJ2" s="4"/>
      <c r="FK2" s="4"/>
      <c r="FL2" s="4"/>
      <c r="FM2" s="4"/>
      <c r="FN2" s="4"/>
      <c r="FO2" s="4"/>
      <c r="FP2" s="4"/>
      <c r="FQ2" s="4"/>
      <c r="FR2" s="4"/>
      <c r="FS2" s="4"/>
      <c r="FT2" s="4"/>
      <c r="FU2" s="4"/>
      <c r="FV2" s="4"/>
      <c r="FW2" s="4"/>
      <c r="FX2" s="4"/>
      <c r="FY2" s="4"/>
      <c r="FZ2" s="4"/>
      <c r="GA2" s="4"/>
      <c r="GB2" s="4"/>
      <c r="GC2" s="4"/>
      <c r="GD2" s="4"/>
      <c r="GE2" s="4"/>
      <c r="GF2" s="4"/>
      <c r="GG2" s="4"/>
      <c r="GH2" s="4"/>
      <c r="GI2" s="4"/>
      <c r="GJ2" s="4"/>
      <c r="GK2" s="4"/>
      <c r="GL2" s="4"/>
      <c r="GM2" s="4"/>
      <c r="GN2" s="4"/>
      <c r="GO2" s="4"/>
      <c r="GP2" s="4"/>
      <c r="GQ2" s="4"/>
      <c r="GR2" s="4"/>
      <c r="GS2" s="4"/>
      <c r="GT2" s="4"/>
      <c r="GU2" s="4"/>
      <c r="GV2" s="4"/>
      <c r="GW2" s="4"/>
      <c r="GX2" s="4"/>
      <c r="GY2" s="4"/>
      <c r="GZ2" s="4"/>
      <c r="HA2" s="4"/>
      <c r="HB2" s="4"/>
      <c r="HC2" s="4"/>
      <c r="HD2" s="4"/>
      <c r="HE2" s="4"/>
      <c r="HF2" s="4"/>
      <c r="HG2" s="4"/>
      <c r="HH2" s="4"/>
      <c r="HI2" s="4"/>
      <c r="HJ2" s="4"/>
      <c r="HK2" s="4"/>
      <c r="HL2" s="4"/>
      <c r="HM2" s="4"/>
      <c r="HN2" s="4"/>
      <c r="HO2" s="4"/>
      <c r="HP2" s="4"/>
      <c r="HQ2" s="4"/>
      <c r="HR2" s="4"/>
      <c r="HS2" s="4"/>
      <c r="HT2" s="4"/>
      <c r="HU2" s="4"/>
      <c r="HV2" s="4"/>
      <c r="HW2" s="4"/>
      <c r="HX2" s="4"/>
      <c r="HY2" s="4"/>
      <c r="HZ2" s="4"/>
      <c r="IA2" s="4"/>
      <c r="IB2" s="4"/>
      <c r="IC2" s="4"/>
      <c r="ID2" s="4"/>
      <c r="IE2" s="4"/>
      <c r="IF2" s="4"/>
      <c r="IG2" s="4"/>
      <c r="IH2" s="4"/>
      <c r="II2" s="4"/>
      <c r="IJ2" s="4"/>
      <c r="IK2" s="4"/>
      <c r="IL2" s="4"/>
      <c r="IM2" s="4"/>
      <c r="IN2" s="4"/>
      <c r="IO2" s="4"/>
    </row>
    <row r="3" spans="1:249" ht="18" customHeight="1">
      <c r="A3" s="371" t="s">
        <v>6</v>
      </c>
      <c r="B3" s="460" t="s">
        <v>55</v>
      </c>
      <c r="C3" s="7"/>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4"/>
      <c r="DQ3" s="4"/>
      <c r="DR3" s="4"/>
      <c r="DS3" s="4"/>
      <c r="DT3" s="4"/>
      <c r="DU3" s="4"/>
      <c r="DV3" s="4"/>
      <c r="DW3" s="4"/>
      <c r="DX3" s="4"/>
      <c r="DY3" s="4"/>
      <c r="DZ3" s="4"/>
      <c r="EA3" s="4"/>
      <c r="EB3" s="4"/>
      <c r="EC3" s="4"/>
      <c r="ED3" s="4"/>
      <c r="EE3" s="4"/>
      <c r="EF3" s="4"/>
      <c r="EG3" s="4"/>
      <c r="EH3" s="4"/>
      <c r="EI3" s="4"/>
      <c r="EJ3" s="4"/>
      <c r="EK3" s="4"/>
      <c r="EL3" s="4"/>
      <c r="EM3" s="4"/>
      <c r="EN3" s="4"/>
      <c r="EO3" s="4"/>
      <c r="EP3" s="4"/>
      <c r="EQ3" s="4"/>
      <c r="ER3" s="4"/>
      <c r="ES3" s="4"/>
      <c r="ET3" s="4"/>
      <c r="EU3" s="4"/>
      <c r="EV3" s="4"/>
      <c r="EW3" s="4"/>
      <c r="EX3" s="4"/>
      <c r="EY3" s="4"/>
      <c r="EZ3" s="4"/>
      <c r="FA3" s="4"/>
      <c r="FB3" s="4"/>
      <c r="FC3" s="4"/>
      <c r="FD3" s="4"/>
      <c r="FE3" s="4"/>
      <c r="FF3" s="4"/>
      <c r="FG3" s="4"/>
      <c r="FH3" s="4"/>
      <c r="FI3" s="4"/>
      <c r="FJ3" s="4"/>
      <c r="FK3" s="4"/>
      <c r="FL3" s="4"/>
      <c r="FM3" s="4"/>
      <c r="FN3" s="4"/>
      <c r="FO3" s="4"/>
      <c r="FP3" s="4"/>
      <c r="FQ3" s="4"/>
      <c r="FR3" s="4"/>
      <c r="FS3" s="4"/>
      <c r="FT3" s="4"/>
      <c r="FU3" s="4"/>
      <c r="FV3" s="4"/>
      <c r="FW3" s="4"/>
      <c r="FX3" s="4"/>
      <c r="FY3" s="4"/>
      <c r="FZ3" s="4"/>
      <c r="GA3" s="4"/>
      <c r="GB3" s="4"/>
      <c r="GC3" s="4"/>
      <c r="GD3" s="4"/>
      <c r="GE3" s="4"/>
      <c r="GF3" s="4"/>
      <c r="GG3" s="4"/>
      <c r="GH3" s="4"/>
      <c r="GI3" s="4"/>
      <c r="GJ3" s="4"/>
      <c r="GK3" s="4"/>
      <c r="GL3" s="4"/>
      <c r="GM3" s="4"/>
      <c r="GN3" s="4"/>
      <c r="GO3" s="4"/>
      <c r="GP3" s="4"/>
      <c r="GQ3" s="4"/>
      <c r="GR3" s="4"/>
      <c r="GS3" s="4"/>
      <c r="GT3" s="4"/>
      <c r="GU3" s="4"/>
      <c r="GV3" s="4"/>
      <c r="GW3" s="4"/>
      <c r="GX3" s="4"/>
      <c r="GY3" s="4"/>
      <c r="GZ3" s="4"/>
      <c r="HA3" s="4"/>
      <c r="HB3" s="4"/>
      <c r="HC3" s="4"/>
      <c r="HD3" s="4"/>
      <c r="HE3" s="4"/>
      <c r="HF3" s="4"/>
      <c r="HG3" s="4"/>
      <c r="HH3" s="4"/>
      <c r="HI3" s="4"/>
      <c r="HJ3" s="4"/>
      <c r="HK3" s="4"/>
      <c r="HL3" s="4"/>
      <c r="HM3" s="4"/>
      <c r="HN3" s="4"/>
      <c r="HO3" s="4"/>
      <c r="HP3" s="4"/>
      <c r="HQ3" s="4"/>
      <c r="HR3" s="4"/>
      <c r="HS3" s="4"/>
      <c r="HT3" s="4"/>
      <c r="HU3" s="4"/>
      <c r="HV3" s="4"/>
      <c r="HW3" s="4"/>
      <c r="HX3" s="4"/>
      <c r="HY3" s="4"/>
      <c r="HZ3" s="4"/>
      <c r="IA3" s="4"/>
      <c r="IB3" s="4"/>
      <c r="IC3" s="4"/>
      <c r="ID3" s="4"/>
      <c r="IE3" s="4"/>
      <c r="IF3" s="4"/>
      <c r="IG3" s="4"/>
      <c r="IH3" s="4"/>
      <c r="II3" s="4"/>
      <c r="IJ3" s="4"/>
      <c r="IK3" s="4"/>
      <c r="IL3" s="4"/>
      <c r="IM3" s="4"/>
      <c r="IN3" s="4"/>
      <c r="IO3" s="4"/>
    </row>
    <row r="4" spans="1:249" ht="18" customHeight="1">
      <c r="A4" s="386"/>
      <c r="B4" s="461"/>
      <c r="C4" s="7"/>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row>
    <row r="5" spans="1:249" s="34" customFormat="1" ht="18" customHeight="1">
      <c r="A5" s="252" t="s">
        <v>609</v>
      </c>
      <c r="B5" s="53">
        <v>3825</v>
      </c>
      <c r="C5" s="11"/>
      <c r="D5" s="12"/>
      <c r="E5" s="12"/>
      <c r="F5" s="12"/>
      <c r="G5" s="12"/>
      <c r="H5" s="12"/>
      <c r="I5" s="12"/>
      <c r="J5" s="12"/>
      <c r="K5" s="12"/>
      <c r="L5" s="12"/>
      <c r="M5" s="12"/>
      <c r="N5" s="12"/>
      <c r="O5" s="12"/>
      <c r="P5" s="12"/>
      <c r="Q5" s="12"/>
      <c r="R5" s="12"/>
      <c r="S5" s="12"/>
      <c r="T5" s="12"/>
      <c r="U5" s="12"/>
      <c r="V5" s="12"/>
      <c r="W5" s="12"/>
      <c r="X5" s="12"/>
      <c r="Y5" s="12"/>
      <c r="Z5" s="12"/>
      <c r="AA5" s="12"/>
      <c r="AB5" s="12"/>
      <c r="AC5" s="12"/>
      <c r="AD5" s="12"/>
      <c r="AE5" s="12"/>
      <c r="AF5" s="12"/>
      <c r="AG5" s="12"/>
      <c r="AH5" s="12"/>
      <c r="AI5" s="12"/>
      <c r="AJ5" s="12"/>
      <c r="AK5" s="12"/>
      <c r="AL5" s="12"/>
      <c r="AM5" s="12"/>
      <c r="AN5" s="12"/>
      <c r="AO5" s="12"/>
      <c r="AP5" s="12"/>
      <c r="AQ5" s="12"/>
      <c r="AR5" s="12"/>
      <c r="AS5" s="12"/>
      <c r="AT5" s="12"/>
      <c r="AU5" s="12"/>
      <c r="AV5" s="12"/>
      <c r="AW5" s="12"/>
      <c r="AX5" s="12"/>
      <c r="AY5" s="12"/>
      <c r="AZ5" s="12"/>
      <c r="BA5" s="12"/>
      <c r="BB5" s="12"/>
      <c r="BC5" s="12"/>
      <c r="BD5" s="12"/>
      <c r="BE5" s="12"/>
      <c r="BF5" s="12"/>
      <c r="BG5" s="12"/>
      <c r="BH5" s="12"/>
      <c r="BI5" s="12"/>
      <c r="BJ5" s="12"/>
      <c r="BK5" s="12"/>
      <c r="BL5" s="12"/>
      <c r="BM5" s="12"/>
      <c r="BN5" s="12"/>
      <c r="BO5" s="12"/>
      <c r="BP5" s="12"/>
      <c r="BQ5" s="12"/>
      <c r="BR5" s="12"/>
      <c r="BS5" s="12"/>
      <c r="BT5" s="12"/>
      <c r="BU5" s="12"/>
      <c r="BV5" s="12"/>
      <c r="BW5" s="12"/>
      <c r="BX5" s="12"/>
      <c r="BY5" s="12"/>
      <c r="BZ5" s="12"/>
      <c r="CA5" s="12"/>
      <c r="CB5" s="12"/>
      <c r="CC5" s="12"/>
      <c r="CD5" s="12"/>
      <c r="CE5" s="12"/>
      <c r="CF5" s="12"/>
      <c r="CG5" s="12"/>
      <c r="CH5" s="12"/>
      <c r="CI5" s="12"/>
      <c r="CJ5" s="12"/>
      <c r="CK5" s="12"/>
      <c r="CL5" s="12"/>
      <c r="CM5" s="12"/>
      <c r="CN5" s="12"/>
      <c r="CO5" s="12"/>
      <c r="CP5" s="12"/>
      <c r="CQ5" s="12"/>
      <c r="CR5" s="12"/>
      <c r="CS5" s="12"/>
      <c r="CT5" s="12"/>
      <c r="CU5" s="12"/>
      <c r="CV5" s="12"/>
      <c r="CW5" s="12"/>
      <c r="CX5" s="12"/>
      <c r="CY5" s="12"/>
      <c r="CZ5" s="12"/>
      <c r="DA5" s="12"/>
      <c r="DB5" s="12"/>
      <c r="DC5" s="12"/>
      <c r="DD5" s="12"/>
      <c r="DE5" s="12"/>
      <c r="DF5" s="12"/>
      <c r="DG5" s="12"/>
      <c r="DH5" s="12"/>
      <c r="DI5" s="12"/>
      <c r="DJ5" s="12"/>
      <c r="DK5" s="12"/>
      <c r="DL5" s="12"/>
      <c r="DM5" s="12"/>
      <c r="DN5" s="12"/>
      <c r="DO5" s="12"/>
      <c r="DP5" s="12"/>
      <c r="DQ5" s="12"/>
      <c r="DR5" s="12"/>
      <c r="DS5" s="12"/>
      <c r="DT5" s="12"/>
      <c r="DU5" s="12"/>
      <c r="DV5" s="12"/>
      <c r="DW5" s="12"/>
      <c r="DX5" s="12"/>
      <c r="DY5" s="12"/>
      <c r="DZ5" s="12"/>
      <c r="EA5" s="12"/>
      <c r="EB5" s="12"/>
      <c r="EC5" s="12"/>
      <c r="ED5" s="12"/>
      <c r="EE5" s="12"/>
      <c r="EF5" s="12"/>
      <c r="EG5" s="12"/>
      <c r="EH5" s="12"/>
      <c r="EI5" s="12"/>
      <c r="EJ5" s="12"/>
      <c r="EK5" s="12"/>
      <c r="EL5" s="12"/>
      <c r="EM5" s="12"/>
      <c r="EN5" s="12"/>
      <c r="EO5" s="12"/>
      <c r="EP5" s="12"/>
      <c r="EQ5" s="12"/>
      <c r="ER5" s="12"/>
      <c r="ES5" s="12"/>
      <c r="ET5" s="12"/>
      <c r="EU5" s="12"/>
      <c r="EV5" s="12"/>
      <c r="EW5" s="12"/>
      <c r="EX5" s="12"/>
      <c r="EY5" s="12"/>
      <c r="EZ5" s="12"/>
      <c r="FA5" s="12"/>
      <c r="FB5" s="12"/>
      <c r="FC5" s="12"/>
      <c r="FD5" s="12"/>
      <c r="FE5" s="12"/>
      <c r="FF5" s="12"/>
      <c r="FG5" s="12"/>
      <c r="FH5" s="12"/>
      <c r="FI5" s="12"/>
      <c r="FJ5" s="12"/>
      <c r="FK5" s="12"/>
      <c r="FL5" s="12"/>
      <c r="FM5" s="12"/>
      <c r="FN5" s="12"/>
      <c r="FO5" s="12"/>
      <c r="FP5" s="12"/>
      <c r="FQ5" s="12"/>
      <c r="FR5" s="12"/>
      <c r="FS5" s="12"/>
      <c r="FT5" s="12"/>
      <c r="FU5" s="12"/>
      <c r="FV5" s="12"/>
      <c r="FW5" s="12"/>
      <c r="FX5" s="12"/>
      <c r="FY5" s="12"/>
      <c r="FZ5" s="12"/>
      <c r="GA5" s="12"/>
      <c r="GB5" s="12"/>
      <c r="GC5" s="12"/>
      <c r="GD5" s="12"/>
      <c r="GE5" s="12"/>
      <c r="GF5" s="12"/>
      <c r="GG5" s="12"/>
      <c r="GH5" s="12"/>
      <c r="GI5" s="12"/>
      <c r="GJ5" s="12"/>
      <c r="GK5" s="12"/>
      <c r="GL5" s="12"/>
      <c r="GM5" s="12"/>
      <c r="GN5" s="12"/>
      <c r="GO5" s="12"/>
      <c r="GP5" s="12"/>
      <c r="GQ5" s="12"/>
      <c r="GR5" s="12"/>
      <c r="GS5" s="12"/>
      <c r="GT5" s="12"/>
      <c r="GU5" s="12"/>
      <c r="GV5" s="12"/>
      <c r="GW5" s="12"/>
      <c r="GX5" s="12"/>
      <c r="GY5" s="12"/>
      <c r="GZ5" s="12"/>
      <c r="HA5" s="12"/>
      <c r="HB5" s="12"/>
      <c r="HC5" s="12"/>
      <c r="HD5" s="12"/>
      <c r="HE5" s="12"/>
      <c r="HF5" s="12"/>
      <c r="HG5" s="12"/>
      <c r="HH5" s="12"/>
      <c r="HI5" s="12"/>
      <c r="HJ5" s="12"/>
      <c r="HK5" s="12"/>
      <c r="HL5" s="12"/>
      <c r="HM5" s="12"/>
      <c r="HN5" s="12"/>
      <c r="HO5" s="12"/>
      <c r="HP5" s="12"/>
      <c r="HQ5" s="12"/>
      <c r="HR5" s="12"/>
      <c r="HS5" s="12"/>
      <c r="HT5" s="12"/>
      <c r="HU5" s="12"/>
      <c r="HV5" s="12"/>
      <c r="HW5" s="12"/>
      <c r="HX5" s="12"/>
      <c r="HY5" s="12"/>
      <c r="HZ5" s="12"/>
      <c r="IA5" s="12"/>
      <c r="IB5" s="12"/>
      <c r="IC5" s="12"/>
      <c r="ID5" s="12"/>
      <c r="IE5" s="12"/>
      <c r="IF5" s="12"/>
      <c r="IG5" s="12"/>
      <c r="IH5" s="12"/>
      <c r="II5" s="12"/>
      <c r="IJ5" s="12"/>
      <c r="IK5" s="12"/>
      <c r="IL5" s="12"/>
      <c r="IM5" s="12"/>
      <c r="IN5" s="12"/>
      <c r="IO5" s="12"/>
    </row>
    <row r="6" spans="1:249" s="34" customFormat="1" ht="18" customHeight="1">
      <c r="A6" s="253" t="s">
        <v>352</v>
      </c>
      <c r="B6" s="53">
        <v>4055</v>
      </c>
      <c r="C6" s="11"/>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2"/>
      <c r="AR6" s="12"/>
      <c r="AS6" s="12"/>
      <c r="AT6" s="12"/>
      <c r="AU6" s="12"/>
      <c r="AV6" s="12"/>
      <c r="AW6" s="12"/>
      <c r="AX6" s="12"/>
      <c r="AY6" s="12"/>
      <c r="AZ6" s="12"/>
      <c r="BA6" s="12"/>
      <c r="BB6" s="12"/>
      <c r="BC6" s="12"/>
      <c r="BD6" s="12"/>
      <c r="BE6" s="12"/>
      <c r="BF6" s="12"/>
      <c r="BG6" s="12"/>
      <c r="BH6" s="12"/>
      <c r="BI6" s="12"/>
      <c r="BJ6" s="12"/>
      <c r="BK6" s="12"/>
      <c r="BL6" s="12"/>
      <c r="BM6" s="12"/>
      <c r="BN6" s="12"/>
      <c r="BO6" s="12"/>
      <c r="BP6" s="12"/>
      <c r="BQ6" s="12"/>
      <c r="BR6" s="12"/>
      <c r="BS6" s="12"/>
      <c r="BT6" s="12"/>
      <c r="BU6" s="12"/>
      <c r="BV6" s="12"/>
      <c r="BW6" s="12"/>
      <c r="BX6" s="12"/>
      <c r="BY6" s="12"/>
      <c r="BZ6" s="12"/>
      <c r="CA6" s="12"/>
      <c r="CB6" s="12"/>
      <c r="CC6" s="12"/>
      <c r="CD6" s="12"/>
      <c r="CE6" s="12"/>
      <c r="CF6" s="12"/>
      <c r="CG6" s="12"/>
      <c r="CH6" s="12"/>
      <c r="CI6" s="12"/>
      <c r="CJ6" s="12"/>
      <c r="CK6" s="12"/>
      <c r="CL6" s="12"/>
      <c r="CM6" s="12"/>
      <c r="CN6" s="12"/>
      <c r="CO6" s="12"/>
      <c r="CP6" s="12"/>
      <c r="CQ6" s="12"/>
      <c r="CR6" s="12"/>
      <c r="CS6" s="12"/>
      <c r="CT6" s="12"/>
      <c r="CU6" s="12"/>
      <c r="CV6" s="12"/>
      <c r="CW6" s="12"/>
      <c r="CX6" s="12"/>
      <c r="CY6" s="12"/>
      <c r="CZ6" s="12"/>
      <c r="DA6" s="12"/>
      <c r="DB6" s="12"/>
      <c r="DC6" s="12"/>
      <c r="DD6" s="12"/>
      <c r="DE6" s="12"/>
      <c r="DF6" s="12"/>
      <c r="DG6" s="12"/>
      <c r="DH6" s="12"/>
      <c r="DI6" s="12"/>
      <c r="DJ6" s="12"/>
      <c r="DK6" s="12"/>
      <c r="DL6" s="12"/>
      <c r="DM6" s="12"/>
      <c r="DN6" s="12"/>
      <c r="DO6" s="12"/>
      <c r="DP6" s="12"/>
      <c r="DQ6" s="12"/>
      <c r="DR6" s="12"/>
      <c r="DS6" s="12"/>
      <c r="DT6" s="12"/>
      <c r="DU6" s="12"/>
      <c r="DV6" s="12"/>
      <c r="DW6" s="12"/>
      <c r="DX6" s="12"/>
      <c r="DY6" s="12"/>
      <c r="DZ6" s="12"/>
      <c r="EA6" s="12"/>
      <c r="EB6" s="12"/>
      <c r="EC6" s="12"/>
      <c r="ED6" s="12"/>
      <c r="EE6" s="12"/>
      <c r="EF6" s="12"/>
      <c r="EG6" s="12"/>
      <c r="EH6" s="12"/>
      <c r="EI6" s="12"/>
      <c r="EJ6" s="12"/>
      <c r="EK6" s="12"/>
      <c r="EL6" s="12"/>
      <c r="EM6" s="12"/>
      <c r="EN6" s="12"/>
      <c r="EO6" s="12"/>
      <c r="EP6" s="12"/>
      <c r="EQ6" s="12"/>
      <c r="ER6" s="12"/>
      <c r="ES6" s="12"/>
      <c r="ET6" s="12"/>
      <c r="EU6" s="12"/>
      <c r="EV6" s="12"/>
      <c r="EW6" s="12"/>
      <c r="EX6" s="12"/>
      <c r="EY6" s="12"/>
      <c r="EZ6" s="12"/>
      <c r="FA6" s="12"/>
      <c r="FB6" s="12"/>
      <c r="FC6" s="12"/>
      <c r="FD6" s="12"/>
      <c r="FE6" s="12"/>
      <c r="FF6" s="12"/>
      <c r="FG6" s="12"/>
      <c r="FH6" s="12"/>
      <c r="FI6" s="12"/>
      <c r="FJ6" s="12"/>
      <c r="FK6" s="12"/>
      <c r="FL6" s="12"/>
      <c r="FM6" s="12"/>
      <c r="FN6" s="12"/>
      <c r="FO6" s="12"/>
      <c r="FP6" s="12"/>
      <c r="FQ6" s="12"/>
      <c r="FR6" s="12"/>
      <c r="FS6" s="12"/>
      <c r="FT6" s="12"/>
      <c r="FU6" s="12"/>
      <c r="FV6" s="12"/>
      <c r="FW6" s="12"/>
      <c r="FX6" s="12"/>
      <c r="FY6" s="12"/>
      <c r="FZ6" s="12"/>
      <c r="GA6" s="12"/>
      <c r="GB6" s="12"/>
      <c r="GC6" s="12"/>
      <c r="GD6" s="12"/>
      <c r="GE6" s="12"/>
      <c r="GF6" s="12"/>
      <c r="GG6" s="12"/>
      <c r="GH6" s="12"/>
      <c r="GI6" s="12"/>
      <c r="GJ6" s="12"/>
      <c r="GK6" s="12"/>
      <c r="GL6" s="12"/>
      <c r="GM6" s="12"/>
      <c r="GN6" s="12"/>
      <c r="GO6" s="12"/>
      <c r="GP6" s="12"/>
      <c r="GQ6" s="12"/>
      <c r="GR6" s="12"/>
      <c r="GS6" s="12"/>
      <c r="GT6" s="12"/>
      <c r="GU6" s="12"/>
      <c r="GV6" s="12"/>
      <c r="GW6" s="12"/>
      <c r="GX6" s="12"/>
      <c r="GY6" s="12"/>
      <c r="GZ6" s="12"/>
      <c r="HA6" s="12"/>
      <c r="HB6" s="12"/>
      <c r="HC6" s="12"/>
      <c r="HD6" s="12"/>
      <c r="HE6" s="12"/>
      <c r="HF6" s="12"/>
      <c r="HG6" s="12"/>
      <c r="HH6" s="12"/>
      <c r="HI6" s="12"/>
      <c r="HJ6" s="12"/>
      <c r="HK6" s="12"/>
      <c r="HL6" s="12"/>
      <c r="HM6" s="12"/>
      <c r="HN6" s="12"/>
      <c r="HO6" s="12"/>
      <c r="HP6" s="12"/>
      <c r="HQ6" s="12"/>
      <c r="HR6" s="12"/>
      <c r="HS6" s="12"/>
      <c r="HT6" s="12"/>
      <c r="HU6" s="12"/>
      <c r="HV6" s="12"/>
      <c r="HW6" s="12"/>
      <c r="HX6" s="12"/>
      <c r="HY6" s="12"/>
      <c r="HZ6" s="12"/>
      <c r="IA6" s="12"/>
      <c r="IB6" s="12"/>
      <c r="IC6" s="12"/>
      <c r="ID6" s="12"/>
      <c r="IE6" s="12"/>
      <c r="IF6" s="12"/>
      <c r="IG6" s="12"/>
      <c r="IH6" s="12"/>
      <c r="II6" s="12"/>
      <c r="IJ6" s="12"/>
      <c r="IK6" s="12"/>
      <c r="IL6" s="12"/>
      <c r="IM6" s="12"/>
      <c r="IN6" s="12"/>
      <c r="IO6" s="12"/>
    </row>
    <row r="7" spans="1:249" s="35" customFormat="1" ht="18" customHeight="1">
      <c r="A7" s="253" t="s">
        <v>353</v>
      </c>
      <c r="B7" s="53">
        <v>4497</v>
      </c>
      <c r="C7" s="11"/>
      <c r="D7" s="11"/>
      <c r="E7" s="11"/>
      <c r="F7" s="11"/>
      <c r="G7" s="11"/>
      <c r="H7" s="11"/>
      <c r="I7" s="11"/>
      <c r="J7" s="11"/>
      <c r="K7" s="11"/>
      <c r="L7" s="11"/>
      <c r="M7" s="11"/>
      <c r="N7" s="11"/>
      <c r="O7" s="11"/>
      <c r="P7" s="11"/>
      <c r="Q7" s="11"/>
      <c r="R7" s="11"/>
      <c r="S7" s="11"/>
      <c r="T7" s="11"/>
      <c r="U7" s="11"/>
      <c r="V7" s="11"/>
      <c r="W7" s="11"/>
      <c r="X7" s="11"/>
      <c r="Y7" s="11"/>
      <c r="Z7" s="11"/>
      <c r="AA7" s="11"/>
      <c r="AB7" s="11"/>
      <c r="AC7" s="11"/>
      <c r="AD7" s="11"/>
      <c r="AE7" s="11"/>
      <c r="AF7" s="11"/>
      <c r="AG7" s="11"/>
      <c r="AH7" s="11"/>
      <c r="AI7" s="11"/>
      <c r="AJ7" s="11"/>
      <c r="AK7" s="11"/>
      <c r="AL7" s="11"/>
      <c r="AM7" s="11"/>
      <c r="AN7" s="11"/>
      <c r="AO7" s="11"/>
      <c r="AP7" s="11"/>
      <c r="AQ7" s="11"/>
      <c r="AR7" s="11"/>
      <c r="AS7" s="11"/>
      <c r="AT7" s="11"/>
      <c r="AU7" s="11"/>
      <c r="AV7" s="11"/>
      <c r="AW7" s="11"/>
      <c r="AX7" s="11"/>
      <c r="AY7" s="11"/>
      <c r="AZ7" s="11"/>
      <c r="BA7" s="11"/>
      <c r="BB7" s="11"/>
      <c r="BC7" s="11"/>
      <c r="BD7" s="11"/>
      <c r="BE7" s="11"/>
      <c r="BF7" s="11"/>
      <c r="BG7" s="11"/>
      <c r="BH7" s="11"/>
      <c r="BI7" s="11"/>
      <c r="BJ7" s="11"/>
      <c r="BK7" s="11"/>
      <c r="BL7" s="11"/>
      <c r="BM7" s="11"/>
      <c r="BN7" s="11"/>
      <c r="BO7" s="11"/>
      <c r="BP7" s="11"/>
      <c r="BQ7" s="11"/>
      <c r="BR7" s="11"/>
      <c r="BS7" s="11"/>
      <c r="BT7" s="11"/>
      <c r="BU7" s="11"/>
      <c r="BV7" s="11"/>
      <c r="BW7" s="11"/>
      <c r="BX7" s="11"/>
      <c r="BY7" s="11"/>
      <c r="BZ7" s="11"/>
      <c r="CA7" s="11"/>
      <c r="CB7" s="11"/>
      <c r="CC7" s="11"/>
      <c r="CD7" s="11"/>
      <c r="CE7" s="11"/>
      <c r="CF7" s="11"/>
      <c r="CG7" s="11"/>
      <c r="CH7" s="11"/>
      <c r="CI7" s="11"/>
      <c r="CJ7" s="11"/>
      <c r="CK7" s="11"/>
      <c r="CL7" s="11"/>
      <c r="CM7" s="11"/>
      <c r="CN7" s="11"/>
      <c r="CO7" s="11"/>
      <c r="CP7" s="11"/>
      <c r="CQ7" s="11"/>
      <c r="CR7" s="11"/>
      <c r="CS7" s="11"/>
      <c r="CT7" s="11"/>
      <c r="CU7" s="11"/>
      <c r="CV7" s="11"/>
      <c r="CW7" s="11"/>
      <c r="CX7" s="11"/>
      <c r="CY7" s="11"/>
      <c r="CZ7" s="11"/>
      <c r="DA7" s="11"/>
      <c r="DB7" s="11"/>
      <c r="DC7" s="11"/>
      <c r="DD7" s="11"/>
      <c r="DE7" s="11"/>
      <c r="DF7" s="11"/>
      <c r="DG7" s="11"/>
      <c r="DH7" s="11"/>
      <c r="DI7" s="11"/>
      <c r="DJ7" s="11"/>
      <c r="DK7" s="11"/>
      <c r="DL7" s="11"/>
      <c r="DM7" s="11"/>
      <c r="DN7" s="11"/>
      <c r="DO7" s="11"/>
      <c r="DP7" s="11"/>
      <c r="DQ7" s="11"/>
      <c r="DR7" s="11"/>
      <c r="DS7" s="11"/>
      <c r="DT7" s="11"/>
      <c r="DU7" s="11"/>
      <c r="DV7" s="11"/>
      <c r="DW7" s="11"/>
      <c r="DX7" s="11"/>
      <c r="DY7" s="11"/>
      <c r="DZ7" s="11"/>
      <c r="EA7" s="11"/>
      <c r="EB7" s="11"/>
      <c r="EC7" s="11"/>
      <c r="ED7" s="11"/>
      <c r="EE7" s="11"/>
      <c r="EF7" s="11"/>
      <c r="EG7" s="11"/>
      <c r="EH7" s="11"/>
      <c r="EI7" s="11"/>
      <c r="EJ7" s="11"/>
      <c r="EK7" s="11"/>
      <c r="EL7" s="11"/>
      <c r="EM7" s="11"/>
      <c r="EN7" s="11"/>
      <c r="EO7" s="11"/>
      <c r="EP7" s="11"/>
      <c r="EQ7" s="11"/>
      <c r="ER7" s="11"/>
      <c r="ES7" s="11"/>
      <c r="ET7" s="11"/>
      <c r="EU7" s="11"/>
      <c r="EV7" s="11"/>
      <c r="EW7" s="11"/>
      <c r="EX7" s="11"/>
      <c r="EY7" s="11"/>
      <c r="EZ7" s="11"/>
      <c r="FA7" s="11"/>
      <c r="FB7" s="11"/>
      <c r="FC7" s="11"/>
      <c r="FD7" s="11"/>
      <c r="FE7" s="11"/>
      <c r="FF7" s="11"/>
      <c r="FG7" s="11"/>
      <c r="FH7" s="11"/>
      <c r="FI7" s="11"/>
      <c r="FJ7" s="11"/>
      <c r="FK7" s="11"/>
      <c r="FL7" s="11"/>
      <c r="FM7" s="11"/>
      <c r="FN7" s="11"/>
      <c r="FO7" s="11"/>
      <c r="FP7" s="11"/>
      <c r="FQ7" s="11"/>
      <c r="FR7" s="11"/>
      <c r="FS7" s="11"/>
      <c r="FT7" s="11"/>
      <c r="FU7" s="11"/>
      <c r="FV7" s="11"/>
      <c r="FW7" s="11"/>
      <c r="FX7" s="11"/>
      <c r="FY7" s="11"/>
      <c r="FZ7" s="11"/>
      <c r="GA7" s="11"/>
      <c r="GB7" s="11"/>
      <c r="GC7" s="11"/>
      <c r="GD7" s="11"/>
      <c r="GE7" s="11"/>
      <c r="GF7" s="11"/>
      <c r="GG7" s="11"/>
      <c r="GH7" s="11"/>
      <c r="GI7" s="11"/>
      <c r="GJ7" s="11"/>
      <c r="GK7" s="11"/>
      <c r="GL7" s="11"/>
      <c r="GM7" s="11"/>
      <c r="GN7" s="11"/>
      <c r="GO7" s="11"/>
      <c r="GP7" s="11"/>
      <c r="GQ7" s="11"/>
      <c r="GR7" s="11"/>
      <c r="GS7" s="11"/>
      <c r="GT7" s="11"/>
      <c r="GU7" s="11"/>
      <c r="GV7" s="11"/>
      <c r="GW7" s="11"/>
      <c r="GX7" s="11"/>
      <c r="GY7" s="11"/>
      <c r="GZ7" s="11"/>
      <c r="HA7" s="11"/>
      <c r="HB7" s="11"/>
      <c r="HC7" s="11"/>
      <c r="HD7" s="11"/>
      <c r="HE7" s="11"/>
      <c r="HF7" s="11"/>
      <c r="HG7" s="11"/>
      <c r="HH7" s="11"/>
      <c r="HI7" s="11"/>
      <c r="HJ7" s="11"/>
      <c r="HK7" s="11"/>
      <c r="HL7" s="11"/>
      <c r="HM7" s="11"/>
      <c r="HN7" s="11"/>
      <c r="HO7" s="11"/>
      <c r="HP7" s="11"/>
      <c r="HQ7" s="11"/>
      <c r="HR7" s="11"/>
      <c r="HS7" s="11"/>
      <c r="HT7" s="11"/>
      <c r="HU7" s="11"/>
      <c r="HV7" s="11"/>
      <c r="HW7" s="11"/>
      <c r="HX7" s="11"/>
      <c r="HY7" s="11"/>
      <c r="HZ7" s="11"/>
      <c r="IA7" s="11"/>
      <c r="IB7" s="11"/>
      <c r="IC7" s="11"/>
      <c r="ID7" s="11"/>
      <c r="IE7" s="11"/>
      <c r="IF7" s="11"/>
      <c r="IG7" s="11"/>
      <c r="IH7" s="11"/>
      <c r="II7" s="11"/>
      <c r="IJ7" s="11"/>
      <c r="IK7" s="11"/>
      <c r="IL7" s="11"/>
      <c r="IM7" s="11"/>
      <c r="IN7" s="11"/>
      <c r="IO7" s="11"/>
    </row>
    <row r="8" spans="1:249" s="35" customFormat="1" ht="18" customHeight="1">
      <c r="A8" s="253" t="s">
        <v>354</v>
      </c>
      <c r="B8" s="171">
        <v>4856</v>
      </c>
      <c r="C8" s="11"/>
      <c r="D8" s="11"/>
      <c r="E8" s="11"/>
      <c r="F8" s="11"/>
      <c r="G8" s="11"/>
      <c r="H8" s="11"/>
      <c r="I8" s="11"/>
      <c r="J8" s="11"/>
      <c r="K8" s="11"/>
      <c r="L8" s="11"/>
      <c r="M8" s="11"/>
      <c r="N8" s="11"/>
      <c r="O8" s="11"/>
      <c r="P8" s="11"/>
      <c r="Q8" s="11"/>
      <c r="R8" s="11"/>
      <c r="S8" s="11"/>
      <c r="T8" s="11"/>
      <c r="U8" s="11"/>
      <c r="V8" s="11"/>
      <c r="W8" s="11"/>
      <c r="X8" s="11"/>
      <c r="Y8" s="11"/>
      <c r="Z8" s="11"/>
      <c r="AA8" s="11"/>
      <c r="AB8" s="11"/>
      <c r="AC8" s="11"/>
      <c r="AD8" s="11"/>
      <c r="AE8" s="11"/>
      <c r="AF8" s="11"/>
      <c r="AG8" s="11"/>
      <c r="AH8" s="11"/>
      <c r="AI8" s="11"/>
      <c r="AJ8" s="11"/>
      <c r="AK8" s="11"/>
      <c r="AL8" s="11"/>
      <c r="AM8" s="11"/>
      <c r="AN8" s="11"/>
      <c r="AO8" s="11"/>
      <c r="AP8" s="11"/>
      <c r="AQ8" s="11"/>
      <c r="AR8" s="11"/>
      <c r="AS8" s="11"/>
      <c r="AT8" s="11"/>
      <c r="AU8" s="11"/>
      <c r="AV8" s="11"/>
      <c r="AW8" s="11"/>
      <c r="AX8" s="11"/>
      <c r="AY8" s="11"/>
      <c r="AZ8" s="11"/>
      <c r="BA8" s="11"/>
      <c r="BB8" s="11"/>
      <c r="BC8" s="11"/>
      <c r="BD8" s="11"/>
      <c r="BE8" s="11"/>
      <c r="BF8" s="11"/>
      <c r="BG8" s="11"/>
      <c r="BH8" s="11"/>
      <c r="BI8" s="11"/>
      <c r="BJ8" s="11"/>
      <c r="BK8" s="11"/>
      <c r="BL8" s="11"/>
      <c r="BM8" s="11"/>
      <c r="BN8" s="11"/>
      <c r="BO8" s="11"/>
      <c r="BP8" s="11"/>
      <c r="BQ8" s="11"/>
      <c r="BR8" s="11"/>
      <c r="BS8" s="11"/>
      <c r="BT8" s="11"/>
      <c r="BU8" s="11"/>
      <c r="BV8" s="11"/>
      <c r="BW8" s="11"/>
      <c r="BX8" s="11"/>
      <c r="BY8" s="11"/>
      <c r="BZ8" s="11"/>
      <c r="CA8" s="11"/>
      <c r="CB8" s="11"/>
      <c r="CC8" s="11"/>
      <c r="CD8" s="11"/>
      <c r="CE8" s="11"/>
      <c r="CF8" s="11"/>
      <c r="CG8" s="11"/>
      <c r="CH8" s="11"/>
      <c r="CI8" s="11"/>
      <c r="CJ8" s="11"/>
      <c r="CK8" s="11"/>
      <c r="CL8" s="11"/>
      <c r="CM8" s="11"/>
      <c r="CN8" s="11"/>
      <c r="CO8" s="11"/>
      <c r="CP8" s="11"/>
      <c r="CQ8" s="11"/>
      <c r="CR8" s="11"/>
      <c r="CS8" s="11"/>
      <c r="CT8" s="11"/>
      <c r="CU8" s="11"/>
      <c r="CV8" s="11"/>
      <c r="CW8" s="11"/>
      <c r="CX8" s="11"/>
      <c r="CY8" s="11"/>
      <c r="CZ8" s="11"/>
      <c r="DA8" s="11"/>
      <c r="DB8" s="11"/>
      <c r="DC8" s="11"/>
      <c r="DD8" s="11"/>
      <c r="DE8" s="11"/>
      <c r="DF8" s="11"/>
      <c r="DG8" s="11"/>
      <c r="DH8" s="11"/>
      <c r="DI8" s="11"/>
      <c r="DJ8" s="11"/>
      <c r="DK8" s="11"/>
      <c r="DL8" s="11"/>
      <c r="DM8" s="11"/>
      <c r="DN8" s="11"/>
      <c r="DO8" s="11"/>
      <c r="DP8" s="11"/>
      <c r="DQ8" s="11"/>
      <c r="DR8" s="11"/>
      <c r="DS8" s="11"/>
      <c r="DT8" s="11"/>
      <c r="DU8" s="11"/>
      <c r="DV8" s="11"/>
      <c r="DW8" s="11"/>
      <c r="DX8" s="11"/>
      <c r="DY8" s="11"/>
      <c r="DZ8" s="11"/>
      <c r="EA8" s="11"/>
      <c r="EB8" s="11"/>
      <c r="EC8" s="11"/>
      <c r="ED8" s="11"/>
      <c r="EE8" s="11"/>
      <c r="EF8" s="11"/>
      <c r="EG8" s="11"/>
      <c r="EH8" s="11"/>
      <c r="EI8" s="11"/>
      <c r="EJ8" s="11"/>
      <c r="EK8" s="11"/>
      <c r="EL8" s="11"/>
      <c r="EM8" s="11"/>
      <c r="EN8" s="11"/>
      <c r="EO8" s="11"/>
      <c r="EP8" s="11"/>
      <c r="EQ8" s="11"/>
      <c r="ER8" s="11"/>
      <c r="ES8" s="11"/>
      <c r="ET8" s="11"/>
      <c r="EU8" s="11"/>
      <c r="EV8" s="11"/>
      <c r="EW8" s="11"/>
      <c r="EX8" s="11"/>
      <c r="EY8" s="11"/>
      <c r="EZ8" s="11"/>
      <c r="FA8" s="11"/>
      <c r="FB8" s="11"/>
      <c r="FC8" s="11"/>
      <c r="FD8" s="11"/>
      <c r="FE8" s="11"/>
      <c r="FF8" s="11"/>
      <c r="FG8" s="11"/>
      <c r="FH8" s="11"/>
      <c r="FI8" s="11"/>
      <c r="FJ8" s="11"/>
      <c r="FK8" s="11"/>
      <c r="FL8" s="11"/>
      <c r="FM8" s="11"/>
      <c r="FN8" s="11"/>
      <c r="FO8" s="11"/>
      <c r="FP8" s="11"/>
      <c r="FQ8" s="11"/>
      <c r="FR8" s="11"/>
      <c r="FS8" s="11"/>
      <c r="FT8" s="11"/>
      <c r="FU8" s="11"/>
      <c r="FV8" s="11"/>
      <c r="FW8" s="11"/>
      <c r="FX8" s="11"/>
      <c r="FY8" s="11"/>
      <c r="FZ8" s="11"/>
      <c r="GA8" s="11"/>
      <c r="GB8" s="11"/>
      <c r="GC8" s="11"/>
      <c r="GD8" s="11"/>
      <c r="GE8" s="11"/>
      <c r="GF8" s="11"/>
      <c r="GG8" s="11"/>
      <c r="GH8" s="11"/>
      <c r="GI8" s="11"/>
      <c r="GJ8" s="11"/>
      <c r="GK8" s="11"/>
      <c r="GL8" s="11"/>
      <c r="GM8" s="11"/>
      <c r="GN8" s="11"/>
      <c r="GO8" s="11"/>
      <c r="GP8" s="11"/>
      <c r="GQ8" s="11"/>
      <c r="GR8" s="11"/>
      <c r="GS8" s="11"/>
      <c r="GT8" s="11"/>
      <c r="GU8" s="11"/>
      <c r="GV8" s="11"/>
      <c r="GW8" s="11"/>
      <c r="GX8" s="11"/>
      <c r="GY8" s="11"/>
      <c r="GZ8" s="11"/>
      <c r="HA8" s="11"/>
      <c r="HB8" s="11"/>
      <c r="HC8" s="11"/>
      <c r="HD8" s="11"/>
      <c r="HE8" s="11"/>
      <c r="HF8" s="11"/>
      <c r="HG8" s="11"/>
      <c r="HH8" s="11"/>
      <c r="HI8" s="11"/>
      <c r="HJ8" s="11"/>
      <c r="HK8" s="11"/>
      <c r="HL8" s="11"/>
      <c r="HM8" s="11"/>
      <c r="HN8" s="11"/>
      <c r="HO8" s="11"/>
      <c r="HP8" s="11"/>
      <c r="HQ8" s="11"/>
      <c r="HR8" s="11"/>
      <c r="HS8" s="11"/>
      <c r="HT8" s="11"/>
      <c r="HU8" s="11"/>
      <c r="HV8" s="11"/>
      <c r="HW8" s="11"/>
      <c r="HX8" s="11"/>
      <c r="HY8" s="11"/>
      <c r="HZ8" s="11"/>
      <c r="IA8" s="11"/>
      <c r="IB8" s="11"/>
      <c r="IC8" s="11"/>
      <c r="ID8" s="11"/>
      <c r="IE8" s="11"/>
      <c r="IF8" s="11"/>
      <c r="IG8" s="11"/>
      <c r="IH8" s="11"/>
      <c r="II8" s="11"/>
      <c r="IJ8" s="11"/>
      <c r="IK8" s="11"/>
      <c r="IL8" s="11"/>
      <c r="IM8" s="11"/>
      <c r="IN8" s="11"/>
      <c r="IO8" s="11"/>
    </row>
    <row r="9" spans="1:249" s="35" customFormat="1" ht="18" customHeight="1">
      <c r="A9" s="254" t="s">
        <v>610</v>
      </c>
      <c r="B9" s="247">
        <v>4610</v>
      </c>
      <c r="C9" s="11"/>
      <c r="D9" s="11"/>
      <c r="E9" s="11"/>
      <c r="F9" s="11"/>
      <c r="G9" s="11"/>
      <c r="H9" s="11"/>
      <c r="I9" s="11"/>
      <c r="J9" s="11"/>
      <c r="K9" s="11"/>
      <c r="L9" s="11"/>
      <c r="M9" s="11"/>
      <c r="N9" s="11"/>
      <c r="O9" s="11"/>
      <c r="P9" s="11"/>
      <c r="Q9" s="11"/>
      <c r="R9" s="11"/>
      <c r="S9" s="11"/>
      <c r="T9" s="11"/>
      <c r="U9" s="11"/>
      <c r="V9" s="11"/>
      <c r="W9" s="11"/>
      <c r="X9" s="11"/>
      <c r="Y9" s="11"/>
      <c r="Z9" s="11"/>
      <c r="AA9" s="11"/>
      <c r="AB9" s="11"/>
      <c r="AC9" s="11"/>
      <c r="AD9" s="11"/>
      <c r="AE9" s="11"/>
      <c r="AF9" s="11"/>
      <c r="AG9" s="11"/>
      <c r="AH9" s="11"/>
      <c r="AI9" s="11"/>
      <c r="AJ9" s="11"/>
      <c r="AK9" s="11"/>
      <c r="AL9" s="11"/>
      <c r="AM9" s="11"/>
      <c r="AN9" s="11"/>
      <c r="AO9" s="11"/>
      <c r="AP9" s="11"/>
      <c r="AQ9" s="11"/>
      <c r="AR9" s="11"/>
      <c r="AS9" s="11"/>
      <c r="AT9" s="11"/>
      <c r="AU9" s="11"/>
      <c r="AV9" s="11"/>
      <c r="AW9" s="11"/>
      <c r="AX9" s="11"/>
      <c r="AY9" s="11"/>
      <c r="AZ9" s="11"/>
      <c r="BA9" s="11"/>
      <c r="BB9" s="11"/>
      <c r="BC9" s="11"/>
      <c r="BD9" s="11"/>
      <c r="BE9" s="11"/>
      <c r="BF9" s="11"/>
      <c r="BG9" s="11"/>
      <c r="BH9" s="11"/>
      <c r="BI9" s="11"/>
      <c r="BJ9" s="11"/>
      <c r="BK9" s="11"/>
      <c r="BL9" s="11"/>
      <c r="BM9" s="11"/>
      <c r="BN9" s="11"/>
      <c r="BO9" s="11"/>
      <c r="BP9" s="11"/>
      <c r="BQ9" s="11"/>
      <c r="BR9" s="11"/>
      <c r="BS9" s="11"/>
      <c r="BT9" s="11"/>
      <c r="BU9" s="11"/>
      <c r="BV9" s="11"/>
      <c r="BW9" s="11"/>
      <c r="BX9" s="11"/>
      <c r="BY9" s="11"/>
      <c r="BZ9" s="11"/>
      <c r="CA9" s="11"/>
      <c r="CB9" s="11"/>
      <c r="CC9" s="11"/>
      <c r="CD9" s="11"/>
      <c r="CE9" s="11"/>
      <c r="CF9" s="11"/>
      <c r="CG9" s="11"/>
      <c r="CH9" s="11"/>
      <c r="CI9" s="11"/>
      <c r="CJ9" s="11"/>
      <c r="CK9" s="11"/>
      <c r="CL9" s="11"/>
      <c r="CM9" s="11"/>
      <c r="CN9" s="11"/>
      <c r="CO9" s="11"/>
      <c r="CP9" s="11"/>
      <c r="CQ9" s="11"/>
      <c r="CR9" s="11"/>
      <c r="CS9" s="11"/>
      <c r="CT9" s="11"/>
      <c r="CU9" s="11"/>
      <c r="CV9" s="11"/>
      <c r="CW9" s="11"/>
      <c r="CX9" s="11"/>
      <c r="CY9" s="11"/>
      <c r="CZ9" s="11"/>
      <c r="DA9" s="11"/>
      <c r="DB9" s="11"/>
      <c r="DC9" s="11"/>
      <c r="DD9" s="11"/>
      <c r="DE9" s="11"/>
      <c r="DF9" s="11"/>
      <c r="DG9" s="11"/>
      <c r="DH9" s="11"/>
      <c r="DI9" s="11"/>
      <c r="DJ9" s="11"/>
      <c r="DK9" s="11"/>
      <c r="DL9" s="11"/>
      <c r="DM9" s="11"/>
      <c r="DN9" s="11"/>
      <c r="DO9" s="11"/>
      <c r="DP9" s="11"/>
      <c r="DQ9" s="11"/>
      <c r="DR9" s="11"/>
      <c r="DS9" s="11"/>
      <c r="DT9" s="11"/>
      <c r="DU9" s="11"/>
      <c r="DV9" s="11"/>
      <c r="DW9" s="11"/>
      <c r="DX9" s="11"/>
      <c r="DY9" s="11"/>
      <c r="DZ9" s="11"/>
      <c r="EA9" s="11"/>
      <c r="EB9" s="11"/>
      <c r="EC9" s="11"/>
      <c r="ED9" s="11"/>
      <c r="EE9" s="11"/>
      <c r="EF9" s="11"/>
      <c r="EG9" s="11"/>
      <c r="EH9" s="11"/>
      <c r="EI9" s="11"/>
      <c r="EJ9" s="11"/>
      <c r="EK9" s="11"/>
      <c r="EL9" s="11"/>
      <c r="EM9" s="11"/>
      <c r="EN9" s="11"/>
      <c r="EO9" s="11"/>
      <c r="EP9" s="11"/>
      <c r="EQ9" s="11"/>
      <c r="ER9" s="11"/>
      <c r="ES9" s="11"/>
      <c r="ET9" s="11"/>
      <c r="EU9" s="11"/>
      <c r="EV9" s="11"/>
      <c r="EW9" s="11"/>
      <c r="EX9" s="11"/>
      <c r="EY9" s="11"/>
      <c r="EZ9" s="11"/>
      <c r="FA9" s="11"/>
      <c r="FB9" s="11"/>
      <c r="FC9" s="11"/>
      <c r="FD9" s="11"/>
      <c r="FE9" s="11"/>
      <c r="FF9" s="11"/>
      <c r="FG9" s="11"/>
      <c r="FH9" s="11"/>
      <c r="FI9" s="11"/>
      <c r="FJ9" s="11"/>
      <c r="FK9" s="11"/>
      <c r="FL9" s="11"/>
      <c r="FM9" s="11"/>
      <c r="FN9" s="11"/>
      <c r="FO9" s="11"/>
      <c r="FP9" s="11"/>
      <c r="FQ9" s="11"/>
      <c r="FR9" s="11"/>
      <c r="FS9" s="11"/>
      <c r="FT9" s="11"/>
      <c r="FU9" s="11"/>
      <c r="FV9" s="11"/>
      <c r="FW9" s="11"/>
      <c r="FX9" s="11"/>
      <c r="FY9" s="11"/>
      <c r="FZ9" s="11"/>
      <c r="GA9" s="11"/>
      <c r="GB9" s="11"/>
      <c r="GC9" s="11"/>
      <c r="GD9" s="11"/>
      <c r="GE9" s="11"/>
      <c r="GF9" s="11"/>
      <c r="GG9" s="11"/>
      <c r="GH9" s="11"/>
      <c r="GI9" s="11"/>
      <c r="GJ9" s="11"/>
      <c r="GK9" s="11"/>
      <c r="GL9" s="11"/>
      <c r="GM9" s="11"/>
      <c r="GN9" s="11"/>
      <c r="GO9" s="11"/>
      <c r="GP9" s="11"/>
      <c r="GQ9" s="11"/>
      <c r="GR9" s="11"/>
      <c r="GS9" s="11"/>
      <c r="GT9" s="11"/>
      <c r="GU9" s="11"/>
      <c r="GV9" s="11"/>
      <c r="GW9" s="11"/>
      <c r="GX9" s="11"/>
      <c r="GY9" s="11"/>
      <c r="GZ9" s="11"/>
      <c r="HA9" s="11"/>
      <c r="HB9" s="11"/>
      <c r="HC9" s="11"/>
      <c r="HD9" s="11"/>
      <c r="HE9" s="11"/>
      <c r="HF9" s="11"/>
      <c r="HG9" s="11"/>
      <c r="HH9" s="11"/>
      <c r="HI9" s="11"/>
      <c r="HJ9" s="11"/>
      <c r="HK9" s="11"/>
      <c r="HL9" s="11"/>
      <c r="HM9" s="11"/>
      <c r="HN9" s="11"/>
      <c r="HO9" s="11"/>
      <c r="HP9" s="11"/>
      <c r="HQ9" s="11"/>
      <c r="HR9" s="11"/>
      <c r="HS9" s="11"/>
      <c r="HT9" s="11"/>
      <c r="HU9" s="11"/>
      <c r="HV9" s="11"/>
      <c r="HW9" s="11"/>
      <c r="HX9" s="11"/>
      <c r="HY9" s="11"/>
      <c r="HZ9" s="11"/>
      <c r="IA9" s="11"/>
      <c r="IB9" s="11"/>
      <c r="IC9" s="11"/>
      <c r="ID9" s="11"/>
      <c r="IE9" s="11"/>
      <c r="IF9" s="11"/>
      <c r="IG9" s="11"/>
      <c r="IH9" s="11"/>
      <c r="II9" s="11"/>
      <c r="IJ9" s="11"/>
      <c r="IK9" s="11"/>
      <c r="IL9" s="11"/>
      <c r="IM9" s="11"/>
      <c r="IN9" s="11"/>
      <c r="IO9" s="11"/>
    </row>
    <row r="10" spans="1:249" ht="14.25" customHeight="1">
      <c r="A10" s="50" t="s">
        <v>312</v>
      </c>
      <c r="B10" s="129"/>
      <c r="C10" s="4"/>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c r="EK10" s="4"/>
      <c r="EL10" s="4"/>
      <c r="EM10" s="4"/>
      <c r="EN10" s="4"/>
      <c r="EO10" s="4"/>
      <c r="EP10" s="4"/>
      <c r="EQ10" s="4"/>
      <c r="ER10" s="4"/>
      <c r="ES10" s="4"/>
      <c r="ET10" s="4"/>
      <c r="EU10" s="4"/>
      <c r="EV10" s="4"/>
      <c r="EW10" s="4"/>
      <c r="EX10" s="4"/>
      <c r="EY10" s="4"/>
      <c r="EZ10" s="4"/>
      <c r="FA10" s="4"/>
      <c r="FB10" s="4"/>
      <c r="FC10" s="4"/>
      <c r="FD10" s="4"/>
      <c r="FE10" s="4"/>
      <c r="FF10" s="4"/>
      <c r="FG10" s="4"/>
      <c r="FH10" s="4"/>
      <c r="FI10" s="4"/>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4"/>
      <c r="HY10" s="4"/>
      <c r="HZ10" s="4"/>
      <c r="IA10" s="4"/>
      <c r="IB10" s="4"/>
      <c r="IC10" s="4"/>
      <c r="ID10" s="4"/>
      <c r="IE10" s="4"/>
      <c r="IF10" s="4"/>
      <c r="IG10" s="4"/>
      <c r="IH10" s="4"/>
      <c r="II10" s="4"/>
      <c r="IJ10" s="4"/>
      <c r="IK10" s="4"/>
      <c r="IL10" s="4"/>
      <c r="IM10" s="4"/>
      <c r="IN10" s="4"/>
      <c r="IO10" s="4"/>
    </row>
    <row r="11" spans="1:249" ht="14.25" customHeight="1">
      <c r="A11" s="50" t="s">
        <v>328</v>
      </c>
      <c r="B11" s="129"/>
      <c r="C11" s="7"/>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row>
    <row r="12" spans="1:249">
      <c r="B12" s="15" t="s">
        <v>611</v>
      </c>
    </row>
    <row r="16" spans="1:249">
      <c r="A16" s="90"/>
    </row>
  </sheetData>
  <mergeCells count="2">
    <mergeCell ref="A3:A4"/>
    <mergeCell ref="B3:B4"/>
  </mergeCells>
  <phoneticPr fontId="4"/>
  <pageMargins left="0.51181102362204722" right="0.51181102362204722" top="0.78740157480314965" bottom="0.51181102362204722" header="0" footer="0"/>
  <pageSetup paperSize="9" scale="80"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I10"/>
  <sheetViews>
    <sheetView showGridLines="0" showOutlineSymbols="0" zoomScaleNormal="100" zoomScaleSheetLayoutView="100" workbookViewId="0"/>
  </sheetViews>
  <sheetFormatPr defaultColWidth="10.69921875" defaultRowHeight="13.2"/>
  <cols>
    <col min="1" max="1" width="13.59765625" style="1" customWidth="1"/>
    <col min="2" max="4" width="9.59765625" style="1" customWidth="1"/>
    <col min="5" max="5" width="8.8984375" style="1" customWidth="1"/>
    <col min="6" max="6" width="8.59765625" style="1" customWidth="1"/>
    <col min="7" max="8" width="8.8984375" style="1" customWidth="1"/>
    <col min="9" max="16384" width="10.69921875" style="1"/>
  </cols>
  <sheetData>
    <row r="1" spans="1:9" s="4" customFormat="1" ht="16.5" customHeight="1">
      <c r="A1" s="3" t="s">
        <v>256</v>
      </c>
      <c r="B1" s="1"/>
      <c r="C1" s="1"/>
      <c r="D1" s="1"/>
      <c r="E1" s="1"/>
      <c r="F1" s="1"/>
      <c r="G1" s="1"/>
      <c r="H1" s="1"/>
      <c r="I1" s="1"/>
    </row>
    <row r="2" spans="1:9" s="4" customFormat="1" ht="14.25" customHeight="1">
      <c r="A2" s="1"/>
      <c r="B2" s="1"/>
      <c r="C2" s="1"/>
      <c r="D2" s="1"/>
      <c r="E2" s="1"/>
      <c r="F2" s="1"/>
      <c r="H2" s="5" t="s">
        <v>208</v>
      </c>
      <c r="I2" s="1"/>
    </row>
    <row r="3" spans="1:9" s="12" customFormat="1" ht="18" customHeight="1">
      <c r="A3" s="375" t="s">
        <v>6</v>
      </c>
      <c r="B3" s="463" t="s">
        <v>19</v>
      </c>
      <c r="C3" s="42"/>
      <c r="D3" s="26" t="s">
        <v>20</v>
      </c>
      <c r="E3" s="62"/>
      <c r="F3" s="62"/>
      <c r="G3" s="26"/>
      <c r="H3" s="277" t="s">
        <v>21</v>
      </c>
      <c r="I3" s="34"/>
    </row>
    <row r="4" spans="1:9" s="12" customFormat="1" ht="18" customHeight="1">
      <c r="A4" s="462"/>
      <c r="B4" s="464"/>
      <c r="C4" s="8" t="s">
        <v>22</v>
      </c>
      <c r="D4" s="8" t="s">
        <v>23</v>
      </c>
      <c r="E4" s="8" t="s">
        <v>24</v>
      </c>
      <c r="F4" s="8" t="s">
        <v>25</v>
      </c>
      <c r="G4" s="8" t="s">
        <v>26</v>
      </c>
      <c r="H4" s="278" t="s">
        <v>27</v>
      </c>
      <c r="I4" s="34"/>
    </row>
    <row r="5" spans="1:9" s="12" customFormat="1" ht="18" customHeight="1">
      <c r="A5" s="243" t="s">
        <v>559</v>
      </c>
      <c r="B5" s="14">
        <v>87648</v>
      </c>
      <c r="C5" s="14">
        <v>80148</v>
      </c>
      <c r="D5" s="14">
        <v>72187</v>
      </c>
      <c r="E5" s="14">
        <v>2014</v>
      </c>
      <c r="F5" s="14">
        <v>772</v>
      </c>
      <c r="G5" s="14">
        <v>5175</v>
      </c>
      <c r="H5" s="61">
        <v>91.4</v>
      </c>
      <c r="I5" s="34"/>
    </row>
    <row r="6" spans="1:9" s="12" customFormat="1" ht="18" customHeight="1">
      <c r="A6" s="244" t="s">
        <v>346</v>
      </c>
      <c r="B6" s="14">
        <v>87685</v>
      </c>
      <c r="C6" s="14">
        <v>77850</v>
      </c>
      <c r="D6" s="14">
        <v>70765</v>
      </c>
      <c r="E6" s="14">
        <v>1751</v>
      </c>
      <c r="F6" s="14">
        <v>585</v>
      </c>
      <c r="G6" s="14">
        <v>4749</v>
      </c>
      <c r="H6" s="61">
        <v>88.7</v>
      </c>
      <c r="I6" s="34"/>
    </row>
    <row r="7" spans="1:9" s="11" customFormat="1" ht="18" customHeight="1">
      <c r="A7" s="244" t="s">
        <v>347</v>
      </c>
      <c r="B7" s="172">
        <v>87890</v>
      </c>
      <c r="C7" s="173">
        <v>77561</v>
      </c>
      <c r="D7" s="173">
        <v>70402</v>
      </c>
      <c r="E7" s="173">
        <v>1715</v>
      </c>
      <c r="F7" s="173">
        <v>685</v>
      </c>
      <c r="G7" s="173">
        <v>4759</v>
      </c>
      <c r="H7" s="260">
        <v>88.2</v>
      </c>
      <c r="I7" s="35"/>
    </row>
    <row r="8" spans="1:9" s="11" customFormat="1" ht="18" customHeight="1">
      <c r="A8" s="291" t="s">
        <v>348</v>
      </c>
      <c r="B8" s="172">
        <v>88467</v>
      </c>
      <c r="C8" s="173">
        <v>76446</v>
      </c>
      <c r="D8" s="173">
        <v>69888</v>
      </c>
      <c r="E8" s="173">
        <v>1563</v>
      </c>
      <c r="F8" s="173">
        <v>623</v>
      </c>
      <c r="G8" s="173">
        <v>4372</v>
      </c>
      <c r="H8" s="260">
        <v>86.4</v>
      </c>
      <c r="I8" s="34"/>
    </row>
    <row r="9" spans="1:9" s="11" customFormat="1" ht="18" customHeight="1">
      <c r="A9" s="297" t="s">
        <v>569</v>
      </c>
      <c r="B9" s="293">
        <v>89082</v>
      </c>
      <c r="C9" s="294">
        <v>74913</v>
      </c>
      <c r="D9" s="294">
        <v>69099</v>
      </c>
      <c r="E9" s="294">
        <v>1640</v>
      </c>
      <c r="F9" s="294">
        <v>1</v>
      </c>
      <c r="G9" s="294">
        <v>4173</v>
      </c>
      <c r="H9" s="366">
        <v>84</v>
      </c>
      <c r="I9" s="34"/>
    </row>
    <row r="10" spans="1:9" s="12" customFormat="1">
      <c r="A10" s="35"/>
      <c r="B10" s="36"/>
      <c r="C10" s="36"/>
      <c r="D10" s="36"/>
      <c r="E10" s="36"/>
      <c r="F10" s="36"/>
      <c r="G10" s="37"/>
      <c r="H10" s="237" t="s">
        <v>209</v>
      </c>
      <c r="I10" s="34"/>
    </row>
  </sheetData>
  <mergeCells count="2">
    <mergeCell ref="A3:A4"/>
    <mergeCell ref="B3:B4"/>
  </mergeCells>
  <phoneticPr fontId="4"/>
  <pageMargins left="0.51181102362204722" right="0.51181102362204722" top="0.70866141732283472" bottom="0.51181102362204722" header="0" footer="0"/>
  <pageSetup paperSize="9" orientation="portrait"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showGridLines="0" showOutlineSymbols="0" zoomScaleNormal="100" zoomScaleSheetLayoutView="100" workbookViewId="0"/>
  </sheetViews>
  <sheetFormatPr defaultColWidth="10.69921875" defaultRowHeight="13.2"/>
  <cols>
    <col min="1" max="1" width="13.5" style="1" customWidth="1"/>
    <col min="2" max="4" width="15.09765625" style="1" customWidth="1"/>
    <col min="5" max="16384" width="10.69921875" style="1"/>
  </cols>
  <sheetData>
    <row r="1" spans="1:6" s="4" customFormat="1" ht="15.9" customHeight="1">
      <c r="A1" s="3" t="s">
        <v>337</v>
      </c>
      <c r="B1" s="1"/>
      <c r="C1" s="1"/>
      <c r="D1" s="1"/>
    </row>
    <row r="2" spans="1:6" s="4" customFormat="1" ht="15.9" customHeight="1">
      <c r="A2" s="1"/>
      <c r="B2" s="1"/>
      <c r="C2" s="1"/>
      <c r="D2" s="5" t="s">
        <v>290</v>
      </c>
    </row>
    <row r="3" spans="1:6" s="12" customFormat="1" ht="18" customHeight="1">
      <c r="A3" s="371" t="s">
        <v>6</v>
      </c>
      <c r="B3" s="443" t="s">
        <v>19</v>
      </c>
      <c r="C3" s="460" t="s">
        <v>139</v>
      </c>
      <c r="D3" s="277" t="s">
        <v>126</v>
      </c>
    </row>
    <row r="4" spans="1:6" s="12" customFormat="1" ht="18" customHeight="1">
      <c r="A4" s="465"/>
      <c r="B4" s="466"/>
      <c r="C4" s="467"/>
      <c r="D4" s="278" t="s">
        <v>27</v>
      </c>
    </row>
    <row r="5" spans="1:6" s="12" customFormat="1" ht="18" customHeight="1">
      <c r="A5" s="243" t="s">
        <v>559</v>
      </c>
      <c r="B5" s="89">
        <v>31800000</v>
      </c>
      <c r="C5" s="60">
        <v>55592694</v>
      </c>
      <c r="D5" s="60">
        <v>175</v>
      </c>
    </row>
    <row r="6" spans="1:6" s="12" customFormat="1" ht="18" customHeight="1">
      <c r="A6" s="244" t="s">
        <v>346</v>
      </c>
      <c r="B6" s="89">
        <v>31800000</v>
      </c>
      <c r="C6" s="60">
        <v>55741451</v>
      </c>
      <c r="D6" s="60">
        <v>175</v>
      </c>
    </row>
    <row r="7" spans="1:6" s="11" customFormat="1" ht="18" customHeight="1">
      <c r="A7" s="244" t="s">
        <v>347</v>
      </c>
      <c r="B7" s="239" t="s">
        <v>299</v>
      </c>
      <c r="C7" s="100">
        <v>55406443</v>
      </c>
      <c r="D7" s="192" t="s">
        <v>299</v>
      </c>
    </row>
    <row r="8" spans="1:6" s="11" customFormat="1" ht="18" customHeight="1">
      <c r="A8" s="291" t="s">
        <v>348</v>
      </c>
      <c r="B8" s="239" t="s">
        <v>299</v>
      </c>
      <c r="C8" s="169">
        <v>54549318</v>
      </c>
      <c r="D8" s="192" t="s">
        <v>299</v>
      </c>
    </row>
    <row r="9" spans="1:6" s="11" customFormat="1" ht="18" customHeight="1">
      <c r="A9" s="297" t="s">
        <v>560</v>
      </c>
      <c r="B9" s="367" t="s">
        <v>299</v>
      </c>
      <c r="C9" s="251">
        <v>54808498</v>
      </c>
      <c r="D9" s="368" t="s">
        <v>299</v>
      </c>
    </row>
    <row r="10" spans="1:6" s="4" customFormat="1">
      <c r="A10" s="110" t="s">
        <v>338</v>
      </c>
      <c r="B10" s="2"/>
      <c r="C10" s="2"/>
    </row>
    <row r="11" spans="1:6" s="4" customFormat="1">
      <c r="A11" s="1"/>
      <c r="B11" s="1"/>
      <c r="C11" s="1"/>
      <c r="D11" s="15" t="s">
        <v>336</v>
      </c>
    </row>
    <row r="12" spans="1:6" s="4" customFormat="1">
      <c r="A12" s="1"/>
      <c r="B12" s="1"/>
      <c r="C12" s="1"/>
      <c r="D12" s="1"/>
      <c r="E12" s="7"/>
    </row>
    <row r="13" spans="1:6" s="4" customFormat="1">
      <c r="A13" s="2"/>
      <c r="B13" s="14"/>
      <c r="C13" s="14"/>
      <c r="D13" s="51"/>
      <c r="E13" s="7"/>
      <c r="F13" s="7"/>
    </row>
    <row r="14" spans="1:6" s="4" customFormat="1">
      <c r="A14" s="2"/>
      <c r="B14" s="2"/>
      <c r="C14" s="2"/>
      <c r="D14" s="2"/>
      <c r="E14" s="7"/>
      <c r="F14" s="7"/>
    </row>
    <row r="15" spans="1:6" s="4" customFormat="1">
      <c r="A15" s="1"/>
      <c r="B15" s="1"/>
      <c r="C15" s="1"/>
      <c r="D15" s="1"/>
      <c r="E15" s="7"/>
    </row>
  </sheetData>
  <mergeCells count="3">
    <mergeCell ref="A3:A4"/>
    <mergeCell ref="B3:B4"/>
    <mergeCell ref="C3:C4"/>
  </mergeCells>
  <phoneticPr fontId="4"/>
  <pageMargins left="0.51181102362204722" right="0.51181102362204722" top="0.70866141732283472" bottom="0.51181102362204722" header="0" footer="0"/>
  <pageSetup paperSize="9" scale="130" orientation="portrait"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
  <sheetViews>
    <sheetView showGridLines="0" showOutlineSymbols="0" zoomScaleNormal="100" zoomScaleSheetLayoutView="100" workbookViewId="0"/>
  </sheetViews>
  <sheetFormatPr defaultColWidth="10.69921875" defaultRowHeight="13.2"/>
  <cols>
    <col min="1" max="1" width="13.59765625" style="1" customWidth="1"/>
    <col min="2" max="2" width="16.3984375" style="1" customWidth="1"/>
    <col min="3" max="3" width="16.09765625" style="1" customWidth="1"/>
    <col min="4" max="4" width="13" style="1" customWidth="1"/>
    <col min="5" max="5" width="12.8984375" style="1" customWidth="1"/>
    <col min="6" max="6" width="13.09765625" style="1" customWidth="1"/>
    <col min="7" max="16384" width="10.69921875" style="1"/>
  </cols>
  <sheetData>
    <row r="1" spans="1:7" s="4" customFormat="1">
      <c r="A1" s="56" t="s">
        <v>257</v>
      </c>
      <c r="B1" s="67"/>
      <c r="C1" s="67"/>
      <c r="D1" s="67"/>
      <c r="E1" s="67"/>
      <c r="F1" s="67"/>
    </row>
    <row r="2" spans="1:7" s="4" customFormat="1">
      <c r="A2" s="67"/>
      <c r="B2" s="67"/>
      <c r="C2" s="67"/>
      <c r="D2" s="67"/>
      <c r="E2" s="68"/>
      <c r="F2" s="72" t="s">
        <v>612</v>
      </c>
    </row>
    <row r="3" spans="1:7" s="12" customFormat="1" ht="18" customHeight="1">
      <c r="A3" s="376" t="s">
        <v>6</v>
      </c>
      <c r="B3" s="267" t="s">
        <v>140</v>
      </c>
      <c r="C3" s="267" t="s">
        <v>140</v>
      </c>
      <c r="D3" s="378" t="s">
        <v>141</v>
      </c>
      <c r="E3" s="406"/>
      <c r="F3" s="406"/>
      <c r="G3" s="11"/>
    </row>
    <row r="4" spans="1:7" s="12" customFormat="1" ht="18" customHeight="1">
      <c r="A4" s="468"/>
      <c r="B4" s="268" t="s">
        <v>127</v>
      </c>
      <c r="C4" s="268" t="s">
        <v>291</v>
      </c>
      <c r="D4" s="81" t="s">
        <v>31</v>
      </c>
      <c r="E4" s="81" t="s">
        <v>128</v>
      </c>
      <c r="F4" s="82" t="s">
        <v>129</v>
      </c>
      <c r="G4" s="11"/>
    </row>
    <row r="5" spans="1:7" s="12" customFormat="1" ht="18" customHeight="1">
      <c r="A5" s="243" t="s">
        <v>559</v>
      </c>
      <c r="B5" s="171">
        <v>15</v>
      </c>
      <c r="C5" s="169">
        <v>924</v>
      </c>
      <c r="D5" s="169">
        <v>918</v>
      </c>
      <c r="E5" s="169">
        <v>327</v>
      </c>
      <c r="F5" s="169">
        <v>591</v>
      </c>
      <c r="G5" s="11"/>
    </row>
    <row r="6" spans="1:7" s="12" customFormat="1" ht="18" customHeight="1">
      <c r="A6" s="244" t="s">
        <v>346</v>
      </c>
      <c r="B6" s="171">
        <v>15</v>
      </c>
      <c r="C6" s="169">
        <v>924</v>
      </c>
      <c r="D6" s="169">
        <v>920</v>
      </c>
      <c r="E6" s="169">
        <v>326</v>
      </c>
      <c r="F6" s="169">
        <v>594</v>
      </c>
      <c r="G6" s="11"/>
    </row>
    <row r="7" spans="1:7" s="11" customFormat="1" ht="18" customHeight="1">
      <c r="A7" s="244" t="s">
        <v>347</v>
      </c>
      <c r="B7" s="171">
        <v>15</v>
      </c>
      <c r="C7" s="169">
        <v>924</v>
      </c>
      <c r="D7" s="169">
        <v>918</v>
      </c>
      <c r="E7" s="169">
        <v>323</v>
      </c>
      <c r="F7" s="169">
        <v>595</v>
      </c>
    </row>
    <row r="8" spans="1:7" s="11" customFormat="1" ht="18" customHeight="1">
      <c r="A8" s="291" t="s">
        <v>348</v>
      </c>
      <c r="B8" s="89">
        <v>15</v>
      </c>
      <c r="C8" s="60">
        <v>932</v>
      </c>
      <c r="D8" s="60">
        <v>923</v>
      </c>
      <c r="E8" s="60">
        <v>310</v>
      </c>
      <c r="F8" s="60">
        <v>613</v>
      </c>
    </row>
    <row r="9" spans="1:7" s="11" customFormat="1" ht="18" customHeight="1">
      <c r="A9" s="297" t="s">
        <v>560</v>
      </c>
      <c r="B9" s="247">
        <v>15</v>
      </c>
      <c r="C9" s="248">
        <v>932</v>
      </c>
      <c r="D9" s="248">
        <v>922</v>
      </c>
      <c r="E9" s="248">
        <v>305</v>
      </c>
      <c r="F9" s="248">
        <v>617</v>
      </c>
    </row>
    <row r="10" spans="1:7" s="4" customFormat="1">
      <c r="A10" s="76"/>
      <c r="B10" s="76"/>
      <c r="C10" s="76"/>
      <c r="D10" s="76"/>
      <c r="E10" s="88"/>
      <c r="F10" s="85" t="s">
        <v>332</v>
      </c>
    </row>
  </sheetData>
  <mergeCells count="2">
    <mergeCell ref="A3:A4"/>
    <mergeCell ref="D3:F3"/>
  </mergeCells>
  <phoneticPr fontId="4"/>
  <pageMargins left="0.51181102362204722" right="0.51181102362204722" top="0.70866141732283472" bottom="0.51181102362204722" header="0" footer="0"/>
  <pageSetup paperSize="9" orientation="portrait"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H49"/>
  <sheetViews>
    <sheetView showGridLines="0" showOutlineSymbols="0" zoomScaleNormal="100" zoomScaleSheetLayoutView="100" workbookViewId="0">
      <selection activeCell="M19" sqref="M19"/>
    </sheetView>
  </sheetViews>
  <sheetFormatPr defaultColWidth="10.69921875" defaultRowHeight="13.2"/>
  <cols>
    <col min="1" max="1" width="35.69921875" style="157" customWidth="1"/>
    <col min="2" max="2" width="6.69921875" style="157" bestFit="1" customWidth="1"/>
    <col min="3" max="6" width="6.59765625" style="157" customWidth="1"/>
    <col min="7" max="7" width="9.09765625" style="157" customWidth="1"/>
    <col min="8" max="8" width="9.19921875" style="157" customWidth="1"/>
    <col min="9" max="9" width="6.59765625" style="157" customWidth="1"/>
    <col min="10" max="16384" width="10.69921875" style="157"/>
  </cols>
  <sheetData>
    <row r="1" spans="1:8" s="68" customFormat="1">
      <c r="A1" s="56" t="s">
        <v>613</v>
      </c>
      <c r="B1" s="67"/>
      <c r="C1" s="67"/>
      <c r="D1" s="67"/>
      <c r="E1" s="67"/>
      <c r="F1" s="67"/>
      <c r="G1" s="67"/>
      <c r="H1" s="67"/>
    </row>
    <row r="2" spans="1:8" s="68" customFormat="1">
      <c r="A2" s="67"/>
      <c r="B2" s="67"/>
      <c r="C2" s="67"/>
      <c r="D2" s="67"/>
      <c r="E2" s="67"/>
      <c r="G2" s="148"/>
      <c r="H2" s="72" t="s">
        <v>614</v>
      </c>
    </row>
    <row r="3" spans="1:8" s="70" customFormat="1" ht="17.25" customHeight="1">
      <c r="A3" s="376" t="s">
        <v>130</v>
      </c>
      <c r="B3" s="149"/>
      <c r="C3" s="150" t="s">
        <v>131</v>
      </c>
      <c r="D3" s="150"/>
      <c r="E3" s="150"/>
      <c r="F3" s="151"/>
      <c r="G3" s="404" t="s">
        <v>132</v>
      </c>
      <c r="H3" s="469" t="s">
        <v>133</v>
      </c>
    </row>
    <row r="4" spans="1:8" s="70" customFormat="1" ht="17.25" customHeight="1">
      <c r="A4" s="377"/>
      <c r="B4" s="81" t="s">
        <v>134</v>
      </c>
      <c r="C4" s="81" t="s">
        <v>135</v>
      </c>
      <c r="D4" s="81" t="s">
        <v>136</v>
      </c>
      <c r="E4" s="81" t="s">
        <v>137</v>
      </c>
      <c r="F4" s="81" t="s">
        <v>138</v>
      </c>
      <c r="G4" s="405"/>
      <c r="H4" s="470"/>
    </row>
    <row r="5" spans="1:8" s="98" customFormat="1" ht="21" customHeight="1">
      <c r="A5" s="152" t="s">
        <v>55</v>
      </c>
      <c r="B5" s="236">
        <f t="shared" ref="B5:H5" si="0">B7+B9+B15+B21+B34+B36</f>
        <v>233</v>
      </c>
      <c r="C5" s="236">
        <f t="shared" si="0"/>
        <v>0</v>
      </c>
      <c r="D5" s="236">
        <f t="shared" si="0"/>
        <v>0</v>
      </c>
      <c r="E5" s="236">
        <f t="shared" si="0"/>
        <v>68</v>
      </c>
      <c r="F5" s="236">
        <f t="shared" si="0"/>
        <v>165</v>
      </c>
      <c r="G5" s="236">
        <f t="shared" si="0"/>
        <v>15915</v>
      </c>
      <c r="H5" s="236">
        <f t="shared" si="0"/>
        <v>14888</v>
      </c>
    </row>
    <row r="6" spans="1:8" s="98" customFormat="1" ht="4.5" customHeight="1">
      <c r="A6" s="154"/>
      <c r="B6" s="77"/>
      <c r="C6" s="77"/>
      <c r="D6" s="77"/>
      <c r="E6" s="77"/>
      <c r="F6" s="77"/>
      <c r="G6" s="77"/>
      <c r="H6" s="77"/>
    </row>
    <row r="7" spans="1:8" s="98" customFormat="1" ht="15.75" customHeight="1">
      <c r="A7" s="154" t="s">
        <v>151</v>
      </c>
      <c r="B7" s="261">
        <v>0</v>
      </c>
      <c r="C7" s="262">
        <v>0</v>
      </c>
      <c r="D7" s="262">
        <v>0</v>
      </c>
      <c r="E7" s="262">
        <v>0</v>
      </c>
      <c r="F7" s="262">
        <v>0</v>
      </c>
      <c r="G7" s="262">
        <v>0</v>
      </c>
      <c r="H7" s="262">
        <v>0</v>
      </c>
    </row>
    <row r="8" spans="1:8" s="98" customFormat="1" ht="4.5" customHeight="1">
      <c r="A8" s="154"/>
      <c r="B8" s="112"/>
      <c r="C8" s="77"/>
      <c r="D8" s="77"/>
      <c r="E8" s="77"/>
      <c r="F8" s="77"/>
      <c r="G8" s="77"/>
      <c r="H8" s="77"/>
    </row>
    <row r="9" spans="1:8" s="98" customFormat="1" ht="15.75" customHeight="1">
      <c r="A9" s="154" t="s">
        <v>152</v>
      </c>
      <c r="B9" s="112">
        <f t="shared" ref="B9:H9" si="1">SUM(B11:B13)</f>
        <v>15</v>
      </c>
      <c r="C9" s="77">
        <f t="shared" si="1"/>
        <v>0</v>
      </c>
      <c r="D9" s="77">
        <f t="shared" si="1"/>
        <v>0</v>
      </c>
      <c r="E9" s="77">
        <f t="shared" si="1"/>
        <v>5</v>
      </c>
      <c r="F9" s="77">
        <f t="shared" si="1"/>
        <v>10</v>
      </c>
      <c r="G9" s="77">
        <f t="shared" si="1"/>
        <v>516</v>
      </c>
      <c r="H9" s="77">
        <f t="shared" si="1"/>
        <v>443</v>
      </c>
    </row>
    <row r="10" spans="1:8" s="98" customFormat="1" ht="4.5" customHeight="1">
      <c r="A10" s="154"/>
      <c r="B10" s="112"/>
      <c r="C10" s="77"/>
      <c r="D10" s="77"/>
      <c r="E10" s="77"/>
      <c r="F10" s="77"/>
      <c r="G10" s="77"/>
      <c r="H10" s="77"/>
    </row>
    <row r="11" spans="1:8" s="98" customFormat="1" ht="15.9" customHeight="1">
      <c r="A11" s="154" t="s">
        <v>615</v>
      </c>
      <c r="B11" s="112">
        <v>3</v>
      </c>
      <c r="C11" s="77" t="s">
        <v>355</v>
      </c>
      <c r="D11" s="77" t="s">
        <v>355</v>
      </c>
      <c r="E11" s="77">
        <v>1</v>
      </c>
      <c r="F11" s="77">
        <v>2</v>
      </c>
      <c r="G11" s="77">
        <v>250</v>
      </c>
      <c r="H11" s="77">
        <v>220</v>
      </c>
    </row>
    <row r="12" spans="1:8" s="98" customFormat="1" ht="15.9" customHeight="1">
      <c r="A12" s="154" t="s">
        <v>272</v>
      </c>
      <c r="B12" s="112">
        <v>8</v>
      </c>
      <c r="C12" s="77" t="s">
        <v>616</v>
      </c>
      <c r="D12" s="77" t="s">
        <v>355</v>
      </c>
      <c r="E12" s="77" t="s">
        <v>355</v>
      </c>
      <c r="F12" s="77">
        <v>8</v>
      </c>
      <c r="G12" s="77">
        <v>266</v>
      </c>
      <c r="H12" s="77">
        <v>223</v>
      </c>
    </row>
    <row r="13" spans="1:8" s="98" customFormat="1" ht="15.9" customHeight="1">
      <c r="A13" s="154" t="s">
        <v>273</v>
      </c>
      <c r="B13" s="112">
        <v>4</v>
      </c>
      <c r="C13" s="77" t="s">
        <v>617</v>
      </c>
      <c r="D13" s="77" t="s">
        <v>617</v>
      </c>
      <c r="E13" s="77">
        <v>4</v>
      </c>
      <c r="F13" s="77" t="s">
        <v>617</v>
      </c>
      <c r="G13" s="77" t="s">
        <v>617</v>
      </c>
      <c r="H13" s="77" t="s">
        <v>617</v>
      </c>
    </row>
    <row r="14" spans="1:8" s="98" customFormat="1" ht="4.5" customHeight="1">
      <c r="A14" s="154"/>
      <c r="B14" s="112"/>
      <c r="C14" s="77"/>
      <c r="D14" s="77"/>
      <c r="E14" s="77"/>
      <c r="F14" s="77"/>
      <c r="G14" s="77"/>
      <c r="H14" s="77"/>
    </row>
    <row r="15" spans="1:8" s="98" customFormat="1" ht="15.75" customHeight="1">
      <c r="A15" s="154" t="s">
        <v>203</v>
      </c>
      <c r="B15" s="112">
        <f t="shared" ref="B15:H15" si="2">SUM(B17:B19)</f>
        <v>15</v>
      </c>
      <c r="C15" s="77">
        <f t="shared" si="2"/>
        <v>0</v>
      </c>
      <c r="D15" s="77">
        <f t="shared" si="2"/>
        <v>0</v>
      </c>
      <c r="E15" s="77">
        <f t="shared" si="2"/>
        <v>1</v>
      </c>
      <c r="F15" s="77">
        <f t="shared" si="2"/>
        <v>14</v>
      </c>
      <c r="G15" s="77">
        <f t="shared" si="2"/>
        <v>495</v>
      </c>
      <c r="H15" s="77">
        <f t="shared" si="2"/>
        <v>415</v>
      </c>
    </row>
    <row r="16" spans="1:8" s="98" customFormat="1" ht="4.5" customHeight="1">
      <c r="A16" s="154"/>
      <c r="B16" s="112"/>
      <c r="C16" s="77"/>
      <c r="D16" s="77"/>
      <c r="E16" s="77"/>
      <c r="F16" s="77"/>
      <c r="G16" s="77"/>
      <c r="H16" s="77"/>
    </row>
    <row r="17" spans="1:8" s="98" customFormat="1" ht="15.75" customHeight="1">
      <c r="A17" s="154" t="s">
        <v>274</v>
      </c>
      <c r="B17" s="112">
        <v>9</v>
      </c>
      <c r="C17" s="77">
        <v>0</v>
      </c>
      <c r="D17" s="77">
        <v>0</v>
      </c>
      <c r="E17" s="77">
        <v>0</v>
      </c>
      <c r="F17" s="77">
        <v>9</v>
      </c>
      <c r="G17" s="77">
        <v>401</v>
      </c>
      <c r="H17" s="77">
        <v>251</v>
      </c>
    </row>
    <row r="18" spans="1:8" s="98" customFormat="1" ht="15.75" customHeight="1">
      <c r="A18" s="154" t="s">
        <v>618</v>
      </c>
      <c r="B18" s="112">
        <v>5</v>
      </c>
      <c r="C18" s="77">
        <v>0</v>
      </c>
      <c r="D18" s="77">
        <v>0</v>
      </c>
      <c r="E18" s="77">
        <v>1</v>
      </c>
      <c r="F18" s="77">
        <v>4</v>
      </c>
      <c r="G18" s="77">
        <v>85</v>
      </c>
      <c r="H18" s="77">
        <v>164</v>
      </c>
    </row>
    <row r="19" spans="1:8" s="98" customFormat="1" ht="15.9" customHeight="1">
      <c r="A19" s="154" t="s">
        <v>275</v>
      </c>
      <c r="B19" s="112">
        <v>1</v>
      </c>
      <c r="C19" s="77">
        <v>0</v>
      </c>
      <c r="D19" s="77">
        <v>0</v>
      </c>
      <c r="E19" s="77">
        <v>0</v>
      </c>
      <c r="F19" s="77">
        <v>1</v>
      </c>
      <c r="G19" s="77">
        <v>9</v>
      </c>
      <c r="H19" s="77">
        <v>0</v>
      </c>
    </row>
    <row r="20" spans="1:8" s="98" customFormat="1" ht="4.5" customHeight="1">
      <c r="A20" s="154"/>
      <c r="B20" s="261"/>
      <c r="C20" s="262"/>
      <c r="D20" s="262"/>
      <c r="E20" s="262"/>
      <c r="F20" s="262"/>
      <c r="G20" s="262"/>
      <c r="H20" s="262"/>
    </row>
    <row r="21" spans="1:8" s="98" customFormat="1" ht="21" customHeight="1">
      <c r="A21" s="155" t="s">
        <v>153</v>
      </c>
      <c r="B21" s="112">
        <f t="shared" ref="B21:H21" si="3">SUM(B23:B34)</f>
        <v>138</v>
      </c>
      <c r="C21" s="77">
        <f t="shared" si="3"/>
        <v>0</v>
      </c>
      <c r="D21" s="77">
        <f t="shared" si="3"/>
        <v>0</v>
      </c>
      <c r="E21" s="77">
        <f t="shared" si="3"/>
        <v>45</v>
      </c>
      <c r="F21" s="77">
        <f t="shared" si="3"/>
        <v>93</v>
      </c>
      <c r="G21" s="77">
        <f t="shared" si="3"/>
        <v>13170</v>
      </c>
      <c r="H21" s="77">
        <f t="shared" si="3"/>
        <v>12597</v>
      </c>
    </row>
    <row r="22" spans="1:8" s="98" customFormat="1" ht="4.5" customHeight="1">
      <c r="A22" s="154"/>
      <c r="B22" s="112"/>
      <c r="C22" s="77"/>
      <c r="D22" s="77"/>
      <c r="E22" s="77"/>
      <c r="F22" s="77"/>
      <c r="G22" s="77"/>
      <c r="H22" s="77"/>
    </row>
    <row r="23" spans="1:8" s="98" customFormat="1" ht="15.9" customHeight="1">
      <c r="A23" s="155" t="s">
        <v>619</v>
      </c>
      <c r="B23" s="112" t="s">
        <v>616</v>
      </c>
      <c r="C23" s="77"/>
      <c r="D23" s="77"/>
      <c r="E23" s="77"/>
      <c r="F23" s="77"/>
      <c r="G23" s="77"/>
      <c r="H23" s="77"/>
    </row>
    <row r="24" spans="1:8" s="98" customFormat="1" ht="15.9" customHeight="1">
      <c r="A24" s="155" t="s">
        <v>276</v>
      </c>
      <c r="B24" s="112">
        <v>2</v>
      </c>
      <c r="C24" s="77"/>
      <c r="D24" s="77"/>
      <c r="E24" s="77"/>
      <c r="F24" s="77">
        <v>2</v>
      </c>
      <c r="G24" s="77">
        <v>45</v>
      </c>
      <c r="H24" s="77">
        <v>34</v>
      </c>
    </row>
    <row r="25" spans="1:8" s="98" customFormat="1" ht="15.9" customHeight="1">
      <c r="A25" s="155" t="s">
        <v>620</v>
      </c>
      <c r="B25" s="112">
        <v>1</v>
      </c>
      <c r="C25" s="77"/>
      <c r="D25" s="77"/>
      <c r="E25" s="77"/>
      <c r="F25" s="77">
        <v>1</v>
      </c>
      <c r="G25" s="77">
        <v>15</v>
      </c>
      <c r="H25" s="77">
        <v>5</v>
      </c>
    </row>
    <row r="26" spans="1:8" s="98" customFormat="1" ht="15.9" customHeight="1">
      <c r="A26" s="155" t="s">
        <v>277</v>
      </c>
      <c r="B26" s="112">
        <v>113</v>
      </c>
      <c r="C26" s="77"/>
      <c r="D26" s="77"/>
      <c r="E26" s="77">
        <v>29</v>
      </c>
      <c r="F26" s="77">
        <v>84</v>
      </c>
      <c r="G26" s="77">
        <v>12804</v>
      </c>
      <c r="H26" s="77">
        <v>12350</v>
      </c>
    </row>
    <row r="27" spans="1:8" s="98" customFormat="1" ht="15.9" customHeight="1">
      <c r="A27" s="155" t="s">
        <v>621</v>
      </c>
      <c r="B27" s="112">
        <v>4</v>
      </c>
      <c r="C27" s="77"/>
      <c r="D27" s="77"/>
      <c r="E27" s="77"/>
      <c r="F27" s="77">
        <v>4</v>
      </c>
      <c r="G27" s="77">
        <v>196</v>
      </c>
      <c r="H27" s="77">
        <v>151</v>
      </c>
    </row>
    <row r="28" spans="1:8" s="98" customFormat="1" ht="15.9" customHeight="1">
      <c r="A28" s="155" t="s">
        <v>278</v>
      </c>
      <c r="B28" s="112">
        <v>2</v>
      </c>
      <c r="C28" s="77" t="s">
        <v>355</v>
      </c>
      <c r="D28" s="77" t="s">
        <v>616</v>
      </c>
      <c r="E28" s="77">
        <v>2</v>
      </c>
      <c r="F28" s="77" t="s">
        <v>355</v>
      </c>
      <c r="G28" s="77">
        <v>70</v>
      </c>
      <c r="H28" s="77">
        <v>57</v>
      </c>
    </row>
    <row r="29" spans="1:8" s="98" customFormat="1" ht="15.9" customHeight="1">
      <c r="A29" s="155" t="s">
        <v>622</v>
      </c>
      <c r="B29" s="112">
        <v>1</v>
      </c>
      <c r="C29" s="77"/>
      <c r="D29" s="77"/>
      <c r="E29" s="77"/>
      <c r="F29" s="77">
        <v>1</v>
      </c>
      <c r="G29" s="77" t="s">
        <v>355</v>
      </c>
      <c r="H29" s="77" t="s">
        <v>355</v>
      </c>
    </row>
    <row r="30" spans="1:8" s="98" customFormat="1" ht="15.9" customHeight="1">
      <c r="A30" s="155" t="s">
        <v>279</v>
      </c>
      <c r="B30" s="112">
        <v>9</v>
      </c>
      <c r="C30" s="77"/>
      <c r="D30" s="77"/>
      <c r="E30" s="77">
        <v>9</v>
      </c>
      <c r="F30" s="77"/>
      <c r="G30" s="77" t="s">
        <v>355</v>
      </c>
      <c r="H30" s="77" t="s">
        <v>616</v>
      </c>
    </row>
    <row r="31" spans="1:8" s="98" customFormat="1" ht="15.9" customHeight="1">
      <c r="A31" s="155" t="s">
        <v>280</v>
      </c>
      <c r="B31" s="112">
        <v>2</v>
      </c>
      <c r="C31" s="77"/>
      <c r="D31" s="77"/>
      <c r="E31" s="77">
        <v>2</v>
      </c>
      <c r="F31" s="77"/>
      <c r="G31" s="77" t="s">
        <v>616</v>
      </c>
      <c r="H31" s="77" t="s">
        <v>355</v>
      </c>
    </row>
    <row r="32" spans="1:8" s="98" customFormat="1" ht="15.9" customHeight="1">
      <c r="A32" s="155" t="s">
        <v>623</v>
      </c>
      <c r="B32" s="112">
        <v>3</v>
      </c>
      <c r="C32" s="77"/>
      <c r="D32" s="77"/>
      <c r="E32" s="77">
        <v>3</v>
      </c>
      <c r="F32" s="77"/>
      <c r="G32" s="77" t="s">
        <v>355</v>
      </c>
      <c r="H32" s="77" t="s">
        <v>616</v>
      </c>
    </row>
    <row r="33" spans="1:8" s="98" customFormat="1" ht="4.5" customHeight="1">
      <c r="A33" s="155"/>
      <c r="B33" s="112"/>
      <c r="C33" s="77"/>
      <c r="D33" s="77"/>
      <c r="E33" s="77"/>
      <c r="F33" s="77"/>
      <c r="G33" s="77"/>
      <c r="H33" s="77"/>
    </row>
    <row r="34" spans="1:8" s="98" customFormat="1" ht="15.75" customHeight="1">
      <c r="A34" s="156" t="s">
        <v>154</v>
      </c>
      <c r="B34" s="77">
        <v>1</v>
      </c>
      <c r="C34" s="77" t="s">
        <v>355</v>
      </c>
      <c r="D34" s="77" t="s">
        <v>355</v>
      </c>
      <c r="E34" s="77" t="s">
        <v>355</v>
      </c>
      <c r="F34" s="77">
        <v>1</v>
      </c>
      <c r="G34" s="77">
        <v>40</v>
      </c>
      <c r="H34" s="77" t="s">
        <v>624</v>
      </c>
    </row>
    <row r="35" spans="1:8" s="98" customFormat="1" ht="4.5" customHeight="1">
      <c r="A35" s="155"/>
      <c r="B35" s="112"/>
      <c r="C35" s="77"/>
      <c r="D35" s="77"/>
      <c r="E35" s="77"/>
      <c r="F35" s="77"/>
      <c r="G35" s="77"/>
      <c r="H35" s="77"/>
    </row>
    <row r="36" spans="1:8" s="98" customFormat="1" ht="15.75" customHeight="1">
      <c r="A36" s="155" t="s">
        <v>155</v>
      </c>
      <c r="B36" s="112">
        <f t="shared" ref="B36:H36" si="4">SUM(B38:B39)</f>
        <v>64</v>
      </c>
      <c r="C36" s="77">
        <f t="shared" si="4"/>
        <v>0</v>
      </c>
      <c r="D36" s="77">
        <f t="shared" si="4"/>
        <v>0</v>
      </c>
      <c r="E36" s="77">
        <f t="shared" si="4"/>
        <v>17</v>
      </c>
      <c r="F36" s="77">
        <f t="shared" si="4"/>
        <v>47</v>
      </c>
      <c r="G36" s="77">
        <f t="shared" si="4"/>
        <v>1694</v>
      </c>
      <c r="H36" s="77">
        <f t="shared" si="4"/>
        <v>1433</v>
      </c>
    </row>
    <row r="37" spans="1:8" s="98" customFormat="1" ht="4.5" customHeight="1">
      <c r="A37" s="193"/>
      <c r="B37" s="112"/>
      <c r="C37" s="77"/>
      <c r="D37" s="77"/>
      <c r="E37" s="77"/>
      <c r="F37" s="77"/>
      <c r="G37" s="77"/>
      <c r="H37" s="77"/>
    </row>
    <row r="38" spans="1:8" s="98" customFormat="1" ht="15.9" customHeight="1">
      <c r="A38" s="156" t="s">
        <v>625</v>
      </c>
      <c r="B38" s="112">
        <v>17</v>
      </c>
      <c r="C38" s="77">
        <v>0</v>
      </c>
      <c r="D38" s="77">
        <v>0</v>
      </c>
      <c r="E38" s="77">
        <v>17</v>
      </c>
      <c r="F38" s="77">
        <v>0</v>
      </c>
      <c r="G38" s="77">
        <v>0</v>
      </c>
      <c r="H38" s="77">
        <v>0</v>
      </c>
    </row>
    <row r="39" spans="1:8" s="98" customFormat="1" ht="15.9" customHeight="1">
      <c r="A39" s="156" t="s">
        <v>281</v>
      </c>
      <c r="B39" s="305">
        <v>47</v>
      </c>
      <c r="C39" s="306" t="s">
        <v>616</v>
      </c>
      <c r="D39" s="306" t="s">
        <v>624</v>
      </c>
      <c r="E39" s="306" t="s">
        <v>355</v>
      </c>
      <c r="F39" s="306">
        <v>47</v>
      </c>
      <c r="G39" s="306">
        <v>1694</v>
      </c>
      <c r="H39" s="306">
        <v>1433</v>
      </c>
    </row>
    <row r="40" spans="1:8">
      <c r="A40" s="106" t="s">
        <v>259</v>
      </c>
      <c r="B40" s="112"/>
      <c r="C40" s="77"/>
      <c r="D40" s="77"/>
      <c r="E40" s="77"/>
      <c r="F40" s="158"/>
      <c r="G40" s="158"/>
      <c r="H40" s="103"/>
    </row>
    <row r="41" spans="1:8" s="67" customFormat="1">
      <c r="A41" s="67" t="s">
        <v>340</v>
      </c>
      <c r="H41" s="72"/>
    </row>
    <row r="42" spans="1:8" s="67" customFormat="1">
      <c r="A42" s="67" t="s">
        <v>339</v>
      </c>
      <c r="H42" s="72"/>
    </row>
    <row r="43" spans="1:8">
      <c r="G43" s="67"/>
      <c r="H43" s="72"/>
    </row>
    <row r="44" spans="1:8">
      <c r="G44" s="67"/>
      <c r="H44" s="72"/>
    </row>
    <row r="45" spans="1:8">
      <c r="G45" s="67"/>
      <c r="H45" s="72"/>
    </row>
    <row r="46" spans="1:8">
      <c r="G46" s="67"/>
      <c r="H46" s="72"/>
    </row>
    <row r="47" spans="1:8">
      <c r="G47" s="67"/>
      <c r="H47" s="72"/>
    </row>
    <row r="48" spans="1:8">
      <c r="G48" s="67"/>
      <c r="H48" s="72"/>
    </row>
    <row r="49" spans="8:8">
      <c r="H49" s="191"/>
    </row>
  </sheetData>
  <mergeCells count="3">
    <mergeCell ref="A3:A4"/>
    <mergeCell ref="G3:G4"/>
    <mergeCell ref="H3:H4"/>
  </mergeCells>
  <phoneticPr fontId="4"/>
  <pageMargins left="0.51181102362204722" right="0.47244094488188981" top="0.70866141732283472" bottom="0.51181102362204722" header="0" footer="0"/>
  <pageSetup paperSize="9" scale="9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I21"/>
  <sheetViews>
    <sheetView showGridLines="0" showOutlineSymbols="0" zoomScaleNormal="100" zoomScaleSheetLayoutView="100" workbookViewId="0"/>
  </sheetViews>
  <sheetFormatPr defaultColWidth="10.69921875" defaultRowHeight="13.2"/>
  <cols>
    <col min="1" max="1" width="11.09765625" style="1" customWidth="1"/>
    <col min="2" max="7" width="12.3984375" style="1" customWidth="1"/>
    <col min="8" max="16384" width="10.69921875" style="1"/>
  </cols>
  <sheetData>
    <row r="1" spans="1:9" s="4" customFormat="1" ht="15.9" customHeight="1">
      <c r="A1" s="3" t="s">
        <v>13</v>
      </c>
      <c r="B1" s="1"/>
      <c r="C1" s="1"/>
      <c r="D1" s="1"/>
      <c r="E1" s="1"/>
      <c r="F1" s="1"/>
      <c r="G1" s="1"/>
    </row>
    <row r="2" spans="1:9" s="4" customFormat="1" ht="15.9" customHeight="1">
      <c r="A2" s="1"/>
      <c r="B2" s="1"/>
      <c r="C2" s="1"/>
      <c r="D2" s="1"/>
      <c r="E2" s="1"/>
      <c r="G2" s="5"/>
    </row>
    <row r="3" spans="1:9" s="4" customFormat="1" ht="17.25" customHeight="1">
      <c r="A3" s="376" t="s">
        <v>6</v>
      </c>
      <c r="B3" s="378" t="s">
        <v>7</v>
      </c>
      <c r="C3" s="379"/>
      <c r="D3" s="378" t="s">
        <v>8</v>
      </c>
      <c r="E3" s="379"/>
      <c r="F3" s="380" t="s">
        <v>562</v>
      </c>
      <c r="G3" s="381"/>
      <c r="H3" s="7"/>
    </row>
    <row r="4" spans="1:9" s="4" customFormat="1" ht="17.25" customHeight="1">
      <c r="A4" s="377"/>
      <c r="B4" s="81" t="s">
        <v>9</v>
      </c>
      <c r="C4" s="81" t="s">
        <v>10</v>
      </c>
      <c r="D4" s="81" t="s">
        <v>9</v>
      </c>
      <c r="E4" s="81" t="s">
        <v>10</v>
      </c>
      <c r="F4" s="81" t="s">
        <v>9</v>
      </c>
      <c r="G4" s="82" t="s">
        <v>10</v>
      </c>
      <c r="H4" s="7"/>
    </row>
    <row r="5" spans="1:9" s="4" customFormat="1" ht="18" customHeight="1">
      <c r="A5" s="243" t="s">
        <v>559</v>
      </c>
      <c r="B5" s="60">
        <v>35</v>
      </c>
      <c r="C5" s="60">
        <v>1036</v>
      </c>
      <c r="D5" s="84">
        <v>1</v>
      </c>
      <c r="E5" s="60">
        <v>65</v>
      </c>
      <c r="F5" s="60">
        <v>2</v>
      </c>
      <c r="G5" s="60">
        <v>76</v>
      </c>
      <c r="H5" s="7"/>
    </row>
    <row r="6" spans="1:9" s="4" customFormat="1" ht="18" customHeight="1">
      <c r="A6" s="244" t="s">
        <v>346</v>
      </c>
      <c r="B6" s="89">
        <v>32</v>
      </c>
      <c r="C6" s="60">
        <v>1002</v>
      </c>
      <c r="D6" s="84">
        <v>1</v>
      </c>
      <c r="E6" s="60">
        <v>42</v>
      </c>
      <c r="F6" s="60">
        <v>3</v>
      </c>
      <c r="G6" s="60">
        <v>80</v>
      </c>
      <c r="H6" s="7"/>
    </row>
    <row r="7" spans="1:9" s="7" customFormat="1" ht="18" customHeight="1">
      <c r="A7" s="244" t="s">
        <v>347</v>
      </c>
      <c r="B7" s="89">
        <v>23</v>
      </c>
      <c r="C7" s="60">
        <v>1006</v>
      </c>
      <c r="D7" s="84">
        <v>1</v>
      </c>
      <c r="E7" s="60">
        <v>50</v>
      </c>
      <c r="F7" s="60">
        <v>4</v>
      </c>
      <c r="G7" s="60">
        <v>90</v>
      </c>
    </row>
    <row r="8" spans="1:9" s="7" customFormat="1" ht="18" customHeight="1">
      <c r="A8" s="291" t="s">
        <v>348</v>
      </c>
      <c r="B8" s="171">
        <v>19</v>
      </c>
      <c r="C8" s="169">
        <v>904</v>
      </c>
      <c r="D8" s="295">
        <v>2</v>
      </c>
      <c r="E8" s="169">
        <v>51</v>
      </c>
      <c r="F8" s="169">
        <v>4</v>
      </c>
      <c r="G8" s="169">
        <v>80</v>
      </c>
    </row>
    <row r="9" spans="1:9" s="7" customFormat="1" ht="18" customHeight="1">
      <c r="A9" s="292" t="s">
        <v>563</v>
      </c>
      <c r="B9" s="247">
        <v>24</v>
      </c>
      <c r="C9" s="248">
        <v>979</v>
      </c>
      <c r="D9" s="246">
        <v>2</v>
      </c>
      <c r="E9" s="248">
        <v>44</v>
      </c>
      <c r="F9" s="248">
        <v>1</v>
      </c>
      <c r="G9" s="248">
        <v>78</v>
      </c>
    </row>
    <row r="10" spans="1:9" s="4" customFormat="1" ht="13.5" customHeight="1">
      <c r="A10" s="238"/>
      <c r="B10" s="78"/>
      <c r="C10" s="78"/>
      <c r="D10" s="78"/>
      <c r="E10" s="78"/>
      <c r="F10" s="78"/>
      <c r="G10" s="78"/>
      <c r="H10" s="7"/>
    </row>
    <row r="11" spans="1:9" s="4" customFormat="1" ht="13.5" customHeight="1">
      <c r="A11" s="67"/>
      <c r="B11" s="68"/>
      <c r="C11" s="98"/>
      <c r="D11" s="98"/>
      <c r="E11" s="98"/>
      <c r="F11" s="98"/>
      <c r="G11" s="98"/>
      <c r="H11" s="7"/>
    </row>
    <row r="12" spans="1:9" s="4" customFormat="1" ht="17.25" customHeight="1">
      <c r="A12" s="376" t="s">
        <v>6</v>
      </c>
      <c r="B12" s="380" t="s">
        <v>221</v>
      </c>
      <c r="C12" s="382"/>
      <c r="D12" s="383" t="s">
        <v>11</v>
      </c>
      <c r="E12" s="384"/>
      <c r="F12" s="383" t="s">
        <v>12</v>
      </c>
      <c r="G12" s="385"/>
      <c r="H12" s="20"/>
      <c r="I12" s="7"/>
    </row>
    <row r="13" spans="1:9" s="4" customFormat="1" ht="17.25" customHeight="1">
      <c r="A13" s="377"/>
      <c r="B13" s="183" t="s">
        <v>9</v>
      </c>
      <c r="C13" s="184" t="s">
        <v>10</v>
      </c>
      <c r="D13" s="184" t="s">
        <v>9</v>
      </c>
      <c r="E13" s="184" t="s">
        <v>10</v>
      </c>
      <c r="F13" s="184" t="s">
        <v>9</v>
      </c>
      <c r="G13" s="185" t="s">
        <v>10</v>
      </c>
      <c r="H13" s="21"/>
      <c r="I13" s="7"/>
    </row>
    <row r="14" spans="1:9" s="4" customFormat="1" ht="18" customHeight="1">
      <c r="A14" s="243" t="s">
        <v>559</v>
      </c>
      <c r="B14" s="192">
        <v>1</v>
      </c>
      <c r="C14" s="84">
        <v>17</v>
      </c>
      <c r="D14" s="84">
        <v>22</v>
      </c>
      <c r="E14" s="84">
        <v>415</v>
      </c>
      <c r="F14" s="84">
        <v>9</v>
      </c>
      <c r="G14" s="84">
        <v>463</v>
      </c>
      <c r="H14" s="22"/>
      <c r="I14" s="7"/>
    </row>
    <row r="15" spans="1:9" s="4" customFormat="1" ht="18" customHeight="1">
      <c r="A15" s="244" t="s">
        <v>346</v>
      </c>
      <c r="B15" s="239">
        <v>0</v>
      </c>
      <c r="C15" s="84">
        <v>16</v>
      </c>
      <c r="D15" s="84">
        <v>19</v>
      </c>
      <c r="E15" s="84">
        <v>352</v>
      </c>
      <c r="F15" s="84">
        <v>9</v>
      </c>
      <c r="G15" s="84">
        <v>512</v>
      </c>
      <c r="H15" s="22"/>
      <c r="I15" s="7"/>
    </row>
    <row r="16" spans="1:9" s="7" customFormat="1" ht="18" customHeight="1">
      <c r="A16" s="244" t="s">
        <v>347</v>
      </c>
      <c r="B16" s="239">
        <v>0</v>
      </c>
      <c r="C16" s="84">
        <v>13</v>
      </c>
      <c r="D16" s="84">
        <v>12</v>
      </c>
      <c r="E16" s="84">
        <v>366</v>
      </c>
      <c r="F16" s="84">
        <v>6</v>
      </c>
      <c r="G16" s="84">
        <v>487</v>
      </c>
      <c r="H16" s="23"/>
    </row>
    <row r="17" spans="1:7" s="7" customFormat="1" ht="18" customHeight="1">
      <c r="A17" s="291" t="s">
        <v>348</v>
      </c>
      <c r="B17" s="296">
        <v>0</v>
      </c>
      <c r="C17" s="173">
        <v>14</v>
      </c>
      <c r="D17" s="173">
        <v>9</v>
      </c>
      <c r="E17" s="173">
        <v>305</v>
      </c>
      <c r="F17" s="173">
        <v>4</v>
      </c>
      <c r="G17" s="173">
        <v>454</v>
      </c>
    </row>
    <row r="18" spans="1:7" s="7" customFormat="1" ht="18" customHeight="1">
      <c r="A18" s="297" t="s">
        <v>564</v>
      </c>
      <c r="B18" s="245">
        <v>0</v>
      </c>
      <c r="C18" s="294">
        <v>20</v>
      </c>
      <c r="D18" s="294">
        <v>13</v>
      </c>
      <c r="E18" s="294">
        <v>302</v>
      </c>
      <c r="F18" s="294">
        <v>8</v>
      </c>
      <c r="G18" s="294">
        <v>535</v>
      </c>
    </row>
    <row r="19" spans="1:7" s="4" customFormat="1" ht="13.5" customHeight="1">
      <c r="A19" s="7"/>
      <c r="B19" s="76"/>
      <c r="C19" s="76"/>
      <c r="D19" s="76"/>
      <c r="E19" s="76"/>
      <c r="F19" s="76"/>
      <c r="G19" s="85" t="s">
        <v>289</v>
      </c>
    </row>
    <row r="21" spans="1:7">
      <c r="G21" s="86"/>
    </row>
  </sheetData>
  <mergeCells count="8">
    <mergeCell ref="A3:A4"/>
    <mergeCell ref="B3:C3"/>
    <mergeCell ref="D3:E3"/>
    <mergeCell ref="F3:G3"/>
    <mergeCell ref="A12:A13"/>
    <mergeCell ref="B12:C12"/>
    <mergeCell ref="D12:E12"/>
    <mergeCell ref="F12:G12"/>
  </mergeCells>
  <phoneticPr fontId="4"/>
  <pageMargins left="0.51181102362204722" right="0.51181102362204722" top="0.70866141732283472" bottom="0.51181102362204722" header="0" footer="0"/>
  <pageSetup paperSize="9" scale="135"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1"/>
  <sheetViews>
    <sheetView showGridLines="0" showOutlineSymbols="0" zoomScaleNormal="100" zoomScaleSheetLayoutView="100" workbookViewId="0">
      <selection activeCell="A44" sqref="A44"/>
    </sheetView>
  </sheetViews>
  <sheetFormatPr defaultColWidth="10.69921875" defaultRowHeight="13.2"/>
  <cols>
    <col min="1" max="1" width="13.59765625" style="1" customWidth="1"/>
    <col min="2" max="4" width="18.59765625" style="1" customWidth="1"/>
    <col min="5" max="16384" width="10.69921875" style="1"/>
  </cols>
  <sheetData>
    <row r="1" spans="1:5" s="4" customFormat="1" ht="15.9" customHeight="1">
      <c r="A1" s="56" t="s">
        <v>285</v>
      </c>
      <c r="B1" s="67"/>
      <c r="C1" s="67"/>
      <c r="D1" s="67"/>
      <c r="E1" s="68"/>
    </row>
    <row r="2" spans="1:5" s="4" customFormat="1" ht="15.9" customHeight="1">
      <c r="A2" s="67"/>
      <c r="B2" s="67"/>
      <c r="C2" s="72" t="s">
        <v>286</v>
      </c>
      <c r="D2" s="67"/>
      <c r="E2" s="68"/>
    </row>
    <row r="3" spans="1:5" s="4" customFormat="1" ht="34.5" customHeight="1">
      <c r="A3" s="269" t="s">
        <v>0</v>
      </c>
      <c r="B3" s="87" t="s">
        <v>14</v>
      </c>
      <c r="C3" s="263" t="s">
        <v>15</v>
      </c>
      <c r="D3" s="67"/>
      <c r="E3" s="68"/>
    </row>
    <row r="4" spans="1:5" s="4" customFormat="1" ht="15.9" customHeight="1">
      <c r="A4" s="243" t="s">
        <v>559</v>
      </c>
      <c r="B4" s="83">
        <v>5674</v>
      </c>
      <c r="C4" s="84">
        <v>1868</v>
      </c>
      <c r="D4" s="67"/>
      <c r="E4" s="68"/>
    </row>
    <row r="5" spans="1:5" s="4" customFormat="1" ht="15.9" customHeight="1">
      <c r="A5" s="244" t="s">
        <v>346</v>
      </c>
      <c r="B5" s="172">
        <v>5462</v>
      </c>
      <c r="C5" s="173">
        <v>1883</v>
      </c>
      <c r="D5" s="67"/>
      <c r="E5" s="68"/>
    </row>
    <row r="6" spans="1:5" s="7" customFormat="1" ht="15.9" customHeight="1">
      <c r="A6" s="244" t="s">
        <v>347</v>
      </c>
      <c r="B6" s="172">
        <v>5339</v>
      </c>
      <c r="C6" s="173">
        <v>1923</v>
      </c>
      <c r="D6" s="76"/>
      <c r="E6" s="88"/>
    </row>
    <row r="7" spans="1:5" s="7" customFormat="1" ht="15.9" customHeight="1">
      <c r="A7" s="291" t="s">
        <v>348</v>
      </c>
      <c r="B7" s="172">
        <v>5136</v>
      </c>
      <c r="C7" s="173">
        <v>1968</v>
      </c>
      <c r="D7" s="98"/>
      <c r="E7" s="88"/>
    </row>
    <row r="8" spans="1:5" s="7" customFormat="1" ht="15.9" customHeight="1">
      <c r="A8" s="297" t="s">
        <v>560</v>
      </c>
      <c r="B8" s="293">
        <v>4942</v>
      </c>
      <c r="C8" s="294">
        <v>2011</v>
      </c>
      <c r="D8" s="98"/>
      <c r="E8" s="88"/>
    </row>
    <row r="9" spans="1:5" s="4" customFormat="1" ht="13.5" customHeight="1">
      <c r="A9" s="76"/>
      <c r="B9" s="153"/>
      <c r="C9" s="170" t="s">
        <v>223</v>
      </c>
      <c r="D9" s="98"/>
      <c r="E9" s="68"/>
    </row>
    <row r="10" spans="1:5" s="4" customFormat="1" ht="13.5" customHeight="1">
      <c r="A10" s="76"/>
      <c r="B10" s="153"/>
      <c r="C10" s="170"/>
      <c r="D10" s="98"/>
      <c r="E10" s="68"/>
    </row>
    <row r="11" spans="1:5" s="4" customFormat="1" ht="15.9" customHeight="1">
      <c r="A11" s="56" t="s">
        <v>311</v>
      </c>
      <c r="B11" s="98"/>
      <c r="C11" s="98"/>
      <c r="D11" s="98"/>
      <c r="E11" s="68"/>
    </row>
    <row r="12" spans="1:5" s="4" customFormat="1" ht="15.9" customHeight="1">
      <c r="A12" s="67"/>
      <c r="B12" s="98"/>
      <c r="C12" s="98"/>
      <c r="D12" s="98"/>
      <c r="E12" s="68"/>
    </row>
    <row r="13" spans="1:5" s="4" customFormat="1" ht="39" customHeight="1">
      <c r="A13" s="269" t="s">
        <v>0</v>
      </c>
      <c r="B13" s="181" t="s">
        <v>224</v>
      </c>
      <c r="C13" s="264" t="s">
        <v>16</v>
      </c>
      <c r="D13" s="98"/>
      <c r="E13" s="68"/>
    </row>
    <row r="14" spans="1:5" s="4" customFormat="1" ht="18" customHeight="1">
      <c r="A14" s="243" t="s">
        <v>559</v>
      </c>
      <c r="B14" s="89">
        <v>43443</v>
      </c>
      <c r="C14" s="60">
        <v>9476945</v>
      </c>
      <c r="D14" s="98"/>
      <c r="E14" s="68"/>
    </row>
    <row r="15" spans="1:5" s="4" customFormat="1" ht="18" customHeight="1">
      <c r="A15" s="244" t="s">
        <v>346</v>
      </c>
      <c r="B15" s="171">
        <v>42779</v>
      </c>
      <c r="C15" s="169">
        <v>9284160</v>
      </c>
      <c r="D15" s="98"/>
      <c r="E15" s="68"/>
    </row>
    <row r="16" spans="1:5" s="7" customFormat="1" ht="18" customHeight="1">
      <c r="A16" s="244" t="s">
        <v>347</v>
      </c>
      <c r="B16" s="172">
        <v>41932</v>
      </c>
      <c r="C16" s="173">
        <v>9082135</v>
      </c>
      <c r="D16" s="153"/>
      <c r="E16" s="88"/>
    </row>
    <row r="17" spans="1:5" s="7" customFormat="1" ht="18" customHeight="1">
      <c r="A17" s="291" t="s">
        <v>348</v>
      </c>
      <c r="B17" s="172">
        <v>41105</v>
      </c>
      <c r="C17" s="173">
        <v>8905620</v>
      </c>
      <c r="D17" s="98"/>
      <c r="E17" s="88"/>
    </row>
    <row r="18" spans="1:5" s="7" customFormat="1" ht="18" customHeight="1">
      <c r="A18" s="297" t="s">
        <v>560</v>
      </c>
      <c r="B18" s="293">
        <v>40356</v>
      </c>
      <c r="C18" s="294">
        <v>8732000</v>
      </c>
      <c r="D18" s="98"/>
      <c r="E18" s="88"/>
    </row>
    <row r="19" spans="1:5" s="4" customFormat="1" ht="13.5" customHeight="1">
      <c r="A19" s="76"/>
      <c r="B19" s="153"/>
      <c r="C19" s="170" t="s">
        <v>223</v>
      </c>
      <c r="D19" s="98"/>
      <c r="E19" s="68"/>
    </row>
    <row r="20" spans="1:5" s="4" customFormat="1" ht="15.9" customHeight="1">
      <c r="A20" s="76"/>
      <c r="B20" s="153"/>
      <c r="C20" s="170"/>
      <c r="D20" s="98"/>
      <c r="E20" s="68"/>
    </row>
    <row r="21" spans="1:5" s="4" customFormat="1" ht="15.9" customHeight="1">
      <c r="A21" s="56" t="s">
        <v>17</v>
      </c>
      <c r="B21" s="98"/>
      <c r="C21" s="98"/>
      <c r="D21" s="98"/>
      <c r="E21" s="68"/>
    </row>
    <row r="22" spans="1:5" s="4" customFormat="1" ht="15.75" customHeight="1">
      <c r="A22" s="67"/>
      <c r="B22" s="98"/>
      <c r="C22" s="98"/>
      <c r="D22" s="98"/>
      <c r="E22" s="68"/>
    </row>
    <row r="23" spans="1:5" s="4" customFormat="1" ht="18" customHeight="1">
      <c r="A23" s="269" t="s">
        <v>0</v>
      </c>
      <c r="B23" s="181" t="s">
        <v>224</v>
      </c>
      <c r="C23" s="181" t="s">
        <v>225</v>
      </c>
      <c r="D23" s="264" t="s">
        <v>16</v>
      </c>
      <c r="E23" s="68"/>
    </row>
    <row r="24" spans="1:5" s="4" customFormat="1" ht="18" customHeight="1">
      <c r="A24" s="243" t="s">
        <v>559</v>
      </c>
      <c r="B24" s="89">
        <v>7</v>
      </c>
      <c r="C24" s="60">
        <v>10</v>
      </c>
      <c r="D24" s="60">
        <v>428</v>
      </c>
      <c r="E24" s="68"/>
    </row>
    <row r="25" spans="1:5" s="7" customFormat="1" ht="18" customHeight="1">
      <c r="A25" s="244" t="s">
        <v>346</v>
      </c>
      <c r="B25" s="89">
        <v>4</v>
      </c>
      <c r="C25" s="60">
        <v>7</v>
      </c>
      <c r="D25" s="60">
        <v>262</v>
      </c>
      <c r="E25" s="88"/>
    </row>
    <row r="26" spans="1:5" s="7" customFormat="1" ht="18" customHeight="1">
      <c r="A26" s="244" t="s">
        <v>347</v>
      </c>
      <c r="B26" s="89">
        <v>5</v>
      </c>
      <c r="C26" s="60">
        <v>8</v>
      </c>
      <c r="D26" s="60">
        <v>299</v>
      </c>
      <c r="E26" s="88"/>
    </row>
    <row r="27" spans="1:5" s="4" customFormat="1" ht="18" customHeight="1">
      <c r="A27" s="291" t="s">
        <v>348</v>
      </c>
      <c r="B27" s="171">
        <v>5</v>
      </c>
      <c r="C27" s="169">
        <v>8</v>
      </c>
      <c r="D27" s="169">
        <v>298</v>
      </c>
      <c r="E27" s="68"/>
    </row>
    <row r="28" spans="1:5" s="4" customFormat="1" ht="18" customHeight="1">
      <c r="A28" s="297" t="s">
        <v>560</v>
      </c>
      <c r="B28" s="247">
        <v>7</v>
      </c>
      <c r="C28" s="248">
        <v>10</v>
      </c>
      <c r="D28" s="248">
        <v>401</v>
      </c>
      <c r="E28" s="68"/>
    </row>
    <row r="29" spans="1:5" s="4" customFormat="1" ht="13.5" customHeight="1">
      <c r="A29" s="76" t="s">
        <v>18</v>
      </c>
      <c r="B29" s="76"/>
      <c r="C29" s="76"/>
      <c r="D29" s="76"/>
      <c r="E29" s="68"/>
    </row>
    <row r="30" spans="1:5">
      <c r="A30" s="76" t="s">
        <v>287</v>
      </c>
      <c r="B30" s="67"/>
      <c r="C30" s="67"/>
      <c r="D30" s="85" t="s">
        <v>215</v>
      </c>
      <c r="E30" s="98"/>
    </row>
    <row r="31" spans="1:5">
      <c r="A31" s="67"/>
      <c r="B31" s="67"/>
      <c r="C31" s="67"/>
      <c r="D31" s="67"/>
    </row>
  </sheetData>
  <phoneticPr fontId="4"/>
  <pageMargins left="0.51181102362204722" right="0.51181102362204722" top="0.59055118110236227" bottom="0.51181102362204722" header="0" footer="0"/>
  <pageSetup paperSize="9" scale="12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3"/>
  <sheetViews>
    <sheetView showGridLines="0" showOutlineSymbols="0" zoomScaleNormal="100" zoomScaleSheetLayoutView="100" workbookViewId="0"/>
  </sheetViews>
  <sheetFormatPr defaultColWidth="10.69921875" defaultRowHeight="13.2"/>
  <cols>
    <col min="1" max="1" width="10.8984375" style="1" customWidth="1"/>
    <col min="2" max="4" width="7.59765625" style="1" customWidth="1"/>
    <col min="5" max="10" width="8.8984375" style="1" customWidth="1"/>
    <col min="11" max="16384" width="10.69921875" style="1"/>
  </cols>
  <sheetData>
    <row r="1" spans="1:11" s="4" customFormat="1" ht="13.5" customHeight="1">
      <c r="A1" s="56" t="s">
        <v>144</v>
      </c>
      <c r="B1" s="1"/>
      <c r="C1" s="1"/>
      <c r="D1" s="1"/>
      <c r="E1" s="1"/>
      <c r="F1" s="1"/>
      <c r="G1" s="1"/>
      <c r="H1" s="1"/>
      <c r="I1" s="1"/>
      <c r="J1" s="1"/>
    </row>
    <row r="2" spans="1:11" s="4" customFormat="1" ht="13.5" customHeight="1">
      <c r="A2" s="1"/>
      <c r="B2" s="1"/>
      <c r="C2" s="1"/>
      <c r="D2" s="1"/>
      <c r="E2" s="1"/>
      <c r="F2" s="1"/>
      <c r="G2" s="1"/>
      <c r="I2" s="52"/>
      <c r="J2" s="5" t="s">
        <v>565</v>
      </c>
    </row>
    <row r="3" spans="1:11" s="4" customFormat="1" ht="19.5" customHeight="1">
      <c r="A3" s="371" t="s">
        <v>0</v>
      </c>
      <c r="B3" s="16" t="s">
        <v>147</v>
      </c>
      <c r="C3" s="19"/>
      <c r="D3" s="17"/>
      <c r="E3" s="18" t="s">
        <v>148</v>
      </c>
      <c r="F3" s="18"/>
      <c r="G3" s="18"/>
      <c r="H3" s="57" t="s">
        <v>149</v>
      </c>
      <c r="I3" s="18"/>
      <c r="J3" s="18"/>
      <c r="K3" s="7"/>
    </row>
    <row r="4" spans="1:11" s="4" customFormat="1" ht="19.5" customHeight="1">
      <c r="A4" s="386"/>
      <c r="B4" s="8" t="s">
        <v>134</v>
      </c>
      <c r="C4" s="8" t="s">
        <v>142</v>
      </c>
      <c r="D4" s="8" t="s">
        <v>143</v>
      </c>
      <c r="E4" s="8" t="s">
        <v>134</v>
      </c>
      <c r="F4" s="8" t="s">
        <v>142</v>
      </c>
      <c r="G4" s="8" t="s">
        <v>143</v>
      </c>
      <c r="H4" s="8" t="s">
        <v>134</v>
      </c>
      <c r="I4" s="8" t="s">
        <v>142</v>
      </c>
      <c r="J4" s="9" t="s">
        <v>143</v>
      </c>
      <c r="K4" s="7"/>
    </row>
    <row r="5" spans="1:11" s="4" customFormat="1" ht="18" customHeight="1">
      <c r="A5" s="10" t="s">
        <v>566</v>
      </c>
      <c r="B5" s="89">
        <v>107</v>
      </c>
      <c r="C5" s="60">
        <v>30</v>
      </c>
      <c r="D5" s="60">
        <v>77</v>
      </c>
      <c r="E5" s="60">
        <v>11733</v>
      </c>
      <c r="F5" s="60">
        <v>3275</v>
      </c>
      <c r="G5" s="60">
        <v>8458</v>
      </c>
      <c r="H5" s="60">
        <v>11542</v>
      </c>
      <c r="I5" s="60">
        <v>3098</v>
      </c>
      <c r="J5" s="60">
        <v>8444</v>
      </c>
      <c r="K5" s="7"/>
    </row>
    <row r="6" spans="1:11" s="4" customFormat="1" ht="18" customHeight="1">
      <c r="A6" s="13" t="s">
        <v>345</v>
      </c>
      <c r="B6" s="89">
        <v>108</v>
      </c>
      <c r="C6" s="60">
        <v>29</v>
      </c>
      <c r="D6" s="60">
        <v>79</v>
      </c>
      <c r="E6" s="60">
        <v>11899</v>
      </c>
      <c r="F6" s="60">
        <v>3269</v>
      </c>
      <c r="G6" s="60">
        <v>8630</v>
      </c>
      <c r="H6" s="60">
        <v>11511</v>
      </c>
      <c r="I6" s="60">
        <v>2977</v>
      </c>
      <c r="J6" s="60">
        <v>8534</v>
      </c>
      <c r="K6" s="7"/>
    </row>
    <row r="7" spans="1:11" s="7" customFormat="1" ht="18" customHeight="1">
      <c r="A7" s="13" t="s">
        <v>330</v>
      </c>
      <c r="B7" s="89">
        <v>110</v>
      </c>
      <c r="C7" s="60">
        <v>29</v>
      </c>
      <c r="D7" s="60">
        <v>81</v>
      </c>
      <c r="E7" s="60">
        <v>12151</v>
      </c>
      <c r="F7" s="60">
        <v>3269</v>
      </c>
      <c r="G7" s="60">
        <v>8882</v>
      </c>
      <c r="H7" s="60">
        <v>11731</v>
      </c>
      <c r="I7" s="60">
        <v>2977</v>
      </c>
      <c r="J7" s="60">
        <v>8754</v>
      </c>
    </row>
    <row r="8" spans="1:11" s="7" customFormat="1" ht="18" customHeight="1">
      <c r="A8" s="298" t="s">
        <v>567</v>
      </c>
      <c r="B8" s="89">
        <v>112</v>
      </c>
      <c r="C8" s="60">
        <v>29</v>
      </c>
      <c r="D8" s="60">
        <v>83</v>
      </c>
      <c r="E8" s="60">
        <v>12519</v>
      </c>
      <c r="F8" s="60">
        <v>3284</v>
      </c>
      <c r="G8" s="60">
        <v>9235</v>
      </c>
      <c r="H8" s="60">
        <v>12051</v>
      </c>
      <c r="I8" s="60">
        <v>2896</v>
      </c>
      <c r="J8" s="60">
        <v>9155</v>
      </c>
      <c r="K8" s="88"/>
    </row>
    <row r="9" spans="1:11" s="7" customFormat="1" ht="18" customHeight="1">
      <c r="A9" s="240" t="s">
        <v>568</v>
      </c>
      <c r="B9" s="247">
        <v>113</v>
      </c>
      <c r="C9" s="248">
        <v>29</v>
      </c>
      <c r="D9" s="248">
        <v>84</v>
      </c>
      <c r="E9" s="248">
        <v>12769</v>
      </c>
      <c r="F9" s="248">
        <v>3284</v>
      </c>
      <c r="G9" s="248">
        <v>9485</v>
      </c>
      <c r="H9" s="248">
        <v>12054</v>
      </c>
      <c r="I9" s="248">
        <v>2782</v>
      </c>
      <c r="J9" s="248">
        <v>9272</v>
      </c>
      <c r="K9" s="88"/>
    </row>
    <row r="10" spans="1:11" s="4" customFormat="1" ht="13.5" customHeight="1">
      <c r="A10" s="2" t="s">
        <v>145</v>
      </c>
      <c r="B10" s="2"/>
      <c r="C10" s="2"/>
      <c r="D10" s="2"/>
      <c r="E10" s="2"/>
      <c r="F10" s="2"/>
      <c r="G10" s="2"/>
      <c r="H10" s="2"/>
      <c r="I10" s="198"/>
      <c r="J10" s="199" t="s">
        <v>284</v>
      </c>
    </row>
    <row r="13" spans="1:11">
      <c r="E13" s="67"/>
    </row>
  </sheetData>
  <mergeCells count="1">
    <mergeCell ref="A3:A4"/>
  </mergeCells>
  <phoneticPr fontId="4"/>
  <pageMargins left="0.51181102362204722" right="0.47244094488188981" top="0.70866141732283472" bottom="0.51181102362204722" header="0" footer="0"/>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showGridLines="0" showOutlineSymbols="0" zoomScaleNormal="100" zoomScaleSheetLayoutView="100" workbookViewId="0"/>
  </sheetViews>
  <sheetFormatPr defaultColWidth="10.69921875" defaultRowHeight="13.2"/>
  <cols>
    <col min="1" max="1" width="16.69921875" style="1" customWidth="1"/>
    <col min="2" max="4" width="19.59765625" style="1" customWidth="1"/>
    <col min="5" max="5" width="1.19921875" style="1" customWidth="1"/>
    <col min="6" max="16384" width="10.69921875" style="1"/>
  </cols>
  <sheetData>
    <row r="1" spans="1:6" s="4" customFormat="1">
      <c r="A1" s="3" t="s">
        <v>28</v>
      </c>
      <c r="B1" s="24"/>
      <c r="C1" s="24"/>
      <c r="D1" s="24"/>
      <c r="E1" s="24"/>
      <c r="F1" s="1"/>
    </row>
    <row r="2" spans="1:6" s="4" customFormat="1" ht="8.25" customHeight="1">
      <c r="A2" s="1"/>
      <c r="B2" s="24"/>
      <c r="C2" s="24"/>
      <c r="D2" s="24"/>
      <c r="E2" s="24"/>
      <c r="F2" s="1"/>
    </row>
    <row r="3" spans="1:6" s="4" customFormat="1" ht="18" customHeight="1">
      <c r="A3" s="25" t="s">
        <v>204</v>
      </c>
      <c r="B3" s="27" t="s">
        <v>327</v>
      </c>
      <c r="C3" s="27" t="s">
        <v>305</v>
      </c>
      <c r="D3" s="65" t="s">
        <v>306</v>
      </c>
      <c r="E3" s="47"/>
      <c r="F3" s="7"/>
    </row>
    <row r="4" spans="1:6" s="12" customFormat="1" ht="17.25" customHeight="1">
      <c r="A4" s="243" t="s">
        <v>559</v>
      </c>
      <c r="B4" s="130">
        <v>7033</v>
      </c>
      <c r="C4" s="14">
        <v>6437</v>
      </c>
      <c r="D4" s="14">
        <v>596</v>
      </c>
      <c r="E4" s="14"/>
      <c r="F4" s="11"/>
    </row>
    <row r="5" spans="1:6" s="12" customFormat="1" ht="17.25" customHeight="1">
      <c r="A5" s="244" t="s">
        <v>346</v>
      </c>
      <c r="B5" s="130">
        <v>6856</v>
      </c>
      <c r="C5" s="14">
        <v>6229</v>
      </c>
      <c r="D5" s="14">
        <v>627</v>
      </c>
      <c r="E5" s="14"/>
      <c r="F5" s="11"/>
    </row>
    <row r="6" spans="1:6" s="12" customFormat="1" ht="17.25" customHeight="1">
      <c r="A6" s="244" t="s">
        <v>347</v>
      </c>
      <c r="B6" s="130">
        <v>8384</v>
      </c>
      <c r="C6" s="14">
        <v>7710</v>
      </c>
      <c r="D6" s="14">
        <v>674</v>
      </c>
      <c r="E6" s="14"/>
      <c r="F6" s="11"/>
    </row>
    <row r="7" spans="1:6" s="28" customFormat="1" ht="17.25" customHeight="1">
      <c r="A7" s="291" t="s">
        <v>348</v>
      </c>
      <c r="B7" s="172">
        <f>SUM(C7:D7)</f>
        <v>14922</v>
      </c>
      <c r="C7" s="173">
        <v>14228</v>
      </c>
      <c r="D7" s="173">
        <v>694</v>
      </c>
      <c r="E7" s="14"/>
      <c r="F7" s="38"/>
    </row>
    <row r="8" spans="1:6" s="28" customFormat="1" ht="17.25" customHeight="1">
      <c r="A8" s="297" t="s">
        <v>560</v>
      </c>
      <c r="B8" s="256">
        <f>SUM(C8:D8)</f>
        <v>59129</v>
      </c>
      <c r="C8" s="294">
        <v>58533</v>
      </c>
      <c r="D8" s="294">
        <v>596</v>
      </c>
      <c r="E8" s="14"/>
      <c r="F8" s="38"/>
    </row>
    <row r="9" spans="1:6" s="30" customFormat="1" ht="10.8">
      <c r="A9" s="29" t="s">
        <v>307</v>
      </c>
      <c r="B9" s="29"/>
      <c r="D9" s="29"/>
      <c r="E9" s="31"/>
      <c r="F9" s="29"/>
    </row>
    <row r="10" spans="1:6" s="30" customFormat="1" ht="10.8">
      <c r="A10" s="29" t="s">
        <v>309</v>
      </c>
      <c r="B10" s="29"/>
      <c r="C10" s="29"/>
      <c r="D10" s="32"/>
      <c r="E10" s="29"/>
      <c r="F10" s="29"/>
    </row>
    <row r="11" spans="1:6" s="30" customFormat="1" ht="11.25" customHeight="1">
      <c r="A11" s="29" t="s">
        <v>308</v>
      </c>
      <c r="B11" s="29"/>
      <c r="C11" s="29"/>
      <c r="D11" s="32"/>
      <c r="E11" s="29"/>
      <c r="F11" s="29"/>
    </row>
    <row r="12" spans="1:6" s="30" customFormat="1">
      <c r="A12" s="29"/>
      <c r="B12" s="29"/>
      <c r="C12" s="29"/>
      <c r="D12" s="5" t="s">
        <v>29</v>
      </c>
      <c r="F12" s="29"/>
    </row>
  </sheetData>
  <phoneticPr fontId="4"/>
  <pageMargins left="0.51181102362204722" right="0.51181102362204722" top="0.51181102362204722" bottom="0.51181102362204722" header="0" footer="0"/>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1"/>
  <sheetViews>
    <sheetView showGridLines="0" showOutlineSymbols="0" zoomScaleNormal="100" zoomScaleSheetLayoutView="100" workbookViewId="0">
      <selection activeCell="A43" sqref="A43"/>
    </sheetView>
  </sheetViews>
  <sheetFormatPr defaultColWidth="10.69921875" defaultRowHeight="13.2"/>
  <cols>
    <col min="1" max="1" width="13.59765625" style="1" customWidth="1"/>
    <col min="2" max="3" width="12.59765625" style="1" customWidth="1"/>
    <col min="4" max="4" width="12.3984375" style="1" customWidth="1"/>
    <col min="5" max="6" width="11.59765625" style="1" customWidth="1"/>
    <col min="7" max="7" width="12.3984375" style="1" customWidth="1"/>
    <col min="8" max="16384" width="10.69921875" style="1"/>
  </cols>
  <sheetData>
    <row r="1" spans="1:8" ht="15.9" customHeight="1">
      <c r="A1" s="56" t="s">
        <v>39</v>
      </c>
      <c r="B1" s="67"/>
      <c r="C1" s="67"/>
      <c r="D1" s="67"/>
      <c r="E1" s="67"/>
      <c r="F1" s="67"/>
      <c r="G1" s="67"/>
      <c r="H1" s="67"/>
    </row>
    <row r="2" spans="1:8" s="12" customFormat="1" ht="12.9" customHeight="1">
      <c r="A2" s="70"/>
      <c r="B2" s="91"/>
      <c r="C2" s="91"/>
      <c r="D2" s="91"/>
      <c r="E2" s="72" t="s">
        <v>30</v>
      </c>
      <c r="F2" s="91"/>
      <c r="G2" s="72"/>
      <c r="H2" s="70"/>
    </row>
    <row r="3" spans="1:8" s="12" customFormat="1" ht="19.2" customHeight="1">
      <c r="A3" s="269" t="s">
        <v>0</v>
      </c>
      <c r="B3" s="87" t="s">
        <v>31</v>
      </c>
      <c r="C3" s="87" t="s">
        <v>32</v>
      </c>
      <c r="D3" s="87" t="s">
        <v>33</v>
      </c>
      <c r="E3" s="263" t="s">
        <v>34</v>
      </c>
      <c r="F3" s="92"/>
    </row>
    <row r="4" spans="1:8" s="70" customFormat="1" ht="17.25" customHeight="1">
      <c r="A4" s="243" t="s">
        <v>559</v>
      </c>
      <c r="B4" s="83">
        <v>3894</v>
      </c>
      <c r="C4" s="84">
        <v>1990</v>
      </c>
      <c r="D4" s="84">
        <v>109</v>
      </c>
      <c r="E4" s="84">
        <v>1795</v>
      </c>
      <c r="F4" s="92"/>
    </row>
    <row r="5" spans="1:8" s="70" customFormat="1" ht="17.25" customHeight="1">
      <c r="A5" s="244" t="s">
        <v>346</v>
      </c>
      <c r="B5" s="83">
        <v>3338</v>
      </c>
      <c r="C5" s="84">
        <v>1677</v>
      </c>
      <c r="D5" s="84">
        <v>99</v>
      </c>
      <c r="E5" s="84">
        <v>1562</v>
      </c>
      <c r="F5" s="92"/>
    </row>
    <row r="6" spans="1:8" s="92" customFormat="1" ht="17.25" customHeight="1">
      <c r="A6" s="244" t="s">
        <v>347</v>
      </c>
      <c r="B6" s="83">
        <v>2745</v>
      </c>
      <c r="C6" s="84">
        <v>1346</v>
      </c>
      <c r="D6" s="84">
        <v>90</v>
      </c>
      <c r="E6" s="84">
        <v>1309</v>
      </c>
      <c r="F6" s="84"/>
    </row>
    <row r="7" spans="1:8" s="92" customFormat="1" ht="17.25" customHeight="1">
      <c r="A7" s="291" t="s">
        <v>348</v>
      </c>
      <c r="B7" s="172">
        <v>2269</v>
      </c>
      <c r="C7" s="173">
        <v>1111</v>
      </c>
      <c r="D7" s="173">
        <v>77</v>
      </c>
      <c r="E7" s="173">
        <v>1081</v>
      </c>
    </row>
    <row r="8" spans="1:8" s="92" customFormat="1" ht="17.25" customHeight="1">
      <c r="A8" s="297" t="s">
        <v>569</v>
      </c>
      <c r="B8" s="293">
        <v>1857</v>
      </c>
      <c r="C8" s="294">
        <v>883</v>
      </c>
      <c r="D8" s="294">
        <v>68</v>
      </c>
      <c r="E8" s="294">
        <v>906</v>
      </c>
    </row>
    <row r="9" spans="1:8" s="12" customFormat="1">
      <c r="A9" s="94"/>
      <c r="B9" s="92"/>
      <c r="C9" s="92"/>
      <c r="D9" s="92"/>
      <c r="E9" s="170" t="s">
        <v>216</v>
      </c>
      <c r="F9" s="92"/>
      <c r="G9" s="85"/>
      <c r="H9" s="70"/>
    </row>
    <row r="10" spans="1:8" s="12" customFormat="1" ht="17.25" customHeight="1">
      <c r="A10" s="94"/>
      <c r="B10" s="92"/>
      <c r="C10" s="92"/>
      <c r="D10" s="92"/>
      <c r="E10" s="92"/>
      <c r="F10" s="92"/>
      <c r="G10" s="85"/>
      <c r="H10" s="70"/>
    </row>
    <row r="11" spans="1:8" s="12" customFormat="1" ht="17.25" customHeight="1">
      <c r="A11" s="56" t="s">
        <v>40</v>
      </c>
      <c r="B11" s="92"/>
      <c r="C11" s="92"/>
      <c r="D11" s="92"/>
      <c r="E11" s="92"/>
      <c r="F11" s="92"/>
      <c r="G11" s="94"/>
      <c r="H11" s="70"/>
    </row>
    <row r="12" spans="1:8" s="12" customFormat="1" ht="17.25" customHeight="1">
      <c r="A12" s="70"/>
      <c r="B12" s="70"/>
      <c r="C12" s="70"/>
      <c r="D12" s="70"/>
      <c r="E12" s="70"/>
      <c r="F12" s="180" t="s">
        <v>30</v>
      </c>
      <c r="G12" s="91"/>
      <c r="H12" s="70"/>
    </row>
    <row r="13" spans="1:8" s="12" customFormat="1" ht="19.2" customHeight="1">
      <c r="A13" s="269" t="s">
        <v>0</v>
      </c>
      <c r="B13" s="181" t="s">
        <v>31</v>
      </c>
      <c r="C13" s="181" t="s">
        <v>35</v>
      </c>
      <c r="D13" s="181" t="s">
        <v>36</v>
      </c>
      <c r="E13" s="181" t="s">
        <v>37</v>
      </c>
      <c r="F13" s="264" t="s">
        <v>38</v>
      </c>
      <c r="G13" s="91"/>
      <c r="H13" s="70"/>
    </row>
    <row r="14" spans="1:8" s="70" customFormat="1" ht="17.25" customHeight="1">
      <c r="A14" s="243" t="s">
        <v>559</v>
      </c>
      <c r="B14" s="83">
        <v>127361</v>
      </c>
      <c r="C14" s="84">
        <v>121072</v>
      </c>
      <c r="D14" s="84">
        <v>5977</v>
      </c>
      <c r="E14" s="84">
        <v>254</v>
      </c>
      <c r="F14" s="84">
        <v>58</v>
      </c>
      <c r="G14" s="91"/>
    </row>
    <row r="15" spans="1:8" s="70" customFormat="1" ht="17.25" customHeight="1">
      <c r="A15" s="244" t="s">
        <v>346</v>
      </c>
      <c r="B15" s="83">
        <v>132694</v>
      </c>
      <c r="C15" s="84">
        <v>126294</v>
      </c>
      <c r="D15" s="84">
        <v>6099</v>
      </c>
      <c r="E15" s="84">
        <v>248</v>
      </c>
      <c r="F15" s="84">
        <v>53</v>
      </c>
      <c r="G15" s="91"/>
    </row>
    <row r="16" spans="1:8" s="92" customFormat="1" ht="17.25" customHeight="1">
      <c r="A16" s="244" t="s">
        <v>347</v>
      </c>
      <c r="B16" s="83">
        <v>135233</v>
      </c>
      <c r="C16" s="84">
        <v>128764</v>
      </c>
      <c r="D16" s="84">
        <v>6195</v>
      </c>
      <c r="E16" s="84">
        <v>222</v>
      </c>
      <c r="F16" s="84">
        <v>52</v>
      </c>
      <c r="G16" s="94"/>
    </row>
    <row r="17" spans="1:8" s="92" customFormat="1" ht="17.25" customHeight="1">
      <c r="A17" s="291" t="s">
        <v>348</v>
      </c>
      <c r="B17" s="172">
        <v>137386</v>
      </c>
      <c r="C17" s="173">
        <v>130792</v>
      </c>
      <c r="D17" s="173">
        <v>6320</v>
      </c>
      <c r="E17" s="173">
        <v>221</v>
      </c>
      <c r="F17" s="173">
        <v>53</v>
      </c>
      <c r="G17" s="91"/>
    </row>
    <row r="18" spans="1:8" s="92" customFormat="1" ht="17.25" customHeight="1">
      <c r="A18" s="297" t="s">
        <v>569</v>
      </c>
      <c r="B18" s="293">
        <v>138936</v>
      </c>
      <c r="C18" s="294">
        <v>132247</v>
      </c>
      <c r="D18" s="294">
        <v>6429</v>
      </c>
      <c r="E18" s="294">
        <v>213</v>
      </c>
      <c r="F18" s="294">
        <v>47</v>
      </c>
      <c r="G18" s="91"/>
    </row>
    <row r="19" spans="1:8" s="12" customFormat="1">
      <c r="A19" s="94"/>
      <c r="B19" s="92"/>
      <c r="C19" s="182"/>
      <c r="D19" s="92"/>
      <c r="E19" s="92"/>
      <c r="F19" s="170" t="s">
        <v>216</v>
      </c>
      <c r="G19" s="91"/>
      <c r="H19" s="70"/>
    </row>
    <row r="20" spans="1:8" s="12" customFormat="1" ht="17.25" customHeight="1">
      <c r="A20" s="94"/>
      <c r="B20" s="92"/>
      <c r="C20" s="182"/>
      <c r="D20" s="92"/>
      <c r="E20" s="92"/>
      <c r="F20" s="170"/>
      <c r="G20" s="91"/>
      <c r="H20" s="70"/>
    </row>
    <row r="21" spans="1:8" s="12" customFormat="1" ht="17.25" customHeight="1">
      <c r="A21" s="56" t="s">
        <v>41</v>
      </c>
      <c r="B21" s="92"/>
      <c r="C21" s="182"/>
      <c r="D21" s="92"/>
      <c r="E21" s="92"/>
      <c r="F21" s="92"/>
      <c r="G21" s="91"/>
      <c r="H21" s="70"/>
    </row>
    <row r="22" spans="1:8" s="12" customFormat="1" ht="17.25" customHeight="1">
      <c r="A22" s="70"/>
      <c r="B22" s="180" t="s">
        <v>30</v>
      </c>
      <c r="C22" s="92"/>
      <c r="D22" s="70"/>
      <c r="E22" s="70"/>
      <c r="F22" s="70"/>
      <c r="G22" s="91"/>
      <c r="H22" s="70"/>
    </row>
    <row r="23" spans="1:8" s="12" customFormat="1" ht="19.2" customHeight="1">
      <c r="A23" s="269" t="s">
        <v>0</v>
      </c>
      <c r="B23" s="264" t="s">
        <v>31</v>
      </c>
      <c r="C23" s="95"/>
      <c r="D23" s="70"/>
      <c r="E23" s="70"/>
      <c r="F23" s="70"/>
      <c r="G23" s="91"/>
      <c r="H23" s="70"/>
    </row>
    <row r="24" spans="1:8" s="12" customFormat="1" ht="17.25" customHeight="1">
      <c r="A24" s="243" t="s">
        <v>559</v>
      </c>
      <c r="B24" s="161">
        <v>0</v>
      </c>
      <c r="C24" s="96"/>
      <c r="D24" s="70"/>
      <c r="E24" s="70"/>
      <c r="F24" s="70"/>
      <c r="G24" s="91"/>
      <c r="H24" s="70"/>
    </row>
    <row r="25" spans="1:8" s="12" customFormat="1" ht="17.25" customHeight="1">
      <c r="A25" s="244" t="s">
        <v>346</v>
      </c>
      <c r="B25" s="161">
        <v>0</v>
      </c>
      <c r="C25" s="95"/>
      <c r="D25" s="70"/>
      <c r="E25" s="70"/>
      <c r="F25" s="70"/>
      <c r="G25" s="91"/>
      <c r="H25" s="70"/>
    </row>
    <row r="26" spans="1:8" s="11" customFormat="1" ht="17.25" customHeight="1">
      <c r="A26" s="244" t="s">
        <v>347</v>
      </c>
      <c r="B26" s="161">
        <v>0</v>
      </c>
      <c r="C26" s="95"/>
      <c r="D26" s="92"/>
      <c r="E26" s="92"/>
      <c r="F26" s="92"/>
      <c r="G26" s="94"/>
      <c r="H26" s="92"/>
    </row>
    <row r="27" spans="1:8" s="11" customFormat="1" ht="17.25" customHeight="1">
      <c r="A27" s="291" t="s">
        <v>348</v>
      </c>
      <c r="B27" s="299">
        <v>0</v>
      </c>
      <c r="C27" s="95"/>
      <c r="D27" s="70"/>
      <c r="E27" s="70"/>
      <c r="F27" s="70"/>
      <c r="G27" s="91"/>
      <c r="H27" s="92"/>
    </row>
    <row r="28" spans="1:8" s="11" customFormat="1" ht="17.25" customHeight="1">
      <c r="A28" s="292" t="s">
        <v>569</v>
      </c>
      <c r="B28" s="300" t="s">
        <v>570</v>
      </c>
      <c r="C28" s="95"/>
      <c r="D28" s="70"/>
      <c r="E28" s="70"/>
      <c r="F28" s="70"/>
      <c r="G28" s="91"/>
      <c r="H28" s="92"/>
    </row>
    <row r="29" spans="1:8" s="12" customFormat="1">
      <c r="A29" s="92"/>
      <c r="B29" s="85" t="s">
        <v>202</v>
      </c>
      <c r="C29" s="92"/>
      <c r="D29" s="91"/>
      <c r="E29" s="91"/>
      <c r="F29" s="91"/>
      <c r="G29" s="91"/>
      <c r="H29" s="70"/>
    </row>
    <row r="30" spans="1:8">
      <c r="A30" s="67"/>
      <c r="B30" s="67"/>
      <c r="C30" s="67"/>
      <c r="D30" s="67"/>
      <c r="E30" s="67"/>
      <c r="F30" s="67"/>
      <c r="G30" s="67"/>
      <c r="H30" s="67"/>
    </row>
    <row r="31" spans="1:8">
      <c r="A31" s="67"/>
      <c r="B31" s="67"/>
      <c r="C31" s="67"/>
      <c r="D31" s="67"/>
      <c r="E31" s="67"/>
      <c r="F31" s="67"/>
      <c r="G31" s="67"/>
      <c r="H31" s="67"/>
    </row>
  </sheetData>
  <phoneticPr fontId="4"/>
  <pageMargins left="0.51181102362204722" right="0.47244094488188981" top="0.78740157480314965" bottom="0.51181102362204722" header="0" footer="0"/>
  <pageSetup paperSize="9" orientation="portrait"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V47"/>
  <sheetViews>
    <sheetView showGridLines="0" showOutlineSymbols="0" zoomScaleNormal="100" zoomScaleSheetLayoutView="100" workbookViewId="0">
      <selection activeCell="A52" sqref="A52"/>
    </sheetView>
  </sheetViews>
  <sheetFormatPr defaultColWidth="10.69921875" defaultRowHeight="13.2"/>
  <cols>
    <col min="1" max="1" width="13.59765625" style="132" customWidth="1"/>
    <col min="2" max="5" width="14.5" style="132" customWidth="1"/>
    <col min="6" max="6" width="14.09765625" style="132" customWidth="1"/>
    <col min="7" max="10" width="14.5" style="132" customWidth="1"/>
    <col min="11" max="11" width="14.09765625" style="132" customWidth="1"/>
    <col min="12" max="12" width="12.69921875" style="132" customWidth="1"/>
    <col min="13" max="16384" width="10.69921875" style="132"/>
  </cols>
  <sheetData>
    <row r="1" spans="1:12" s="133" customFormat="1" ht="15.9" customHeight="1">
      <c r="A1" s="131" t="s">
        <v>42</v>
      </c>
      <c r="B1" s="132"/>
      <c r="C1" s="132"/>
      <c r="D1" s="132"/>
      <c r="E1" s="132"/>
      <c r="F1" s="132"/>
      <c r="G1" s="132"/>
      <c r="H1" s="132"/>
      <c r="I1" s="132"/>
      <c r="J1" s="132"/>
      <c r="K1" s="132"/>
      <c r="L1" s="132"/>
    </row>
    <row r="2" spans="1:12" s="105" customFormat="1">
      <c r="A2" s="131"/>
      <c r="B2" s="132"/>
      <c r="C2" s="132"/>
      <c r="D2" s="132"/>
      <c r="E2" s="132"/>
      <c r="F2" s="132"/>
      <c r="G2" s="132"/>
      <c r="H2" s="132"/>
      <c r="I2" s="132"/>
      <c r="J2" s="147" t="s">
        <v>101</v>
      </c>
    </row>
    <row r="3" spans="1:12" s="105" customFormat="1" ht="17.25" customHeight="1">
      <c r="A3" s="134"/>
      <c r="B3" s="395" t="s">
        <v>282</v>
      </c>
      <c r="C3" s="396"/>
      <c r="D3" s="134" t="s">
        <v>43</v>
      </c>
      <c r="E3" s="134"/>
      <c r="F3" s="135"/>
      <c r="G3" s="136"/>
      <c r="H3" s="134" t="s">
        <v>44</v>
      </c>
      <c r="I3" s="134"/>
      <c r="J3" s="134"/>
    </row>
    <row r="4" spans="1:12" s="105" customFormat="1" ht="17.25" customHeight="1">
      <c r="A4" s="137" t="s">
        <v>0</v>
      </c>
      <c r="B4" s="397" t="s">
        <v>45</v>
      </c>
      <c r="C4" s="397" t="s">
        <v>150</v>
      </c>
      <c r="D4" s="265" t="s">
        <v>46</v>
      </c>
      <c r="E4" s="265" t="s">
        <v>47</v>
      </c>
      <c r="F4" s="397" t="s">
        <v>48</v>
      </c>
      <c r="G4" s="399" t="s">
        <v>49</v>
      </c>
      <c r="H4" s="397" t="s">
        <v>571</v>
      </c>
      <c r="I4" s="265" t="s">
        <v>50</v>
      </c>
      <c r="J4" s="138" t="s">
        <v>50</v>
      </c>
    </row>
    <row r="5" spans="1:12" s="105" customFormat="1" ht="17.25" customHeight="1">
      <c r="A5" s="137"/>
      <c r="B5" s="390"/>
      <c r="C5" s="398"/>
      <c r="D5" s="266" t="s">
        <v>51</v>
      </c>
      <c r="E5" s="266" t="s">
        <v>51</v>
      </c>
      <c r="F5" s="390"/>
      <c r="G5" s="388"/>
      <c r="H5" s="390"/>
      <c r="I5" s="266" t="s">
        <v>52</v>
      </c>
      <c r="J5" s="140" t="s">
        <v>53</v>
      </c>
    </row>
    <row r="6" spans="1:12" s="105" customFormat="1" ht="15.9" customHeight="1">
      <c r="A6" s="241" t="s">
        <v>559</v>
      </c>
      <c r="B6" s="142">
        <v>74474</v>
      </c>
      <c r="C6" s="142">
        <v>123039</v>
      </c>
      <c r="D6" s="142">
        <v>11201077</v>
      </c>
      <c r="E6" s="142">
        <v>10563365</v>
      </c>
      <c r="F6" s="159">
        <v>94.3</v>
      </c>
      <c r="G6" s="142">
        <v>1406355</v>
      </c>
      <c r="H6" s="159">
        <v>1100.4000000000001</v>
      </c>
      <c r="I6" s="159">
        <v>2</v>
      </c>
      <c r="J6" s="142">
        <v>25729</v>
      </c>
      <c r="K6" s="132"/>
    </row>
    <row r="7" spans="1:12" s="105" customFormat="1" ht="15.9" customHeight="1">
      <c r="A7" s="242" t="s">
        <v>346</v>
      </c>
      <c r="B7" s="142">
        <v>72176</v>
      </c>
      <c r="C7" s="142">
        <v>117138</v>
      </c>
      <c r="D7" s="142">
        <v>10755416</v>
      </c>
      <c r="E7" s="142">
        <v>10138472</v>
      </c>
      <c r="F7" s="159">
        <v>94.3</v>
      </c>
      <c r="G7" s="142">
        <v>1340874</v>
      </c>
      <c r="H7" s="159">
        <v>1112.5</v>
      </c>
      <c r="I7" s="159">
        <v>1.9</v>
      </c>
      <c r="J7" s="142">
        <v>26214</v>
      </c>
      <c r="K7" s="132"/>
    </row>
    <row r="8" spans="1:12" s="105" customFormat="1" ht="15.9" customHeight="1">
      <c r="A8" s="242" t="s">
        <v>347</v>
      </c>
      <c r="B8" s="194">
        <v>70148</v>
      </c>
      <c r="C8" s="142">
        <v>112032</v>
      </c>
      <c r="D8" s="142">
        <v>9301881</v>
      </c>
      <c r="E8" s="142">
        <v>8797378</v>
      </c>
      <c r="F8" s="159">
        <v>94.6</v>
      </c>
      <c r="G8" s="142">
        <v>1290721</v>
      </c>
      <c r="H8" s="159">
        <v>1119.5</v>
      </c>
      <c r="I8" s="159">
        <v>1.9</v>
      </c>
      <c r="J8" s="142">
        <v>26857</v>
      </c>
      <c r="K8" s="132"/>
    </row>
    <row r="9" spans="1:12" s="105" customFormat="1" ht="15.9" customHeight="1">
      <c r="A9" s="301" t="s">
        <v>348</v>
      </c>
      <c r="B9" s="302">
        <v>68692</v>
      </c>
      <c r="C9" s="262">
        <v>108453</v>
      </c>
      <c r="D9" s="262">
        <v>9275952</v>
      </c>
      <c r="E9" s="262">
        <v>8776194</v>
      </c>
      <c r="F9" s="303">
        <v>94.6</v>
      </c>
      <c r="G9" s="262">
        <v>1259699</v>
      </c>
      <c r="H9" s="303">
        <v>1137.3</v>
      </c>
      <c r="I9" s="303">
        <v>1.9</v>
      </c>
      <c r="J9" s="262">
        <v>27212</v>
      </c>
      <c r="K9" s="132"/>
    </row>
    <row r="10" spans="1:12" s="105" customFormat="1" ht="15.9" customHeight="1">
      <c r="A10" s="304" t="s">
        <v>560</v>
      </c>
      <c r="B10" s="305">
        <v>68453</v>
      </c>
      <c r="C10" s="306">
        <v>107011</v>
      </c>
      <c r="D10" s="306">
        <v>9494641</v>
      </c>
      <c r="E10" s="306">
        <v>9033362</v>
      </c>
      <c r="F10" s="307">
        <v>95.1</v>
      </c>
      <c r="G10" s="306">
        <v>1144053</v>
      </c>
      <c r="H10" s="307">
        <v>1055.4000000000001</v>
      </c>
      <c r="I10" s="307">
        <v>1.9</v>
      </c>
      <c r="J10" s="306">
        <v>28856</v>
      </c>
      <c r="K10" s="132"/>
    </row>
    <row r="11" spans="1:12" s="105" customFormat="1">
      <c r="A11" s="141" t="s">
        <v>303</v>
      </c>
      <c r="B11" s="143"/>
      <c r="C11" s="143"/>
      <c r="D11" s="143"/>
      <c r="E11" s="143"/>
      <c r="F11" s="143"/>
      <c r="G11" s="143"/>
      <c r="H11" s="143"/>
      <c r="I11" s="84"/>
      <c r="J11" s="85" t="s">
        <v>572</v>
      </c>
    </row>
    <row r="12" spans="1:12" s="105" customFormat="1">
      <c r="A12" s="141" t="s">
        <v>304</v>
      </c>
      <c r="B12" s="143"/>
      <c r="C12" s="143"/>
      <c r="D12" s="143"/>
      <c r="E12" s="143"/>
      <c r="F12" s="143"/>
      <c r="G12" s="143"/>
      <c r="H12" s="143"/>
      <c r="I12" s="84"/>
      <c r="J12" s="77"/>
    </row>
    <row r="13" spans="1:12" s="133" customFormat="1">
      <c r="A13" s="132" t="s">
        <v>214</v>
      </c>
      <c r="B13" s="132"/>
      <c r="C13" s="132"/>
      <c r="D13" s="132"/>
      <c r="E13" s="132"/>
      <c r="F13" s="132"/>
      <c r="G13" s="132"/>
      <c r="H13" s="132"/>
      <c r="I13" s="132"/>
      <c r="J13" s="132"/>
      <c r="K13" s="132"/>
      <c r="L13" s="132"/>
    </row>
    <row r="14" spans="1:12" s="133" customFormat="1" ht="15" customHeight="1">
      <c r="A14" s="132"/>
      <c r="B14" s="132"/>
      <c r="C14" s="132"/>
      <c r="D14" s="132"/>
      <c r="E14" s="132"/>
      <c r="F14" s="132"/>
      <c r="G14" s="132"/>
      <c r="H14" s="132"/>
      <c r="I14" s="132"/>
      <c r="J14" s="132"/>
      <c r="K14" s="132"/>
      <c r="L14" s="132"/>
    </row>
    <row r="15" spans="1:12" s="133" customFormat="1" ht="15.9" customHeight="1">
      <c r="A15" s="144" t="s">
        <v>54</v>
      </c>
      <c r="B15" s="132"/>
      <c r="C15" s="132"/>
      <c r="D15" s="132"/>
      <c r="E15" s="132"/>
      <c r="F15" s="132"/>
      <c r="G15" s="132"/>
      <c r="H15" s="132"/>
      <c r="I15" s="132"/>
      <c r="J15" s="132"/>
      <c r="K15" s="132"/>
      <c r="L15" s="132"/>
    </row>
    <row r="16" spans="1:12" s="105" customFormat="1"/>
    <row r="17" spans="1:11" s="105" customFormat="1" ht="17.25" customHeight="1">
      <c r="A17" s="387" t="s">
        <v>0</v>
      </c>
      <c r="B17" s="389" t="s">
        <v>55</v>
      </c>
      <c r="C17" s="145"/>
      <c r="D17" s="136" t="s">
        <v>220</v>
      </c>
      <c r="E17" s="136"/>
      <c r="F17" s="136"/>
      <c r="G17" s="134"/>
      <c r="H17" s="134"/>
      <c r="I17" s="391" t="s">
        <v>219</v>
      </c>
      <c r="J17" s="389" t="s">
        <v>56</v>
      </c>
      <c r="K17" s="393" t="s">
        <v>57</v>
      </c>
    </row>
    <row r="18" spans="1:11" s="105" customFormat="1" ht="17.25" customHeight="1">
      <c r="A18" s="388"/>
      <c r="B18" s="390"/>
      <c r="C18" s="146" t="s">
        <v>55</v>
      </c>
      <c r="D18" s="139" t="s">
        <v>58</v>
      </c>
      <c r="E18" s="139" t="s">
        <v>59</v>
      </c>
      <c r="F18" s="139" t="s">
        <v>60</v>
      </c>
      <c r="G18" s="139" t="s">
        <v>61</v>
      </c>
      <c r="H18" s="146" t="s">
        <v>62</v>
      </c>
      <c r="I18" s="392"/>
      <c r="J18" s="390"/>
      <c r="K18" s="394"/>
    </row>
    <row r="19" spans="1:11" s="105" customFormat="1" ht="15.9" customHeight="1">
      <c r="A19" s="241" t="s">
        <v>559</v>
      </c>
      <c r="B19" s="142">
        <v>2197175</v>
      </c>
      <c r="C19" s="142">
        <v>2123880</v>
      </c>
      <c r="D19" s="142">
        <v>29279</v>
      </c>
      <c r="E19" s="142">
        <v>1127870</v>
      </c>
      <c r="F19" s="142">
        <v>249206</v>
      </c>
      <c r="G19" s="142">
        <v>60822</v>
      </c>
      <c r="H19" s="142">
        <v>656703</v>
      </c>
      <c r="I19" s="142">
        <v>71967</v>
      </c>
      <c r="J19" s="142">
        <v>555</v>
      </c>
      <c r="K19" s="142">
        <v>773</v>
      </c>
    </row>
    <row r="20" spans="1:11" s="105" customFormat="1" ht="15.9" customHeight="1">
      <c r="A20" s="242" t="s">
        <v>346</v>
      </c>
      <c r="B20" s="142">
        <v>2106917</v>
      </c>
      <c r="C20" s="142">
        <v>2031904</v>
      </c>
      <c r="D20" s="142">
        <v>28267</v>
      </c>
      <c r="E20" s="142">
        <v>1073199</v>
      </c>
      <c r="F20" s="142">
        <v>239408</v>
      </c>
      <c r="G20" s="142">
        <v>56573</v>
      </c>
      <c r="H20" s="142">
        <v>634457</v>
      </c>
      <c r="I20" s="142">
        <v>73720</v>
      </c>
      <c r="J20" s="142">
        <v>536</v>
      </c>
      <c r="K20" s="142">
        <v>757</v>
      </c>
    </row>
    <row r="21" spans="1:11" s="105" customFormat="1" ht="15.9" customHeight="1">
      <c r="A21" s="242" t="s">
        <v>347</v>
      </c>
      <c r="B21" s="142">
        <v>2036293</v>
      </c>
      <c r="C21" s="142">
        <v>1958222</v>
      </c>
      <c r="D21" s="142">
        <v>27543</v>
      </c>
      <c r="E21" s="142">
        <v>1030661</v>
      </c>
      <c r="F21" s="142">
        <v>232517</v>
      </c>
      <c r="G21" s="142">
        <v>53059</v>
      </c>
      <c r="H21" s="142">
        <v>614442</v>
      </c>
      <c r="I21" s="142">
        <v>76920</v>
      </c>
      <c r="J21" s="142">
        <v>434</v>
      </c>
      <c r="K21" s="142">
        <v>717</v>
      </c>
    </row>
    <row r="22" spans="1:11" s="105" customFormat="1" ht="15.9" customHeight="1">
      <c r="A22" s="301" t="s">
        <v>348</v>
      </c>
      <c r="B22" s="308">
        <v>1994805</v>
      </c>
      <c r="C22" s="257">
        <v>1913954</v>
      </c>
      <c r="D22" s="257">
        <v>26528</v>
      </c>
      <c r="E22" s="257">
        <v>999396</v>
      </c>
      <c r="F22" s="257">
        <v>233775</v>
      </c>
      <c r="G22" s="257">
        <v>49970</v>
      </c>
      <c r="H22" s="257">
        <v>604285</v>
      </c>
      <c r="I22" s="257">
        <v>79743</v>
      </c>
      <c r="J22" s="257">
        <v>408</v>
      </c>
      <c r="K22" s="257">
        <v>700</v>
      </c>
    </row>
    <row r="23" spans="1:11" s="105" customFormat="1" ht="15.9" customHeight="1">
      <c r="A23" s="304" t="s">
        <v>560</v>
      </c>
      <c r="B23" s="309">
        <v>1826751</v>
      </c>
      <c r="C23" s="310">
        <v>1745026</v>
      </c>
      <c r="D23" s="310">
        <v>25013</v>
      </c>
      <c r="E23" s="310">
        <v>907999</v>
      </c>
      <c r="F23" s="310">
        <v>211041</v>
      </c>
      <c r="G23" s="310">
        <v>44034</v>
      </c>
      <c r="H23" s="310">
        <v>556939</v>
      </c>
      <c r="I23" s="310">
        <v>80579</v>
      </c>
      <c r="J23" s="310">
        <v>378</v>
      </c>
      <c r="K23" s="310">
        <v>768</v>
      </c>
    </row>
    <row r="24" spans="1:11" s="105" customFormat="1" ht="15.9" customHeight="1">
      <c r="A24" s="195" t="s">
        <v>573</v>
      </c>
      <c r="B24" s="257"/>
      <c r="C24" s="257"/>
      <c r="D24" s="257" t="s">
        <v>63</v>
      </c>
      <c r="E24" s="257"/>
      <c r="F24" s="257"/>
      <c r="G24" s="257"/>
      <c r="H24" s="257"/>
      <c r="I24" s="257"/>
      <c r="J24" s="257"/>
      <c r="K24" s="257"/>
    </row>
    <row r="25" spans="1:11" s="105" customFormat="1" ht="15.9" customHeight="1">
      <c r="A25" s="196" t="s">
        <v>213</v>
      </c>
      <c r="B25" s="142">
        <v>2142960</v>
      </c>
      <c r="C25" s="142">
        <v>2142960</v>
      </c>
      <c r="D25" s="142">
        <v>398938</v>
      </c>
      <c r="E25" s="142">
        <v>1363276</v>
      </c>
      <c r="F25" s="142">
        <v>380746</v>
      </c>
      <c r="G25" s="311" t="s">
        <v>570</v>
      </c>
      <c r="H25" s="311" t="s">
        <v>574</v>
      </c>
      <c r="I25" s="311" t="s">
        <v>574</v>
      </c>
      <c r="J25" s="311" t="s">
        <v>574</v>
      </c>
      <c r="K25" s="311" t="s">
        <v>570</v>
      </c>
    </row>
    <row r="26" spans="1:11" s="105" customFormat="1" ht="15.9" customHeight="1">
      <c r="A26" s="197" t="s">
        <v>64</v>
      </c>
      <c r="B26" s="312">
        <v>45558591</v>
      </c>
      <c r="C26" s="312">
        <v>40507149</v>
      </c>
      <c r="D26" s="312">
        <v>15316282</v>
      </c>
      <c r="E26" s="312">
        <v>14692879</v>
      </c>
      <c r="F26" s="312">
        <v>3003823</v>
      </c>
      <c r="G26" s="312">
        <v>385661</v>
      </c>
      <c r="H26" s="312">
        <v>7108504</v>
      </c>
      <c r="I26" s="312">
        <v>4854741</v>
      </c>
      <c r="J26" s="312">
        <v>158301</v>
      </c>
      <c r="K26" s="312">
        <v>38400</v>
      </c>
    </row>
    <row r="27" spans="1:11" s="105" customFormat="1" ht="13.5" customHeight="1">
      <c r="A27" s="84" t="s">
        <v>212</v>
      </c>
      <c r="B27" s="84"/>
      <c r="C27" s="84"/>
      <c r="D27" s="84"/>
      <c r="E27" s="84"/>
      <c r="F27" s="84"/>
      <c r="G27" s="84"/>
      <c r="H27" s="84"/>
      <c r="I27" s="84"/>
      <c r="K27" s="85" t="s">
        <v>343</v>
      </c>
    </row>
    <row r="28" spans="1:11" s="105" customFormat="1" ht="13.5" customHeight="1">
      <c r="A28" s="132" t="s">
        <v>575</v>
      </c>
      <c r="B28" s="84"/>
      <c r="C28" s="84"/>
      <c r="D28" s="84"/>
      <c r="E28" s="84"/>
      <c r="F28" s="84"/>
      <c r="G28" s="84"/>
      <c r="H28" s="84"/>
      <c r="I28" s="84"/>
      <c r="K28" s="77"/>
    </row>
    <row r="29" spans="1:11" s="105" customFormat="1" ht="13.5" customHeight="1">
      <c r="A29" s="84"/>
      <c r="B29" s="84"/>
      <c r="C29" s="84"/>
      <c r="D29" s="84"/>
      <c r="E29" s="84"/>
      <c r="F29" s="84"/>
      <c r="G29" s="84"/>
      <c r="H29" s="84"/>
      <c r="I29" s="84"/>
      <c r="K29" s="77"/>
    </row>
    <row r="30" spans="1:11" s="105" customFormat="1" ht="17.25" customHeight="1">
      <c r="A30" s="131" t="s">
        <v>65</v>
      </c>
      <c r="B30" s="84"/>
      <c r="C30" s="84"/>
      <c r="D30" s="84"/>
      <c r="E30" s="84"/>
      <c r="F30" s="84"/>
      <c r="G30" s="84"/>
      <c r="H30" s="84"/>
      <c r="I30" s="84"/>
      <c r="K30" s="77"/>
    </row>
    <row r="31" spans="1:11" s="105" customFormat="1">
      <c r="K31" s="147" t="s">
        <v>217</v>
      </c>
    </row>
    <row r="32" spans="1:11" s="105" customFormat="1" ht="17.25" customHeight="1">
      <c r="A32" s="387" t="s">
        <v>0</v>
      </c>
      <c r="B32" s="389" t="s">
        <v>55</v>
      </c>
      <c r="C32" s="134"/>
      <c r="D32" s="134" t="s">
        <v>218</v>
      </c>
      <c r="E32" s="134"/>
      <c r="F32" s="134"/>
      <c r="G32" s="134"/>
      <c r="H32" s="134"/>
      <c r="I32" s="391" t="s">
        <v>219</v>
      </c>
      <c r="J32" s="389" t="s">
        <v>56</v>
      </c>
      <c r="K32" s="393" t="s">
        <v>57</v>
      </c>
    </row>
    <row r="33" spans="1:256" s="105" customFormat="1" ht="17.25" customHeight="1">
      <c r="A33" s="388"/>
      <c r="B33" s="390"/>
      <c r="C33" s="139" t="s">
        <v>55</v>
      </c>
      <c r="D33" s="139" t="s">
        <v>58</v>
      </c>
      <c r="E33" s="139" t="s">
        <v>59</v>
      </c>
      <c r="F33" s="139" t="s">
        <v>60</v>
      </c>
      <c r="G33" s="139" t="s">
        <v>61</v>
      </c>
      <c r="H33" s="146" t="s">
        <v>62</v>
      </c>
      <c r="I33" s="392"/>
      <c r="J33" s="390"/>
      <c r="K33" s="394"/>
    </row>
    <row r="34" spans="1:256" s="105" customFormat="1" ht="15.9" customHeight="1">
      <c r="A34" s="241" t="s">
        <v>559</v>
      </c>
      <c r="B34" s="142">
        <v>49722706</v>
      </c>
      <c r="C34" s="142">
        <v>44744005</v>
      </c>
      <c r="D34" s="142">
        <v>16202454</v>
      </c>
      <c r="E34" s="142">
        <v>16596264</v>
      </c>
      <c r="F34" s="142">
        <v>3384826</v>
      </c>
      <c r="G34" s="142">
        <v>530352</v>
      </c>
      <c r="H34" s="142">
        <v>8030109</v>
      </c>
      <c r="I34" s="142">
        <v>4707319</v>
      </c>
      <c r="J34" s="142">
        <v>232732</v>
      </c>
      <c r="K34" s="142">
        <v>38650</v>
      </c>
    </row>
    <row r="35" spans="1:256" s="105" customFormat="1" ht="15.9" customHeight="1">
      <c r="A35" s="242" t="s">
        <v>346</v>
      </c>
      <c r="B35" s="142">
        <v>48120517</v>
      </c>
      <c r="C35" s="142">
        <v>43286964</v>
      </c>
      <c r="D35" s="142">
        <v>15900874</v>
      </c>
      <c r="E35" s="142">
        <v>15993411</v>
      </c>
      <c r="F35" s="142">
        <v>3254784</v>
      </c>
      <c r="G35" s="142">
        <v>489800</v>
      </c>
      <c r="H35" s="142">
        <v>7648095</v>
      </c>
      <c r="I35" s="142">
        <v>4571123</v>
      </c>
      <c r="J35" s="142">
        <v>224580</v>
      </c>
      <c r="K35" s="142">
        <v>37850</v>
      </c>
    </row>
    <row r="36" spans="1:256" s="105" customFormat="1" ht="15.9" customHeight="1">
      <c r="A36" s="242" t="s">
        <v>347</v>
      </c>
      <c r="B36" s="142">
        <v>47207279</v>
      </c>
      <c r="C36" s="142">
        <v>42294877</v>
      </c>
      <c r="D36" s="142">
        <v>15959207</v>
      </c>
      <c r="E36" s="142">
        <v>15540156</v>
      </c>
      <c r="F36" s="142">
        <v>3165535</v>
      </c>
      <c r="G36" s="142">
        <v>460534</v>
      </c>
      <c r="H36" s="142">
        <v>7169445</v>
      </c>
      <c r="I36" s="142">
        <v>4694624</v>
      </c>
      <c r="J36" s="142">
        <v>181928</v>
      </c>
      <c r="K36" s="142">
        <v>35850</v>
      </c>
    </row>
    <row r="37" spans="1:256" s="105" customFormat="1" ht="15.9" customHeight="1">
      <c r="A37" s="301" t="s">
        <v>348</v>
      </c>
      <c r="B37" s="308">
        <v>47114200</v>
      </c>
      <c r="C37" s="257">
        <v>42092012</v>
      </c>
      <c r="D37" s="257">
        <v>15652152</v>
      </c>
      <c r="E37" s="257">
        <v>15498384</v>
      </c>
      <c r="F37" s="257">
        <v>3128728</v>
      </c>
      <c r="G37" s="257">
        <v>434061</v>
      </c>
      <c r="H37" s="257">
        <v>7378687</v>
      </c>
      <c r="I37" s="257">
        <v>4815969</v>
      </c>
      <c r="J37" s="257">
        <v>171219</v>
      </c>
      <c r="K37" s="257">
        <v>35000</v>
      </c>
    </row>
    <row r="38" spans="1:256" s="105" customFormat="1" ht="15.9" customHeight="1">
      <c r="A38" s="304" t="s">
        <v>560</v>
      </c>
      <c r="B38" s="309">
        <v>45558591</v>
      </c>
      <c r="C38" s="310">
        <v>40507149</v>
      </c>
      <c r="D38" s="310">
        <v>15316282</v>
      </c>
      <c r="E38" s="310">
        <v>14692879</v>
      </c>
      <c r="F38" s="310">
        <v>3003823</v>
      </c>
      <c r="G38" s="310">
        <v>385661</v>
      </c>
      <c r="H38" s="310">
        <v>7108504</v>
      </c>
      <c r="I38" s="310">
        <v>4854741</v>
      </c>
      <c r="J38" s="310">
        <v>158301</v>
      </c>
      <c r="K38" s="310">
        <v>38400</v>
      </c>
    </row>
    <row r="39" spans="1:256" s="105" customFormat="1" ht="13.5" customHeight="1">
      <c r="A39" s="141" t="s">
        <v>283</v>
      </c>
      <c r="B39" s="141"/>
      <c r="C39" s="132"/>
      <c r="D39" s="132"/>
      <c r="E39" s="132"/>
      <c r="F39" s="132"/>
      <c r="G39" s="132"/>
      <c r="H39" s="132"/>
      <c r="I39" s="132"/>
      <c r="J39" s="132"/>
      <c r="K39" s="85" t="s">
        <v>572</v>
      </c>
    </row>
    <row r="40" spans="1:256" ht="13.5" customHeight="1">
      <c r="M40" s="133"/>
      <c r="N40" s="133"/>
      <c r="O40" s="133"/>
      <c r="P40" s="133"/>
      <c r="Q40" s="133"/>
      <c r="R40" s="133"/>
      <c r="S40" s="133"/>
      <c r="T40" s="133"/>
      <c r="U40" s="133"/>
      <c r="V40" s="133"/>
      <c r="W40" s="133"/>
      <c r="X40" s="133"/>
      <c r="Y40" s="133"/>
      <c r="Z40" s="133"/>
      <c r="AA40" s="133"/>
      <c r="AB40" s="133"/>
      <c r="AC40" s="133"/>
      <c r="AD40" s="133"/>
      <c r="AE40" s="133"/>
      <c r="AF40" s="133"/>
      <c r="AG40" s="133"/>
      <c r="AH40" s="133"/>
      <c r="AI40" s="133"/>
      <c r="AJ40" s="133"/>
      <c r="AK40" s="133"/>
      <c r="AL40" s="133"/>
      <c r="AM40" s="133"/>
      <c r="AN40" s="133"/>
      <c r="AO40" s="133"/>
      <c r="AP40" s="133"/>
      <c r="AQ40" s="133"/>
      <c r="AR40" s="133"/>
      <c r="AS40" s="133"/>
      <c r="AT40" s="133"/>
      <c r="AU40" s="133"/>
      <c r="AV40" s="133"/>
      <c r="AW40" s="133"/>
      <c r="AX40" s="133"/>
      <c r="AY40" s="133"/>
      <c r="AZ40" s="133"/>
      <c r="BA40" s="133"/>
      <c r="BB40" s="133"/>
      <c r="BC40" s="133"/>
      <c r="BD40" s="133"/>
      <c r="BE40" s="133"/>
      <c r="BF40" s="133"/>
      <c r="BG40" s="133"/>
      <c r="BH40" s="133"/>
      <c r="BI40" s="133"/>
      <c r="BJ40" s="133"/>
      <c r="BK40" s="133"/>
      <c r="BL40" s="133"/>
      <c r="BM40" s="133"/>
      <c r="BN40" s="133"/>
      <c r="BO40" s="133"/>
      <c r="BP40" s="133"/>
      <c r="BQ40" s="133"/>
      <c r="BR40" s="133"/>
      <c r="BS40" s="133"/>
      <c r="BT40" s="133"/>
      <c r="BU40" s="133"/>
      <c r="BV40" s="133"/>
      <c r="BW40" s="133"/>
      <c r="BX40" s="133"/>
      <c r="BY40" s="133"/>
      <c r="BZ40" s="133"/>
      <c r="CA40" s="133"/>
      <c r="CB40" s="133"/>
      <c r="CC40" s="133"/>
      <c r="CD40" s="133"/>
      <c r="CE40" s="133"/>
      <c r="CF40" s="133"/>
      <c r="CG40" s="133"/>
      <c r="CH40" s="133"/>
      <c r="CI40" s="133"/>
      <c r="CJ40" s="133"/>
      <c r="CK40" s="133"/>
      <c r="CL40" s="133"/>
      <c r="CM40" s="133"/>
      <c r="CN40" s="133"/>
      <c r="CO40" s="133"/>
      <c r="CP40" s="133"/>
      <c r="CQ40" s="133"/>
      <c r="CR40" s="133"/>
      <c r="CS40" s="133"/>
      <c r="CT40" s="133"/>
      <c r="CU40" s="133"/>
      <c r="CV40" s="133"/>
      <c r="CW40" s="133"/>
      <c r="CX40" s="133"/>
      <c r="CY40" s="133"/>
      <c r="CZ40" s="133"/>
      <c r="DA40" s="133"/>
      <c r="DB40" s="133"/>
      <c r="DC40" s="133"/>
      <c r="DD40" s="133"/>
      <c r="DE40" s="133"/>
      <c r="DF40" s="133"/>
      <c r="DG40" s="133"/>
      <c r="DH40" s="133"/>
      <c r="DI40" s="133"/>
      <c r="DJ40" s="133"/>
      <c r="DK40" s="133"/>
      <c r="DL40" s="133"/>
      <c r="DM40" s="133"/>
      <c r="DN40" s="133"/>
      <c r="DO40" s="133"/>
      <c r="DP40" s="133"/>
      <c r="DQ40" s="133"/>
      <c r="DR40" s="133"/>
      <c r="DS40" s="133"/>
      <c r="DT40" s="133"/>
      <c r="DU40" s="133"/>
      <c r="DV40" s="133"/>
      <c r="DW40" s="133"/>
      <c r="DX40" s="133"/>
      <c r="DY40" s="133"/>
      <c r="DZ40" s="133"/>
      <c r="EA40" s="133"/>
      <c r="EB40" s="133"/>
      <c r="EC40" s="133"/>
      <c r="ED40" s="133"/>
      <c r="EE40" s="133"/>
      <c r="EF40" s="133"/>
      <c r="EG40" s="133"/>
      <c r="EH40" s="133"/>
      <c r="EI40" s="133"/>
      <c r="EJ40" s="133"/>
      <c r="EK40" s="133"/>
      <c r="EL40" s="133"/>
      <c r="EM40" s="133"/>
      <c r="EN40" s="133"/>
      <c r="EO40" s="133"/>
      <c r="EP40" s="133"/>
      <c r="EQ40" s="133"/>
      <c r="ER40" s="133"/>
      <c r="ES40" s="133"/>
      <c r="ET40" s="133"/>
      <c r="EU40" s="133"/>
      <c r="EV40" s="133"/>
      <c r="EW40" s="133"/>
      <c r="EX40" s="133"/>
      <c r="EY40" s="133"/>
      <c r="EZ40" s="133"/>
      <c r="FA40" s="133"/>
      <c r="FB40" s="133"/>
      <c r="FC40" s="133"/>
      <c r="FD40" s="133"/>
      <c r="FE40" s="133"/>
      <c r="FF40" s="133"/>
      <c r="FG40" s="133"/>
      <c r="FH40" s="133"/>
      <c r="FI40" s="133"/>
      <c r="FJ40" s="133"/>
      <c r="FK40" s="133"/>
      <c r="FL40" s="133"/>
      <c r="FM40" s="133"/>
      <c r="FN40" s="133"/>
      <c r="FO40" s="133"/>
      <c r="FP40" s="133"/>
      <c r="FQ40" s="133"/>
      <c r="FR40" s="133"/>
      <c r="FS40" s="133"/>
      <c r="FT40" s="133"/>
      <c r="FU40" s="133"/>
      <c r="FV40" s="133"/>
      <c r="FW40" s="133"/>
      <c r="FX40" s="133"/>
      <c r="FY40" s="133"/>
      <c r="FZ40" s="133"/>
      <c r="GA40" s="133"/>
      <c r="GB40" s="133"/>
      <c r="GC40" s="133"/>
      <c r="GD40" s="133"/>
      <c r="GE40" s="133"/>
      <c r="GF40" s="133"/>
      <c r="GG40" s="133"/>
      <c r="GH40" s="133"/>
      <c r="GI40" s="133"/>
      <c r="GJ40" s="133"/>
      <c r="GK40" s="133"/>
      <c r="GL40" s="133"/>
      <c r="GM40" s="133"/>
      <c r="GN40" s="133"/>
      <c r="GO40" s="133"/>
      <c r="GP40" s="133"/>
      <c r="GQ40" s="133"/>
      <c r="GR40" s="133"/>
      <c r="GS40" s="133"/>
      <c r="GT40" s="133"/>
      <c r="GU40" s="133"/>
      <c r="GV40" s="133"/>
      <c r="GW40" s="133"/>
      <c r="GX40" s="133"/>
      <c r="GY40" s="133"/>
      <c r="GZ40" s="133"/>
      <c r="HA40" s="133"/>
      <c r="HB40" s="133"/>
      <c r="HC40" s="133"/>
      <c r="HD40" s="133"/>
      <c r="HE40" s="133"/>
      <c r="HF40" s="133"/>
      <c r="HG40" s="133"/>
      <c r="HH40" s="133"/>
      <c r="HI40" s="133"/>
      <c r="HJ40" s="133"/>
      <c r="HK40" s="133"/>
      <c r="HL40" s="133"/>
      <c r="HM40" s="133"/>
      <c r="HN40" s="133"/>
      <c r="HO40" s="133"/>
      <c r="HP40" s="133"/>
      <c r="HQ40" s="133"/>
      <c r="HR40" s="133"/>
      <c r="HS40" s="133"/>
      <c r="HT40" s="133"/>
      <c r="HU40" s="133"/>
      <c r="HV40" s="133"/>
      <c r="HW40" s="133"/>
      <c r="HX40" s="133"/>
      <c r="HY40" s="133"/>
      <c r="HZ40" s="133"/>
      <c r="IA40" s="133"/>
      <c r="IB40" s="133"/>
      <c r="IC40" s="133"/>
      <c r="ID40" s="133"/>
      <c r="IE40" s="133"/>
      <c r="IF40" s="133"/>
      <c r="IG40" s="133"/>
      <c r="IH40" s="133"/>
      <c r="II40" s="133"/>
      <c r="IJ40" s="133"/>
      <c r="IK40" s="133"/>
      <c r="IL40" s="133"/>
      <c r="IM40" s="133"/>
      <c r="IN40" s="133"/>
      <c r="IO40" s="133"/>
      <c r="IP40" s="133"/>
      <c r="IQ40" s="133"/>
      <c r="IR40" s="133"/>
      <c r="IS40" s="133"/>
      <c r="IT40" s="133"/>
      <c r="IU40" s="133"/>
      <c r="IV40" s="133"/>
    </row>
    <row r="43" spans="1:256">
      <c r="E43" s="47"/>
      <c r="F43" s="141"/>
    </row>
    <row r="44" spans="1:256">
      <c r="E44" s="45"/>
      <c r="F44" s="141"/>
    </row>
    <row r="45" spans="1:256">
      <c r="E45" s="45"/>
      <c r="F45" s="141"/>
    </row>
    <row r="46" spans="1:256">
      <c r="E46" s="45"/>
      <c r="F46" s="141"/>
    </row>
    <row r="47" spans="1:256">
      <c r="E47" s="45"/>
    </row>
  </sheetData>
  <mergeCells count="16">
    <mergeCell ref="H4:H5"/>
    <mergeCell ref="B3:C3"/>
    <mergeCell ref="B4:B5"/>
    <mergeCell ref="C4:C5"/>
    <mergeCell ref="F4:F5"/>
    <mergeCell ref="G4:G5"/>
    <mergeCell ref="A32:A33"/>
    <mergeCell ref="B32:B33"/>
    <mergeCell ref="I32:I33"/>
    <mergeCell ref="J32:J33"/>
    <mergeCell ref="K32:K33"/>
    <mergeCell ref="A17:A18"/>
    <mergeCell ref="B17:B18"/>
    <mergeCell ref="I17:I18"/>
    <mergeCell ref="J17:J18"/>
    <mergeCell ref="K17:K18"/>
  </mergeCells>
  <phoneticPr fontId="4"/>
  <pageMargins left="0.51181102362204722" right="0.51181102362204722" top="0.55118110236220474" bottom="0.51181102362204722" header="0" footer="0"/>
  <pageSetup paperSize="9" scale="81" orientation="landscape" r:id="rId1"/>
  <headerFooter alignWithMargins="0"/>
  <colBreaks count="1" manualBreakCount="1">
    <brk id="6" max="38"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V10"/>
  <sheetViews>
    <sheetView showGridLines="0" showOutlineSymbols="0" zoomScaleNormal="100" zoomScaleSheetLayoutView="100" workbookViewId="0"/>
  </sheetViews>
  <sheetFormatPr defaultColWidth="10.69921875" defaultRowHeight="13.2"/>
  <cols>
    <col min="1" max="1" width="13.59765625" style="1" customWidth="1"/>
    <col min="2" max="13" width="12.09765625" style="1" customWidth="1"/>
    <col min="14" max="16384" width="10.69921875" style="1"/>
  </cols>
  <sheetData>
    <row r="1" spans="1:256" ht="15" customHeight="1">
      <c r="A1" s="41" t="s">
        <v>66</v>
      </c>
    </row>
    <row r="2" spans="1:256" s="12" customFormat="1" ht="15" customHeight="1">
      <c r="B2" s="34"/>
      <c r="C2" s="34"/>
      <c r="D2" s="34"/>
      <c r="E2" s="34"/>
      <c r="F2" s="34"/>
      <c r="H2" s="34"/>
      <c r="I2" s="34"/>
      <c r="J2" s="34"/>
      <c r="K2" s="34"/>
      <c r="L2" s="34"/>
      <c r="M2" s="34" t="s">
        <v>210</v>
      </c>
    </row>
    <row r="3" spans="1:256" s="12" customFormat="1" ht="17.25" customHeight="1">
      <c r="A3" s="371" t="s">
        <v>6</v>
      </c>
      <c r="B3" s="42"/>
      <c r="C3" s="25" t="s">
        <v>67</v>
      </c>
      <c r="D3" s="25"/>
      <c r="E3" s="25"/>
      <c r="F3" s="25"/>
      <c r="G3" s="26"/>
      <c r="H3" s="42"/>
      <c r="I3" s="33" t="s">
        <v>68</v>
      </c>
      <c r="J3" s="33"/>
      <c r="K3" s="33"/>
      <c r="L3" s="33"/>
      <c r="M3" s="33"/>
      <c r="N3" s="11"/>
    </row>
    <row r="4" spans="1:256" s="12" customFormat="1" ht="17.25" customHeight="1">
      <c r="A4" s="386"/>
      <c r="B4" s="8" t="s">
        <v>55</v>
      </c>
      <c r="C4" s="8" t="s">
        <v>69</v>
      </c>
      <c r="D4" s="8" t="s">
        <v>70</v>
      </c>
      <c r="E4" s="8" t="s">
        <v>71</v>
      </c>
      <c r="F4" s="8" t="s">
        <v>72</v>
      </c>
      <c r="G4" s="8" t="s">
        <v>73</v>
      </c>
      <c r="H4" s="8" t="s">
        <v>55</v>
      </c>
      <c r="I4" s="8" t="s">
        <v>74</v>
      </c>
      <c r="J4" s="8" t="s">
        <v>75</v>
      </c>
      <c r="K4" s="8" t="s">
        <v>76</v>
      </c>
      <c r="L4" s="8" t="s">
        <v>77</v>
      </c>
      <c r="M4" s="9" t="s">
        <v>73</v>
      </c>
      <c r="N4" s="11"/>
    </row>
    <row r="5" spans="1:256" s="70" customFormat="1" ht="15.9" customHeight="1">
      <c r="A5" s="241" t="s">
        <v>559</v>
      </c>
      <c r="B5" s="162">
        <v>20118</v>
      </c>
      <c r="C5" s="162">
        <v>1940</v>
      </c>
      <c r="D5" s="162">
        <v>14631</v>
      </c>
      <c r="E5" s="162">
        <v>376</v>
      </c>
      <c r="F5" s="162">
        <v>576</v>
      </c>
      <c r="G5" s="162">
        <v>2595</v>
      </c>
      <c r="H5" s="162">
        <v>27260</v>
      </c>
      <c r="I5" s="162">
        <v>3271</v>
      </c>
      <c r="J5" s="162">
        <v>15748</v>
      </c>
      <c r="K5" s="162">
        <v>731</v>
      </c>
      <c r="L5" s="162">
        <v>1175</v>
      </c>
      <c r="M5" s="162">
        <v>6335</v>
      </c>
      <c r="N5" s="92"/>
    </row>
    <row r="6" spans="1:256" s="70" customFormat="1" ht="15.9" customHeight="1">
      <c r="A6" s="242" t="s">
        <v>346</v>
      </c>
      <c r="B6" s="174">
        <v>18908</v>
      </c>
      <c r="C6" s="162">
        <v>1879</v>
      </c>
      <c r="D6" s="162">
        <v>14053</v>
      </c>
      <c r="E6" s="162">
        <v>441</v>
      </c>
      <c r="F6" s="162">
        <v>519</v>
      </c>
      <c r="G6" s="162">
        <v>2016</v>
      </c>
      <c r="H6" s="162">
        <v>24809</v>
      </c>
      <c r="I6" s="162">
        <v>3131</v>
      </c>
      <c r="J6" s="162">
        <v>13868</v>
      </c>
      <c r="K6" s="162">
        <v>690</v>
      </c>
      <c r="L6" s="162">
        <v>1149</v>
      </c>
      <c r="M6" s="162">
        <v>5971</v>
      </c>
      <c r="N6" s="92"/>
    </row>
    <row r="7" spans="1:256" s="70" customFormat="1" ht="15.9" customHeight="1">
      <c r="A7" s="242" t="s">
        <v>347</v>
      </c>
      <c r="B7" s="174">
        <v>18312</v>
      </c>
      <c r="C7" s="162">
        <v>2809</v>
      </c>
      <c r="D7" s="162">
        <v>13920</v>
      </c>
      <c r="E7" s="162">
        <v>328</v>
      </c>
      <c r="F7" s="162">
        <v>473</v>
      </c>
      <c r="G7" s="162">
        <v>782</v>
      </c>
      <c r="H7" s="162">
        <v>23418</v>
      </c>
      <c r="I7" s="162">
        <v>2459</v>
      </c>
      <c r="J7" s="162">
        <v>13177</v>
      </c>
      <c r="K7" s="162">
        <v>429</v>
      </c>
      <c r="L7" s="162">
        <v>726</v>
      </c>
      <c r="M7" s="162">
        <v>6627</v>
      </c>
      <c r="N7" s="92"/>
    </row>
    <row r="8" spans="1:256" s="70" customFormat="1" ht="15.9" customHeight="1">
      <c r="A8" s="301" t="s">
        <v>348</v>
      </c>
      <c r="B8" s="313">
        <v>18460</v>
      </c>
      <c r="C8" s="314">
        <v>2964</v>
      </c>
      <c r="D8" s="314">
        <v>14175</v>
      </c>
      <c r="E8" s="314">
        <v>331</v>
      </c>
      <c r="F8" s="314">
        <v>373</v>
      </c>
      <c r="G8" s="314">
        <v>617</v>
      </c>
      <c r="H8" s="314">
        <v>22039</v>
      </c>
      <c r="I8" s="314">
        <v>2726</v>
      </c>
      <c r="J8" s="314">
        <v>12238</v>
      </c>
      <c r="K8" s="314">
        <v>410</v>
      </c>
      <c r="L8" s="314">
        <v>683</v>
      </c>
      <c r="M8" s="314">
        <v>5982</v>
      </c>
      <c r="N8" s="92"/>
    </row>
    <row r="9" spans="1:256" s="70" customFormat="1" ht="15.9" customHeight="1">
      <c r="A9" s="304" t="s">
        <v>576</v>
      </c>
      <c r="B9" s="315">
        <v>17619</v>
      </c>
      <c r="C9" s="316">
        <v>2460</v>
      </c>
      <c r="D9" s="316">
        <v>13863</v>
      </c>
      <c r="E9" s="316">
        <v>298</v>
      </c>
      <c r="F9" s="316">
        <v>365</v>
      </c>
      <c r="G9" s="316">
        <v>633</v>
      </c>
      <c r="H9" s="316">
        <v>19061</v>
      </c>
      <c r="I9" s="316">
        <v>2388</v>
      </c>
      <c r="J9" s="316">
        <v>10798</v>
      </c>
      <c r="K9" s="316">
        <v>362</v>
      </c>
      <c r="L9" s="316">
        <v>725</v>
      </c>
      <c r="M9" s="316">
        <v>4788</v>
      </c>
      <c r="N9" s="92"/>
    </row>
    <row r="10" spans="1:256" ht="12.75" customHeight="1">
      <c r="A10" s="2"/>
      <c r="M10" s="85" t="s">
        <v>577</v>
      </c>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c r="EK10" s="4"/>
      <c r="EL10" s="4"/>
      <c r="EM10" s="4"/>
      <c r="EN10" s="4"/>
      <c r="EO10" s="4"/>
      <c r="EP10" s="4"/>
      <c r="EQ10" s="4"/>
      <c r="ER10" s="4"/>
      <c r="ES10" s="4"/>
      <c r="ET10" s="4"/>
      <c r="EU10" s="4"/>
      <c r="EV10" s="4"/>
      <c r="EW10" s="4"/>
      <c r="EX10" s="4"/>
      <c r="EY10" s="4"/>
      <c r="EZ10" s="4"/>
      <c r="FA10" s="4"/>
      <c r="FB10" s="4"/>
      <c r="FC10" s="4"/>
      <c r="FD10" s="4"/>
      <c r="FE10" s="4"/>
      <c r="FF10" s="4"/>
      <c r="FG10" s="4"/>
      <c r="FH10" s="4"/>
      <c r="FI10" s="4"/>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4"/>
      <c r="HY10" s="4"/>
      <c r="HZ10" s="4"/>
      <c r="IA10" s="4"/>
      <c r="IB10" s="4"/>
      <c r="IC10" s="4"/>
      <c r="ID10" s="4"/>
      <c r="IE10" s="4"/>
      <c r="IF10" s="4"/>
      <c r="IG10" s="4"/>
      <c r="IH10" s="4"/>
      <c r="II10" s="4"/>
      <c r="IJ10" s="4"/>
      <c r="IK10" s="4"/>
      <c r="IL10" s="4"/>
      <c r="IM10" s="4"/>
      <c r="IN10" s="4"/>
      <c r="IO10" s="4"/>
      <c r="IP10" s="4"/>
      <c r="IQ10" s="4"/>
      <c r="IR10" s="4"/>
      <c r="IS10" s="4"/>
      <c r="IT10" s="4"/>
      <c r="IU10" s="4"/>
      <c r="IV10" s="4"/>
    </row>
  </sheetData>
  <mergeCells count="1">
    <mergeCell ref="A3:A4"/>
  </mergeCells>
  <phoneticPr fontId="4"/>
  <pageMargins left="0.51181102362204722" right="0.51181102362204722" top="0.70866141732283472" bottom="0.51181102362204722" header="0" footer="0"/>
  <pageSetup paperSize="9" scale="80" orientation="landscape"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26</vt:i4>
      </vt:variant>
      <vt:variant>
        <vt:lpstr>名前付き一覧</vt:lpstr>
      </vt:variant>
      <vt:variant>
        <vt:i4>24</vt:i4>
      </vt:variant>
    </vt:vector>
  </HeadingPairs>
  <TitlesOfParts>
    <vt:vector size="50" baseType="lpstr">
      <vt:lpstr>12章目次</vt:lpstr>
      <vt:lpstr>12-1</vt:lpstr>
      <vt:lpstr>12-2</vt:lpstr>
      <vt:lpstr>12-3・4・5</vt:lpstr>
      <vt:lpstr>12-6</vt:lpstr>
      <vt:lpstr>12-7</vt:lpstr>
      <vt:lpstr>12-8・9・10</vt:lpstr>
      <vt:lpstr>12-11・12・13</vt:lpstr>
      <vt:lpstr>12-14</vt:lpstr>
      <vt:lpstr>12-15・16・17</vt:lpstr>
      <vt:lpstr>12-18</vt:lpstr>
      <vt:lpstr>12-19</vt:lpstr>
      <vt:lpstr>12-20</vt:lpstr>
      <vt:lpstr>12-21</vt:lpstr>
      <vt:lpstr>12-22</vt:lpstr>
      <vt:lpstr>12-23</vt:lpstr>
      <vt:lpstr>12-24</vt:lpstr>
      <vt:lpstr>12-25</vt:lpstr>
      <vt:lpstr>12-26</vt:lpstr>
      <vt:lpstr>12-27</vt:lpstr>
      <vt:lpstr>12-28</vt:lpstr>
      <vt:lpstr>12-29</vt:lpstr>
      <vt:lpstr>12-30</vt:lpstr>
      <vt:lpstr>12-31</vt:lpstr>
      <vt:lpstr>12-32</vt:lpstr>
      <vt:lpstr>12-33</vt:lpstr>
      <vt:lpstr>'12-1'!Print_Area</vt:lpstr>
      <vt:lpstr>'12-11・12・13'!Print_Area</vt:lpstr>
      <vt:lpstr>'12-14'!Print_Area</vt:lpstr>
      <vt:lpstr>'12-15・16・17'!Print_Area</vt:lpstr>
      <vt:lpstr>'12-18'!Print_Area</vt:lpstr>
      <vt:lpstr>'12-19'!Print_Area</vt:lpstr>
      <vt:lpstr>'12-2'!Print_Area</vt:lpstr>
      <vt:lpstr>'12-20'!Print_Area</vt:lpstr>
      <vt:lpstr>'12-21'!Print_Area</vt:lpstr>
      <vt:lpstr>'12-22'!Print_Area</vt:lpstr>
      <vt:lpstr>'12-24'!Print_Area</vt:lpstr>
      <vt:lpstr>'12-25'!Print_Area</vt:lpstr>
      <vt:lpstr>'12-26'!Print_Area</vt:lpstr>
      <vt:lpstr>'12-27'!Print_Area</vt:lpstr>
      <vt:lpstr>'12-28'!Print_Area</vt:lpstr>
      <vt:lpstr>'12-29'!Print_Area</vt:lpstr>
      <vt:lpstr>'12-3・4・5'!Print_Area</vt:lpstr>
      <vt:lpstr>'12-30'!Print_Area</vt:lpstr>
      <vt:lpstr>'12-31'!Print_Area</vt:lpstr>
      <vt:lpstr>'12-32'!Print_Area</vt:lpstr>
      <vt:lpstr>'12-33'!Print_Area</vt:lpstr>
      <vt:lpstr>'12-6'!Print_Area</vt:lpstr>
      <vt:lpstr>'12-7'!Print_Area</vt:lpstr>
      <vt:lpstr>'12-8・9・10'!Print_Area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今宿　新之助</dc:creator>
  <cp:lastModifiedBy>梅谷　栄利子</cp:lastModifiedBy>
  <cp:lastPrinted>2021-04-21T08:54:55Z</cp:lastPrinted>
  <dcterms:created xsi:type="dcterms:W3CDTF">2001-02-22T00:07:18Z</dcterms:created>
  <dcterms:modified xsi:type="dcterms:W3CDTF">2022-03-04T06:29:34Z</dcterms:modified>
</cp:coreProperties>
</file>