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デジタル情報室\06_情報政策課統計共有フォルダ\toukei\（刊）統計要覧\令和4年度\5.ホームページ用データ\"/>
    </mc:Choice>
  </mc:AlternateContent>
  <bookViews>
    <workbookView xWindow="936" yWindow="72" windowWidth="15960" windowHeight="7956" tabRatio="916" firstSheet="8" activeTab="8"/>
  </bookViews>
  <sheets>
    <sheet name="12章目次" sheetId="26" r:id="rId1"/>
    <sheet name="12-1" sheetId="27" r:id="rId2"/>
    <sheet name="12-2" sheetId="28" r:id="rId3"/>
    <sheet name="12-3・4・5" sheetId="29" r:id="rId4"/>
    <sheet name="12-6" sheetId="30" r:id="rId5"/>
    <sheet name="12-7" sheetId="31" r:id="rId6"/>
    <sheet name="12-8・9・10" sheetId="32" r:id="rId7"/>
    <sheet name="12-11・12・13" sheetId="33" r:id="rId8"/>
    <sheet name="12-14" sheetId="34" r:id="rId9"/>
    <sheet name="12-15・16・17" sheetId="35" r:id="rId10"/>
    <sheet name="12-18" sheetId="36" r:id="rId11"/>
    <sheet name="12-19" sheetId="37" r:id="rId12"/>
    <sheet name="12-20" sheetId="38" r:id="rId13"/>
    <sheet name="12-21" sheetId="39" r:id="rId14"/>
    <sheet name="12-22" sheetId="40" r:id="rId15"/>
    <sheet name="12-23" sheetId="41" r:id="rId16"/>
    <sheet name="12-24" sheetId="42" r:id="rId17"/>
    <sheet name="12-25" sheetId="43" r:id="rId18"/>
    <sheet name="12-26" sheetId="44" r:id="rId19"/>
    <sheet name="12-27" sheetId="45" r:id="rId20"/>
    <sheet name="12-28" sheetId="46" r:id="rId21"/>
    <sheet name="12-29" sheetId="47" r:id="rId22"/>
    <sheet name="12-30" sheetId="48" r:id="rId23"/>
    <sheet name="12-31" sheetId="49" r:id="rId24"/>
    <sheet name="12-32" sheetId="50" r:id="rId25"/>
    <sheet name="12-33" sheetId="51" r:id="rId26"/>
  </sheets>
  <externalReferences>
    <externalReference r:id="rId27"/>
    <externalReference r:id="rId28"/>
  </externalReferences>
  <definedNames>
    <definedName name="_xlnm.Print_Area" localSheetId="1">'12-1'!$A$1:$I$10</definedName>
    <definedName name="_xlnm.Print_Area" localSheetId="7">'12-11・12・13'!$A$1:$K$39</definedName>
    <definedName name="_xlnm.Print_Area" localSheetId="8">'12-14'!$A$1:$M$10</definedName>
    <definedName name="_xlnm.Print_Area" localSheetId="9">'12-15・16・17'!$A$1:$H$34</definedName>
    <definedName name="_xlnm.Print_Area" localSheetId="10">'12-18'!$A$1:$O$10</definedName>
    <definedName name="_xlnm.Print_Area" localSheetId="11">'12-19'!$A$1:$I$9</definedName>
    <definedName name="_xlnm.Print_Area" localSheetId="2">'12-2'!$A$1:$G$19</definedName>
    <definedName name="_xlnm.Print_Area" localSheetId="12">'12-20'!$A$1:$D$9</definedName>
    <definedName name="_xlnm.Print_Area" localSheetId="13">'12-21'!$A$1:$AC$13</definedName>
    <definedName name="_xlnm.Print_Area" localSheetId="14">'12-22'!$A$1:$S$22</definedName>
    <definedName name="_xlnm.Print_Area" localSheetId="16">'12-24'!$A$1:$M$9</definedName>
    <definedName name="_xlnm.Print_Area" localSheetId="17">'12-25'!$A$1:$E$10</definedName>
    <definedName name="_xlnm.Print_Area" localSheetId="18">'12-26'!$A$1:$I$12</definedName>
    <definedName name="_xlnm.Print_Area" localSheetId="19">'12-27'!$A$1:$C$11</definedName>
    <definedName name="_xlnm.Print_Area" localSheetId="20">'12-28'!$A$1:$I$11</definedName>
    <definedName name="_xlnm.Print_Area" localSheetId="21">'12-29'!$A$1:$E$12</definedName>
    <definedName name="_xlnm.Print_Area" localSheetId="3">'12-3・4・5'!$A$1:$D$30</definedName>
    <definedName name="_xlnm.Print_Area" localSheetId="22">'12-30'!$A$1:$H$10</definedName>
    <definedName name="_xlnm.Print_Area" localSheetId="23">'12-31'!$A$1:$D$11</definedName>
    <definedName name="_xlnm.Print_Area" localSheetId="24">'12-32'!$A$1:$F$10</definedName>
    <definedName name="_xlnm.Print_Area" localSheetId="25">'12-33'!$A$1:$H$42</definedName>
    <definedName name="_xlnm.Print_Area" localSheetId="4">'12-6'!$A$1:$J$11</definedName>
    <definedName name="_xlnm.Print_Area" localSheetId="5">'12-7'!$A$1:$E$12</definedName>
    <definedName name="_xlnm.Print_Area" localSheetId="6">'12-8・9・10'!$A$1:$G$29</definedName>
    <definedName name="_xlnm.Print_Area" localSheetId="0">'[1]２－５'!$A$1:$H$13</definedName>
    <definedName name="_xlnm.Print_Area">'[2]２－５'!$A$1:$H$13</definedName>
    <definedName name="Z_200E292E_F7F0_4449_922D_FA2EC87A7803_.wvu.PrintArea" localSheetId="1" hidden="1">'12-1'!$A$1:$I$10</definedName>
    <definedName name="Z_200E292E_F7F0_4449_922D_FA2EC87A7803_.wvu.PrintArea" localSheetId="7" hidden="1">'12-11・12・13'!$A$1:$K$40</definedName>
    <definedName name="Z_200E292E_F7F0_4449_922D_FA2EC87A7803_.wvu.PrintArea" localSheetId="8" hidden="1">'12-14'!$A$1:$M$10</definedName>
    <definedName name="Z_200E292E_F7F0_4449_922D_FA2EC87A7803_.wvu.PrintArea" localSheetId="9" hidden="1">'12-15・16・17'!$A$1:$J$34</definedName>
    <definedName name="Z_200E292E_F7F0_4449_922D_FA2EC87A7803_.wvu.PrintArea" localSheetId="10" hidden="1">'12-18'!$A$1:$O$10</definedName>
    <definedName name="Z_200E292E_F7F0_4449_922D_FA2EC87A7803_.wvu.PrintArea" localSheetId="11" hidden="1">'12-19'!$A$1:$I$9</definedName>
    <definedName name="Z_200E292E_F7F0_4449_922D_FA2EC87A7803_.wvu.PrintArea" localSheetId="2" hidden="1">'12-2'!$A$1:$G$19</definedName>
    <definedName name="Z_200E292E_F7F0_4449_922D_FA2EC87A7803_.wvu.PrintArea" localSheetId="12" hidden="1">'12-20'!$A$1:$D$10</definedName>
    <definedName name="Z_200E292E_F7F0_4449_922D_FA2EC87A7803_.wvu.PrintArea" localSheetId="13" hidden="1">'12-21'!$A$1:$Y$13</definedName>
    <definedName name="Z_200E292E_F7F0_4449_922D_FA2EC87A7803_.wvu.PrintArea" localSheetId="14" hidden="1">'12-22'!$A$1:$O$22</definedName>
    <definedName name="Z_200E292E_F7F0_4449_922D_FA2EC87A7803_.wvu.PrintArea" localSheetId="15" hidden="1">'12-23'!$A$1:$W$11</definedName>
    <definedName name="Z_200E292E_F7F0_4449_922D_FA2EC87A7803_.wvu.PrintArea" localSheetId="16" hidden="1">'12-24'!$A$1:$K$9</definedName>
    <definedName name="Z_200E292E_F7F0_4449_922D_FA2EC87A7803_.wvu.PrintArea" localSheetId="17" hidden="1">'12-25'!$A$1:$E$10</definedName>
    <definedName name="Z_200E292E_F7F0_4449_922D_FA2EC87A7803_.wvu.PrintArea" localSheetId="18" hidden="1">'12-26'!$A$1:$I$12</definedName>
    <definedName name="Z_200E292E_F7F0_4449_922D_FA2EC87A7803_.wvu.PrintArea" localSheetId="19" hidden="1">'12-27'!$A$1:$C$12</definedName>
    <definedName name="Z_200E292E_F7F0_4449_922D_FA2EC87A7803_.wvu.PrintArea" localSheetId="20" hidden="1">'12-28'!$A$1:$I$11</definedName>
    <definedName name="Z_200E292E_F7F0_4449_922D_FA2EC87A7803_.wvu.PrintArea" localSheetId="21" hidden="1">'12-29'!$A$1:$C$11</definedName>
    <definedName name="Z_200E292E_F7F0_4449_922D_FA2EC87A7803_.wvu.PrintArea" localSheetId="3" hidden="1">'12-3・4・5'!$A$1:$D$30</definedName>
    <definedName name="Z_200E292E_F7F0_4449_922D_FA2EC87A7803_.wvu.PrintArea" localSheetId="22" hidden="1">'12-30'!$A$1:$H$10</definedName>
    <definedName name="Z_200E292E_F7F0_4449_922D_FA2EC87A7803_.wvu.PrintArea" localSheetId="23" hidden="1">'12-31'!$A$1:$D$10</definedName>
    <definedName name="Z_200E292E_F7F0_4449_922D_FA2EC87A7803_.wvu.PrintArea" localSheetId="24" hidden="1">'12-32'!$A$1:$F$10</definedName>
    <definedName name="Z_200E292E_F7F0_4449_922D_FA2EC87A7803_.wvu.PrintArea" localSheetId="25" hidden="1">'12-33'!$A$1:$H$40</definedName>
    <definedName name="Z_200E292E_F7F0_4449_922D_FA2EC87A7803_.wvu.PrintArea" localSheetId="4" hidden="1">'12-6'!$A$1:$J$11</definedName>
    <definedName name="Z_200E292E_F7F0_4449_922D_FA2EC87A7803_.wvu.PrintArea" localSheetId="5" hidden="1">'12-7'!$A$1:$E$13</definedName>
    <definedName name="Z_200E292E_F7F0_4449_922D_FA2EC87A7803_.wvu.PrintArea" localSheetId="6" hidden="1">'12-8・9・10'!$A$1:$G$29</definedName>
  </definedNames>
  <calcPr calcId="162913"/>
  <customWorkbookViews>
    <customWorkbookView name="HEIMAT - 個人用ビュー" guid="{200E292E-F7F0-4449-922D-FA2EC87A7803}" mergeInterval="0" personalView="1" maximized="1" xWindow="1" yWindow="1" windowWidth="1366" windowHeight="551" tabRatio="893" activeSheetId="20"/>
  </customWorkbookViews>
</workbook>
</file>

<file path=xl/calcChain.xml><?xml version="1.0" encoding="utf-8"?>
<calcChain xmlns="http://schemas.openxmlformats.org/spreadsheetml/2006/main">
  <c r="H36" i="51" l="1"/>
  <c r="G36" i="51"/>
  <c r="F36" i="51"/>
  <c r="E36" i="51"/>
  <c r="D36" i="51"/>
  <c r="C36" i="51"/>
  <c r="B36" i="51"/>
  <c r="B26" i="51"/>
  <c r="H21" i="51"/>
  <c r="G21" i="51"/>
  <c r="F21" i="51"/>
  <c r="E21" i="51"/>
  <c r="D21" i="51"/>
  <c r="C21" i="51"/>
  <c r="B21" i="51"/>
  <c r="H15" i="51"/>
  <c r="G15" i="51"/>
  <c r="G5" i="51" s="1"/>
  <c r="F15" i="51"/>
  <c r="E15" i="51"/>
  <c r="D15" i="51"/>
  <c r="C15" i="51"/>
  <c r="B15" i="51"/>
  <c r="H9" i="51"/>
  <c r="H5" i="51" s="1"/>
  <c r="G9" i="51"/>
  <c r="F9" i="51"/>
  <c r="F5" i="51" s="1"/>
  <c r="E9" i="51"/>
  <c r="E5" i="51" s="1"/>
  <c r="D9" i="51"/>
  <c r="D5" i="51" s="1"/>
  <c r="C9" i="51"/>
  <c r="C5" i="51" s="1"/>
  <c r="B9" i="51"/>
  <c r="B5" i="51"/>
  <c r="D9" i="50"/>
  <c r="C9" i="48"/>
  <c r="H9" i="48" s="1"/>
  <c r="E9" i="46"/>
  <c r="B9" i="46"/>
  <c r="C11" i="44"/>
  <c r="B11" i="44" s="1"/>
  <c r="B8" i="42"/>
  <c r="L21" i="40"/>
  <c r="B21" i="40"/>
  <c r="AB10" i="39"/>
  <c r="AA10" i="39"/>
  <c r="Z10" i="39"/>
  <c r="Y10" i="39"/>
  <c r="X10" i="39"/>
  <c r="W10" i="39"/>
  <c r="V10" i="39"/>
  <c r="U10" i="39"/>
  <c r="T10" i="39"/>
  <c r="S10" i="39"/>
  <c r="R10" i="39"/>
  <c r="Q10" i="39"/>
  <c r="P10" i="39"/>
  <c r="O10" i="39"/>
  <c r="N10" i="39"/>
  <c r="M10" i="39"/>
  <c r="L10" i="39"/>
  <c r="K10" i="39"/>
  <c r="F10" i="39"/>
  <c r="E10" i="39"/>
  <c r="D10" i="39"/>
  <c r="B8" i="37"/>
  <c r="C9" i="36"/>
  <c r="B9" i="36"/>
  <c r="B33" i="35"/>
  <c r="B9" i="35"/>
  <c r="B8" i="35"/>
  <c r="D7" i="35"/>
  <c r="B8" i="31"/>
  <c r="B6" i="31"/>
</calcChain>
</file>

<file path=xl/comments1.xml><?xml version="1.0" encoding="utf-8"?>
<comments xmlns="http://schemas.openxmlformats.org/spreadsheetml/2006/main">
  <authors>
    <author>長澤　伸次</author>
  </authors>
  <commentList>
    <comment ref="E13" authorId="0" shapeId="0">
      <text>
        <r>
          <rPr>
            <sz val="9"/>
            <color indexed="81"/>
            <rFont val="MS P ゴシック"/>
            <family val="3"/>
            <charset val="128"/>
          </rPr>
          <t>生涯現役推進室　３
保険福祉政策課　１</t>
        </r>
      </text>
    </comment>
  </commentList>
</comments>
</file>

<file path=xl/sharedStrings.xml><?xml version="1.0" encoding="utf-8"?>
<sst xmlns="http://schemas.openxmlformats.org/spreadsheetml/2006/main" count="1302" uniqueCount="603">
  <si>
    <t>区    分</t>
  </si>
  <si>
    <t>１級</t>
  </si>
  <si>
    <t>２級</t>
  </si>
  <si>
    <t>３級</t>
  </si>
  <si>
    <t>４級</t>
  </si>
  <si>
    <t>A,B(1)</t>
  </si>
  <si>
    <t>区     分</t>
  </si>
  <si>
    <t>総           数</t>
  </si>
  <si>
    <t>視   覚   障   害</t>
  </si>
  <si>
    <t>18 歳 未 満</t>
  </si>
  <si>
    <t>18 歳 以 上</t>
  </si>
  <si>
    <t>肢 体 不 自 由</t>
  </si>
  <si>
    <t>内  部  障  害</t>
  </si>
  <si>
    <t>１２－２  身体障害者手帳新規交付状況</t>
    <rPh sb="13" eb="15">
      <t>シンキ</t>
    </rPh>
    <phoneticPr fontId="1"/>
  </si>
  <si>
    <t>児 童 扶 養 手 当</t>
  </si>
  <si>
    <t>特別児童扶養手当</t>
  </si>
  <si>
    <t>支 給 額 （千円）</t>
  </si>
  <si>
    <t>１２－５  交通及び災害遺児手当支給状況</t>
    <rPh sb="8" eb="9">
      <t>オヨ</t>
    </rPh>
    <rPh sb="10" eb="12">
      <t>サイガイ</t>
    </rPh>
    <phoneticPr fontId="1"/>
  </si>
  <si>
    <t>注）交通及び災害遺児手当の種類は、対象児童の就学激励金、入学祝金、卒業祝金</t>
    <rPh sb="4" eb="5">
      <t>オヨ</t>
    </rPh>
    <rPh sb="6" eb="8">
      <t>サイガイ</t>
    </rPh>
    <phoneticPr fontId="1"/>
  </si>
  <si>
    <t>目 標 額</t>
  </si>
  <si>
    <t>実             績             額</t>
  </si>
  <si>
    <t>達成比率</t>
  </si>
  <si>
    <t>総    額</t>
  </si>
  <si>
    <t>戸    別</t>
  </si>
  <si>
    <t>学   校</t>
  </si>
  <si>
    <t>街   頭</t>
  </si>
  <si>
    <t>そ の 他</t>
  </si>
  <si>
    <t>(％)</t>
  </si>
  <si>
    <t>１２－７  姫路市社会福祉協議会相談状況</t>
    <rPh sb="6" eb="9">
      <t>ヒメジシ</t>
    </rPh>
    <rPh sb="9" eb="13">
      <t>シャカイフクシ</t>
    </rPh>
    <rPh sb="13" eb="16">
      <t>キョウギカイ</t>
    </rPh>
    <rPh sb="16" eb="18">
      <t>ソウダン</t>
    </rPh>
    <rPh sb="18" eb="20">
      <t>ジョウキョウ</t>
    </rPh>
    <phoneticPr fontId="1"/>
  </si>
  <si>
    <t>資料：姫路市社会福祉協議会</t>
    <rPh sb="0" eb="2">
      <t>シリョウ</t>
    </rPh>
    <rPh sb="3" eb="6">
      <t>ヒメジシ</t>
    </rPh>
    <rPh sb="6" eb="8">
      <t>シャカイ</t>
    </rPh>
    <rPh sb="8" eb="10">
      <t>フクシ</t>
    </rPh>
    <rPh sb="10" eb="13">
      <t>キョウギカイ</t>
    </rPh>
    <phoneticPr fontId="1"/>
  </si>
  <si>
    <t xml:space="preserve"> (単位：人)</t>
  </si>
  <si>
    <t>総     数</t>
  </si>
  <si>
    <t>老     齢</t>
  </si>
  <si>
    <t>障     害</t>
  </si>
  <si>
    <t>通 算 老 齢</t>
  </si>
  <si>
    <t>老 齢 基 礎</t>
  </si>
  <si>
    <t>障 害 基 礎</t>
  </si>
  <si>
    <t>遺 族 基 礎</t>
  </si>
  <si>
    <t>寡     婦</t>
  </si>
  <si>
    <t>１２－８  国民年金給付状況（拠出年金・旧法）</t>
    <rPh sb="15" eb="17">
      <t>キョシュツ</t>
    </rPh>
    <rPh sb="17" eb="19">
      <t>ネンキン</t>
    </rPh>
    <rPh sb="20" eb="21">
      <t>キュウ</t>
    </rPh>
    <rPh sb="21" eb="22">
      <t>ホウ</t>
    </rPh>
    <phoneticPr fontId="1"/>
  </si>
  <si>
    <t>１２－９　国民年金給付状況（拠出年金・新法)</t>
    <rPh sb="5" eb="7">
      <t>コクミン</t>
    </rPh>
    <rPh sb="7" eb="9">
      <t>ネンキン</t>
    </rPh>
    <rPh sb="9" eb="11">
      <t>キュウフ</t>
    </rPh>
    <rPh sb="11" eb="13">
      <t>ジョウキョウ</t>
    </rPh>
    <phoneticPr fontId="1"/>
  </si>
  <si>
    <t>１２－１０　国民年金給付状況（老齢福祉年金）</t>
    <rPh sb="6" eb="8">
      <t>コクミン</t>
    </rPh>
    <rPh sb="8" eb="10">
      <t>ネンキン</t>
    </rPh>
    <rPh sb="10" eb="12">
      <t>キュウフ</t>
    </rPh>
    <rPh sb="12" eb="14">
      <t>ジョウキョウ</t>
    </rPh>
    <phoneticPr fontId="1"/>
  </si>
  <si>
    <t>１２－１１  国民健康保険状況（被保険者保険料及び受診状況）</t>
    <rPh sb="16" eb="20">
      <t>ヒホケンシャ</t>
    </rPh>
    <rPh sb="20" eb="23">
      <t>ホケンリョウ</t>
    </rPh>
    <rPh sb="23" eb="24">
      <t>オヨ</t>
    </rPh>
    <rPh sb="25" eb="27">
      <t>ジュシン</t>
    </rPh>
    <rPh sb="27" eb="29">
      <t>ジョウキョウ</t>
    </rPh>
    <phoneticPr fontId="1"/>
  </si>
  <si>
    <t xml:space="preserve">        保          険          料</t>
  </si>
  <si>
    <t>診                       療</t>
  </si>
  <si>
    <t>世  帯  数</t>
  </si>
  <si>
    <t xml:space="preserve">調  定  額 </t>
  </si>
  <si>
    <t xml:space="preserve">収  納  額 </t>
  </si>
  <si>
    <t>収納率 (％)</t>
  </si>
  <si>
    <t>受 診 件 数</t>
  </si>
  <si>
    <t>１件当たり</t>
  </si>
  <si>
    <t>(千円)</t>
  </si>
  <si>
    <t>平 均 日 数</t>
  </si>
  <si>
    <t>費用額 (円)</t>
  </si>
  <si>
    <t>１２－１２　国民健康保険状況（医療件数及び給付件数）　</t>
    <rPh sb="6" eb="8">
      <t>コクミン</t>
    </rPh>
    <rPh sb="8" eb="10">
      <t>ケンコウ</t>
    </rPh>
    <rPh sb="10" eb="12">
      <t>ホケン</t>
    </rPh>
    <rPh sb="12" eb="14">
      <t>ジョウキョウ</t>
    </rPh>
    <rPh sb="15" eb="17">
      <t>イリョウ</t>
    </rPh>
    <rPh sb="17" eb="19">
      <t>ケンスウ</t>
    </rPh>
    <rPh sb="19" eb="20">
      <t>オヨ</t>
    </rPh>
    <rPh sb="21" eb="23">
      <t>キュウフ</t>
    </rPh>
    <rPh sb="23" eb="25">
      <t>ケンスウ</t>
    </rPh>
    <phoneticPr fontId="1"/>
  </si>
  <si>
    <t>総      数</t>
  </si>
  <si>
    <t>出産育児一時金</t>
  </si>
  <si>
    <t>葬  祭  費</t>
  </si>
  <si>
    <t>入      院</t>
  </si>
  <si>
    <t>入  院  外</t>
  </si>
  <si>
    <t>歯      科</t>
  </si>
  <si>
    <t>療  養  費</t>
  </si>
  <si>
    <t>薬剤の支給</t>
  </si>
  <si>
    <t xml:space="preserve"> </t>
  </si>
  <si>
    <t>費用額(千円)</t>
  </si>
  <si>
    <t>１２－１３　国民健康保険状況（医療費及び給付額）</t>
    <rPh sb="6" eb="8">
      <t>コクミン</t>
    </rPh>
    <rPh sb="8" eb="10">
      <t>ケンコウ</t>
    </rPh>
    <rPh sb="10" eb="12">
      <t>ホケン</t>
    </rPh>
    <rPh sb="12" eb="14">
      <t>ジョウキョウ</t>
    </rPh>
    <rPh sb="15" eb="18">
      <t>イリョウヒ</t>
    </rPh>
    <rPh sb="18" eb="19">
      <t>オヨ</t>
    </rPh>
    <rPh sb="20" eb="23">
      <t>キュウフガク</t>
    </rPh>
    <phoneticPr fontId="1"/>
  </si>
  <si>
    <t>１２－１４　国民健康保険状況（年度間の異動状況）</t>
    <rPh sb="6" eb="8">
      <t>コクミン</t>
    </rPh>
    <rPh sb="8" eb="10">
      <t>ケンコウ</t>
    </rPh>
    <rPh sb="10" eb="12">
      <t>ホケン</t>
    </rPh>
    <rPh sb="12" eb="14">
      <t>ジョウキョウ</t>
    </rPh>
    <rPh sb="15" eb="16">
      <t>ネン</t>
    </rPh>
    <phoneticPr fontId="1"/>
  </si>
  <si>
    <t xml:space="preserve">     年        度        間         (増)</t>
  </si>
  <si>
    <t xml:space="preserve">     年        度        間         (減)</t>
  </si>
  <si>
    <t>転      入</t>
  </si>
  <si>
    <t>社会保険離脱</t>
  </si>
  <si>
    <t>生活保護廃止</t>
  </si>
  <si>
    <t>出      生</t>
  </si>
  <si>
    <t>そ  の  他</t>
  </si>
  <si>
    <t>転      出</t>
  </si>
  <si>
    <t>社会保険加入</t>
  </si>
  <si>
    <t>生活保護開始</t>
  </si>
  <si>
    <t>死      亡</t>
  </si>
  <si>
    <t>訪問介護（回）</t>
    <rPh sb="0" eb="2">
      <t>ホウモン</t>
    </rPh>
    <rPh sb="2" eb="4">
      <t>カイゴ</t>
    </rPh>
    <rPh sb="5" eb="6">
      <t>カイ</t>
    </rPh>
    <phoneticPr fontId="1"/>
  </si>
  <si>
    <t>通所介護（回）</t>
    <rPh sb="0" eb="1">
      <t>ツウ</t>
    </rPh>
    <rPh sb="1" eb="2">
      <t>トコロ</t>
    </rPh>
    <rPh sb="2" eb="4">
      <t>カイゴ</t>
    </rPh>
    <rPh sb="5" eb="6">
      <t>カイ</t>
    </rPh>
    <phoneticPr fontId="1"/>
  </si>
  <si>
    <t>被 保 護</t>
  </si>
  <si>
    <t>保 護 率</t>
  </si>
  <si>
    <t>保  護  費</t>
  </si>
  <si>
    <t>世    帯</t>
  </si>
  <si>
    <t>人    数</t>
  </si>
  <si>
    <t>（‰）</t>
  </si>
  <si>
    <t>世帯数</t>
  </si>
  <si>
    <t>人  員</t>
  </si>
  <si>
    <t>注）各年度の世帯数及び人数は､月ごとの数を合計したものである。</t>
  </si>
  <si>
    <t>　　保護率は、月ごとの平均である。</t>
  </si>
  <si>
    <t>(単位: 人)</t>
    <rPh sb="1" eb="3">
      <t>タンイ</t>
    </rPh>
    <rPh sb="5" eb="6">
      <t>ニン</t>
    </rPh>
    <phoneticPr fontId="4"/>
  </si>
  <si>
    <t>区   分</t>
    <rPh sb="0" eb="1">
      <t>ク</t>
    </rPh>
    <rPh sb="4" eb="5">
      <t>ブン</t>
    </rPh>
    <phoneticPr fontId="4"/>
  </si>
  <si>
    <t>合計</t>
    <rPh sb="0" eb="2">
      <t>ゴウケイ</t>
    </rPh>
    <phoneticPr fontId="4"/>
  </si>
  <si>
    <t>要介護1</t>
    <rPh sb="0" eb="3">
      <t>ヨウカイゴ</t>
    </rPh>
    <phoneticPr fontId="4"/>
  </si>
  <si>
    <t>要介護2</t>
    <rPh sb="0" eb="3">
      <t>ヨウカイゴ</t>
    </rPh>
    <phoneticPr fontId="4"/>
  </si>
  <si>
    <t>要介護3</t>
    <rPh sb="0" eb="3">
      <t>ヨウ</t>
    </rPh>
    <phoneticPr fontId="4"/>
  </si>
  <si>
    <t>要介護4</t>
    <rPh sb="0" eb="3">
      <t>ヨウ</t>
    </rPh>
    <phoneticPr fontId="4"/>
  </si>
  <si>
    <t>要介護5</t>
    <rPh sb="0" eb="3">
      <t>ヨウ</t>
    </rPh>
    <phoneticPr fontId="4"/>
  </si>
  <si>
    <t xml:space="preserve">   （単位：円）</t>
    <rPh sb="4" eb="6">
      <t>タンイ</t>
    </rPh>
    <rPh sb="7" eb="8">
      <t>エン</t>
    </rPh>
    <phoneticPr fontId="1"/>
  </si>
  <si>
    <t>合　　計</t>
    <rPh sb="0" eb="1">
      <t>ゴウ</t>
    </rPh>
    <rPh sb="3" eb="4">
      <t>ケイ</t>
    </rPh>
    <phoneticPr fontId="1"/>
  </si>
  <si>
    <t>小　　計</t>
    <rPh sb="0" eb="1">
      <t>ショウ</t>
    </rPh>
    <rPh sb="3" eb="4">
      <t>ケイ</t>
    </rPh>
    <phoneticPr fontId="1"/>
  </si>
  <si>
    <t>（各年度末現在）</t>
    <rPh sb="1" eb="2">
      <t>カク</t>
    </rPh>
    <rPh sb="2" eb="5">
      <t>ネンドマツ</t>
    </rPh>
    <rPh sb="5" eb="7">
      <t>ゲンザイ</t>
    </rPh>
    <phoneticPr fontId="1"/>
  </si>
  <si>
    <t xml:space="preserve"> (金額 単位：千円)</t>
    <rPh sb="2" eb="4">
      <t>キンガク</t>
    </rPh>
    <phoneticPr fontId="1"/>
  </si>
  <si>
    <t>総     額</t>
  </si>
  <si>
    <t>生 活 扶 助</t>
  </si>
  <si>
    <t>住 宅 扶 助</t>
  </si>
  <si>
    <t>教 育 扶 助</t>
  </si>
  <si>
    <t>医 療 扶 助</t>
  </si>
  <si>
    <t>出 産 扶 助</t>
  </si>
  <si>
    <t>生 業 扶 助</t>
  </si>
  <si>
    <t>葬 祭 扶 助</t>
  </si>
  <si>
    <t>保護施設事務費</t>
  </si>
  <si>
    <t>保  護  開  始  件  数</t>
  </si>
  <si>
    <t>保  護  廃  止  件  数</t>
  </si>
  <si>
    <t>世    帯    数</t>
  </si>
  <si>
    <t>人          員</t>
  </si>
  <si>
    <t>区　　分</t>
  </si>
  <si>
    <t>総　　数</t>
  </si>
  <si>
    <t>世 帯 主 が 働 い て い る 世 帯</t>
  </si>
  <si>
    <t>内 職 者</t>
  </si>
  <si>
    <t>世帯主が働いていないが世帯員が働いている世 帯</t>
    <rPh sb="11" eb="13">
      <t>セタイ</t>
    </rPh>
    <rPh sb="13" eb="14">
      <t>イン</t>
    </rPh>
    <rPh sb="15" eb="16">
      <t>ハタラ</t>
    </rPh>
    <rPh sb="20" eb="23">
      <t>セタイ</t>
    </rPh>
    <phoneticPr fontId="1"/>
  </si>
  <si>
    <t>働く者がない世帯</t>
    <rPh sb="6" eb="8">
      <t>セタイ</t>
    </rPh>
    <phoneticPr fontId="1"/>
  </si>
  <si>
    <t>敬 老 金 ( 愛 の 福 祉 金 )</t>
  </si>
  <si>
    <t>楽　　　寿　　　園</t>
  </si>
  <si>
    <t>校 区 登 園</t>
  </si>
  <si>
    <t>一 般 登 園</t>
  </si>
  <si>
    <t>達 成 比 率</t>
  </si>
  <si>
    <t>協 議 会 数</t>
  </si>
  <si>
    <t>男</t>
  </si>
  <si>
    <t>女</t>
  </si>
  <si>
    <t>区              分</t>
  </si>
  <si>
    <t>施　　　　設　　　　数</t>
  </si>
  <si>
    <t>入所定員</t>
  </si>
  <si>
    <t>入所人員</t>
  </si>
  <si>
    <t>総  数</t>
  </si>
  <si>
    <t>国  営</t>
  </si>
  <si>
    <t>県  営</t>
  </si>
  <si>
    <t>市  営</t>
  </si>
  <si>
    <t>民  営</t>
  </si>
  <si>
    <t>実 績 額</t>
    <rPh sb="0" eb="1">
      <t>ミ</t>
    </rPh>
    <rPh sb="2" eb="3">
      <t>イサオ</t>
    </rPh>
    <rPh sb="4" eb="5">
      <t>ガク</t>
    </rPh>
    <phoneticPr fontId="1"/>
  </si>
  <si>
    <t>民生委員児童委員</t>
    <rPh sb="2" eb="4">
      <t>イイン</t>
    </rPh>
    <phoneticPr fontId="1"/>
  </si>
  <si>
    <t>民 生 委 員 児 童 委 員 現 在 数</t>
    <rPh sb="4" eb="5">
      <t>イ</t>
    </rPh>
    <rPh sb="6" eb="7">
      <t>イン</t>
    </rPh>
    <phoneticPr fontId="1"/>
  </si>
  <si>
    <t>公  立</t>
  </si>
  <si>
    <t>私  立</t>
  </si>
  <si>
    <t>１２－６  保育所施設・入所状況</t>
    <rPh sb="12" eb="14">
      <t>ニュウショ</t>
    </rPh>
    <phoneticPr fontId="1"/>
  </si>
  <si>
    <t>注）委託を除き、受託を含む。</t>
    <rPh sb="0" eb="1">
      <t>チュウ</t>
    </rPh>
    <rPh sb="2" eb="4">
      <t>イタク</t>
    </rPh>
    <rPh sb="5" eb="6">
      <t>ノゾ</t>
    </rPh>
    <rPh sb="8" eb="10">
      <t>ジュタク</t>
    </rPh>
    <rPh sb="11" eb="12">
      <t>フク</t>
    </rPh>
    <phoneticPr fontId="1"/>
  </si>
  <si>
    <t>資料：障害福祉課</t>
  </si>
  <si>
    <t>施    設    数</t>
  </si>
  <si>
    <t>定          員</t>
  </si>
  <si>
    <t>入　所  児  童  数</t>
    <rPh sb="0" eb="1">
      <t>イ</t>
    </rPh>
    <rPh sb="2" eb="3">
      <t>トコロ</t>
    </rPh>
    <phoneticPr fontId="1"/>
  </si>
  <si>
    <t>被保険者数</t>
  </si>
  <si>
    <t xml:space="preserve">  保護施設</t>
  </si>
  <si>
    <t xml:space="preserve">  老人福祉施設</t>
  </si>
  <si>
    <t xml:space="preserve">  児童福祉施設</t>
  </si>
  <si>
    <t>　婦人保護施設</t>
  </si>
  <si>
    <t xml:space="preserve">  その他の社会福祉施設等</t>
  </si>
  <si>
    <t xml:space="preserve"> 調定額（円）</t>
  </si>
  <si>
    <t xml:space="preserve"> 収納額（円）</t>
  </si>
  <si>
    <t xml:space="preserve"> 収納率（％）</t>
  </si>
  <si>
    <t>介 護 扶 助</t>
  </si>
  <si>
    <t>常  雇   労働者</t>
    <rPh sb="7" eb="10">
      <t>ロウドウシャ</t>
    </rPh>
    <phoneticPr fontId="1"/>
  </si>
  <si>
    <t>日　　雇労働者</t>
    <rPh sb="4" eb="7">
      <t>ロウドウシャ</t>
    </rPh>
    <phoneticPr fontId="1"/>
  </si>
  <si>
    <t>そ の 他勤労者</t>
    <rPh sb="5" eb="8">
      <t>キンロウシャ</t>
    </rPh>
    <phoneticPr fontId="1"/>
  </si>
  <si>
    <t>精 神 障 害 者</t>
    <rPh sb="0" eb="1">
      <t>セイ</t>
    </rPh>
    <rPh sb="2" eb="3">
      <t>カミ</t>
    </rPh>
    <rPh sb="4" eb="5">
      <t>サワ</t>
    </rPh>
    <rPh sb="6" eb="7">
      <t>ガイ</t>
    </rPh>
    <rPh sb="8" eb="9">
      <t>シャ</t>
    </rPh>
    <phoneticPr fontId="1"/>
  </si>
  <si>
    <t>母子家庭等医療</t>
  </si>
  <si>
    <t>乳幼児医療</t>
  </si>
  <si>
    <t>重度障害者医療</t>
  </si>
  <si>
    <t>高齢重度障害者医療</t>
  </si>
  <si>
    <t>要支援1</t>
    <rPh sb="0" eb="3">
      <t>ヨウシエン</t>
    </rPh>
    <phoneticPr fontId="4"/>
  </si>
  <si>
    <t>要支援2</t>
    <rPh sb="0" eb="3">
      <t>ヨウシエン</t>
    </rPh>
    <phoneticPr fontId="4"/>
  </si>
  <si>
    <t>居宅サービス・介護予防サービス等</t>
    <rPh sb="0" eb="2">
      <t>キョタク</t>
    </rPh>
    <rPh sb="7" eb="9">
      <t>カイゴ</t>
    </rPh>
    <rPh sb="9" eb="11">
      <t>ヨボウ</t>
    </rPh>
    <rPh sb="15" eb="16">
      <t>トウ</t>
    </rPh>
    <phoneticPr fontId="1"/>
  </si>
  <si>
    <t>訪問入浴
介護（回）＊</t>
    <rPh sb="0" eb="2">
      <t>ホウモン</t>
    </rPh>
    <rPh sb="2" eb="4">
      <t>ニュウヨク</t>
    </rPh>
    <rPh sb="5" eb="7">
      <t>カイゴ</t>
    </rPh>
    <rPh sb="8" eb="9">
      <t>カイ</t>
    </rPh>
    <phoneticPr fontId="1"/>
  </si>
  <si>
    <t>訪問看護（回）＊</t>
    <rPh sb="0" eb="2">
      <t>ホウモン</t>
    </rPh>
    <rPh sb="2" eb="4">
      <t>カンゴ</t>
    </rPh>
    <rPh sb="5" eb="6">
      <t>カイ</t>
    </rPh>
    <phoneticPr fontId="1"/>
  </si>
  <si>
    <t>訪問リハビリテーション（回）＊</t>
    <rPh sb="0" eb="2">
      <t>ホウモン</t>
    </rPh>
    <rPh sb="12" eb="13">
      <t>カイ</t>
    </rPh>
    <phoneticPr fontId="1"/>
  </si>
  <si>
    <t>通所リハビリテーション（回）</t>
    <rPh sb="0" eb="1">
      <t>ツウ</t>
    </rPh>
    <rPh sb="1" eb="2">
      <t>トコロ</t>
    </rPh>
    <rPh sb="12" eb="13">
      <t>カイ</t>
    </rPh>
    <phoneticPr fontId="1"/>
  </si>
  <si>
    <t>介護予防
通所リハビリテーション（人）</t>
    <rPh sb="0" eb="2">
      <t>カイゴ</t>
    </rPh>
    <rPh sb="2" eb="4">
      <t>ヨボウ</t>
    </rPh>
    <rPh sb="5" eb="7">
      <t>ツウショ</t>
    </rPh>
    <rPh sb="17" eb="18">
      <t>ニン</t>
    </rPh>
    <phoneticPr fontId="1"/>
  </si>
  <si>
    <t>地域密着型サービス等</t>
    <rPh sb="0" eb="2">
      <t>チイキ</t>
    </rPh>
    <rPh sb="2" eb="5">
      <t>ミッチャクガタ</t>
    </rPh>
    <rPh sb="9" eb="10">
      <t>トウ</t>
    </rPh>
    <phoneticPr fontId="1"/>
  </si>
  <si>
    <t>居宅介護
支援・
介護予防
支援
（人）</t>
    <rPh sb="0" eb="2">
      <t>キョタク</t>
    </rPh>
    <rPh sb="2" eb="4">
      <t>カイゴ</t>
    </rPh>
    <rPh sb="5" eb="7">
      <t>シエン</t>
    </rPh>
    <rPh sb="9" eb="11">
      <t>カイゴ</t>
    </rPh>
    <rPh sb="11" eb="13">
      <t>ヨボウ</t>
    </rPh>
    <rPh sb="14" eb="16">
      <t>シエン</t>
    </rPh>
    <rPh sb="18" eb="19">
      <t>ニン</t>
    </rPh>
    <phoneticPr fontId="1"/>
  </si>
  <si>
    <t>施設サービス</t>
    <rPh sb="0" eb="2">
      <t>シセツ</t>
    </rPh>
    <phoneticPr fontId="1"/>
  </si>
  <si>
    <t>認知症
対応型
通所介護（回）＊</t>
    <rPh sb="0" eb="2">
      <t>ニンチ</t>
    </rPh>
    <rPh sb="2" eb="3">
      <t>ショウ</t>
    </rPh>
    <rPh sb="4" eb="6">
      <t>タイオウ</t>
    </rPh>
    <rPh sb="6" eb="7">
      <t>カタ</t>
    </rPh>
    <rPh sb="8" eb="10">
      <t>ツウショ</t>
    </rPh>
    <rPh sb="10" eb="12">
      <t>カイゴ</t>
    </rPh>
    <rPh sb="13" eb="14">
      <t>カイ</t>
    </rPh>
    <phoneticPr fontId="1"/>
  </si>
  <si>
    <t>小規模
多機能型
居宅介護（人）＊</t>
    <rPh sb="0" eb="3">
      <t>ショウキボ</t>
    </rPh>
    <rPh sb="4" eb="8">
      <t>タキノウガタ</t>
    </rPh>
    <rPh sb="9" eb="11">
      <t>キョタク</t>
    </rPh>
    <rPh sb="11" eb="13">
      <t>カイゴ</t>
    </rPh>
    <rPh sb="14" eb="15">
      <t>ニン</t>
    </rPh>
    <phoneticPr fontId="1"/>
  </si>
  <si>
    <t>介護福祉施設サービス（人）</t>
    <rPh sb="0" eb="2">
      <t>カイゴ</t>
    </rPh>
    <rPh sb="2" eb="4">
      <t>フクシ</t>
    </rPh>
    <rPh sb="4" eb="6">
      <t>シセツ</t>
    </rPh>
    <rPh sb="11" eb="12">
      <t>ヒト</t>
    </rPh>
    <phoneticPr fontId="1"/>
  </si>
  <si>
    <t>介護保健施設サービス（人）</t>
    <rPh sb="0" eb="2">
      <t>カイゴ</t>
    </rPh>
    <rPh sb="2" eb="4">
      <t>ホケン</t>
    </rPh>
    <rPh sb="4" eb="6">
      <t>シセツ</t>
    </rPh>
    <rPh sb="11" eb="12">
      <t>ニン</t>
    </rPh>
    <phoneticPr fontId="1"/>
  </si>
  <si>
    <t>介護療養 施設サービス（人）</t>
    <rPh sb="0" eb="2">
      <t>カイゴ</t>
    </rPh>
    <rPh sb="2" eb="4">
      <t>リョウヨウ</t>
    </rPh>
    <rPh sb="5" eb="7">
      <t>シセツ</t>
    </rPh>
    <rPh sb="12" eb="13">
      <t>ニン</t>
    </rPh>
    <phoneticPr fontId="1"/>
  </si>
  <si>
    <t>短期入所生活介護（日）＊</t>
    <rPh sb="0" eb="2">
      <t>タンキ</t>
    </rPh>
    <rPh sb="2" eb="4">
      <t>ニュウショ</t>
    </rPh>
    <rPh sb="4" eb="6">
      <t>セイカツ</t>
    </rPh>
    <rPh sb="6" eb="8">
      <t>カイゴ</t>
    </rPh>
    <rPh sb="9" eb="10">
      <t>ヒ</t>
    </rPh>
    <phoneticPr fontId="1"/>
  </si>
  <si>
    <t>短期入所療養介護（日）＊</t>
    <rPh sb="0" eb="2">
      <t>タンキ</t>
    </rPh>
    <rPh sb="2" eb="4">
      <t>ニュウショ</t>
    </rPh>
    <rPh sb="4" eb="6">
      <t>リョウヨウ</t>
    </rPh>
    <rPh sb="6" eb="8">
      <t>カイゴ</t>
    </rPh>
    <rPh sb="9" eb="10">
      <t>ヒ</t>
    </rPh>
    <phoneticPr fontId="1"/>
  </si>
  <si>
    <t>居宅療養 管理指導（回）＊</t>
    <rPh sb="0" eb="2">
      <t>キョタク</t>
    </rPh>
    <rPh sb="2" eb="4">
      <t>リョウヨウ</t>
    </rPh>
    <rPh sb="5" eb="7">
      <t>カンリ</t>
    </rPh>
    <rPh sb="7" eb="8">
      <t>ユビ</t>
    </rPh>
    <rPh sb="8" eb="9">
      <t>シルベ</t>
    </rPh>
    <rPh sb="10" eb="11">
      <t>カイ</t>
    </rPh>
    <phoneticPr fontId="1"/>
  </si>
  <si>
    <t>特定施設入居者生活介護（人）＊</t>
    <rPh sb="0" eb="2">
      <t>トクテイ</t>
    </rPh>
    <rPh sb="2" eb="4">
      <t>シセツ</t>
    </rPh>
    <rPh sb="4" eb="6">
      <t>ニュウキョ</t>
    </rPh>
    <rPh sb="6" eb="7">
      <t>シャ</t>
    </rPh>
    <rPh sb="7" eb="9">
      <t>セイカツ</t>
    </rPh>
    <rPh sb="9" eb="11">
      <t>カイゴ</t>
    </rPh>
    <rPh sb="12" eb="13">
      <t>ニン</t>
    </rPh>
    <phoneticPr fontId="1"/>
  </si>
  <si>
    <t>認知症対応型共同生活介護（人）＊</t>
    <rPh sb="0" eb="2">
      <t>ニンチ</t>
    </rPh>
    <rPh sb="2" eb="3">
      <t>ショウ</t>
    </rPh>
    <rPh sb="3" eb="5">
      <t>タイオウ</t>
    </rPh>
    <rPh sb="5" eb="6">
      <t>カタ</t>
    </rPh>
    <rPh sb="6" eb="8">
      <t>キョウドウ</t>
    </rPh>
    <rPh sb="8" eb="10">
      <t>セイカツ</t>
    </rPh>
    <rPh sb="10" eb="12">
      <t>カイゴ</t>
    </rPh>
    <rPh sb="13" eb="14">
      <t>ニン</t>
    </rPh>
    <phoneticPr fontId="1"/>
  </si>
  <si>
    <t>居宅介護
サービス計画費
・介護予防
サービス計画費</t>
    <rPh sb="0" eb="2">
      <t>キョタク</t>
    </rPh>
    <rPh sb="2" eb="4">
      <t>カイゴ</t>
    </rPh>
    <rPh sb="9" eb="11">
      <t>ケイカク</t>
    </rPh>
    <rPh sb="11" eb="12">
      <t>ヒ</t>
    </rPh>
    <rPh sb="14" eb="16">
      <t>カイゴ</t>
    </rPh>
    <rPh sb="16" eb="18">
      <t>ヨボウ</t>
    </rPh>
    <rPh sb="23" eb="25">
      <t>ケイカク</t>
    </rPh>
    <rPh sb="25" eb="26">
      <t>ヒ</t>
    </rPh>
    <phoneticPr fontId="1"/>
  </si>
  <si>
    <t>注）＊は対応する予防給付対象サービスを含んだ数値。</t>
    <rPh sb="0" eb="1">
      <t>チュウ</t>
    </rPh>
    <rPh sb="4" eb="6">
      <t>タイオウ</t>
    </rPh>
    <rPh sb="8" eb="10">
      <t>ヨボウ</t>
    </rPh>
    <rPh sb="10" eb="14">
      <t>キュウフタイショウ</t>
    </rPh>
    <rPh sb="19" eb="20">
      <t>フク</t>
    </rPh>
    <rPh sb="22" eb="24">
      <t>スウチ</t>
    </rPh>
    <phoneticPr fontId="1"/>
  </si>
  <si>
    <t>訪問介護＊</t>
    <rPh sb="0" eb="2">
      <t>ホウモンカンゴ</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</si>
  <si>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</si>
  <si>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</si>
  <si>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</si>
  <si>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1">
      <t>ツウ</t>
    </rPh>
    <rPh sb="1" eb="2">
      <t>トコロ</t>
    </rPh>
    <rPh sb="2" eb="4">
      <t>カイゴ</t>
    </rPh>
    <phoneticPr fontId="1"/>
  </si>
  <si>
    <t>通所リハビリテーション＊</t>
    <rPh sb="0" eb="1">
      <t>ツウ</t>
    </rPh>
    <rPh sb="1" eb="2">
      <t>トコロ</t>
    </rPh>
    <phoneticPr fontId="1"/>
  </si>
  <si>
    <t>短期入所
生活介護＊</t>
    <rPh sb="0" eb="2">
      <t>タンキ</t>
    </rPh>
    <rPh sb="2" eb="4">
      <t>ニュウショ</t>
    </rPh>
    <rPh sb="5" eb="7">
      <t>セイカツ</t>
    </rPh>
    <rPh sb="7" eb="9">
      <t>カイゴ</t>
    </rPh>
    <phoneticPr fontId="1"/>
  </si>
  <si>
    <t>短期入所
療養介護＊</t>
    <rPh sb="0" eb="2">
      <t>タンキ</t>
    </rPh>
    <rPh sb="2" eb="4">
      <t>ニュウショ</t>
    </rPh>
    <rPh sb="5" eb="7">
      <t>リョウヨウ</t>
    </rPh>
    <rPh sb="7" eb="9">
      <t>カイゴ</t>
    </rPh>
    <phoneticPr fontId="1"/>
  </si>
  <si>
    <t>居宅療養
管理指導＊</t>
    <rPh sb="0" eb="2">
      <t>キョタク</t>
    </rPh>
    <rPh sb="2" eb="4">
      <t>リョウヨウ</t>
    </rPh>
    <rPh sb="5" eb="7">
      <t>カンリ</t>
    </rPh>
    <rPh sb="7" eb="8">
      <t>ユビ</t>
    </rPh>
    <rPh sb="8" eb="9">
      <t>シルベ</t>
    </rPh>
    <phoneticPr fontId="1"/>
  </si>
  <si>
    <t>特定施設入居者　生活介護＊</t>
    <rPh sb="0" eb="2">
      <t>トクテイ</t>
    </rPh>
    <rPh sb="2" eb="4">
      <t>シセツ</t>
    </rPh>
    <rPh sb="4" eb="6">
      <t>ニュウキョ</t>
    </rPh>
    <rPh sb="6" eb="7">
      <t>シャ</t>
    </rPh>
    <rPh sb="8" eb="10">
      <t>セイカツ</t>
    </rPh>
    <rPh sb="10" eb="12">
      <t>カイゴ</t>
    </rPh>
    <phoneticPr fontId="1"/>
  </si>
  <si>
    <t>福祉用具貸与＊</t>
    <rPh sb="0" eb="2">
      <t>フクシ</t>
    </rPh>
    <rPh sb="2" eb="4">
      <t>ヨウグ</t>
    </rPh>
    <rPh sb="4" eb="6">
      <t>タイヨ</t>
    </rPh>
    <phoneticPr fontId="1"/>
  </si>
  <si>
    <t>資料：国民健康保険課</t>
    <rPh sb="3" eb="5">
      <t>コクミン</t>
    </rPh>
    <rPh sb="5" eb="7">
      <t>ケンコウ</t>
    </rPh>
    <rPh sb="7" eb="9">
      <t>ホケン</t>
    </rPh>
    <rPh sb="9" eb="10">
      <t>カ</t>
    </rPh>
    <phoneticPr fontId="1"/>
  </si>
  <si>
    <t>　障害者支援施設等</t>
    <rPh sb="8" eb="9">
      <t>トウ</t>
    </rPh>
    <phoneticPr fontId="1"/>
  </si>
  <si>
    <t>　　区    分</t>
    <phoneticPr fontId="1"/>
  </si>
  <si>
    <t>満77歳</t>
    <phoneticPr fontId="1"/>
  </si>
  <si>
    <t>満88歳</t>
    <phoneticPr fontId="1"/>
  </si>
  <si>
    <t>注)支給対象年齢の定義</t>
    <phoneticPr fontId="1"/>
  </si>
  <si>
    <t>（単位：千円）</t>
    <phoneticPr fontId="1"/>
  </si>
  <si>
    <t>資料：姫路市社会福祉協議会</t>
    <phoneticPr fontId="1"/>
  </si>
  <si>
    <t xml:space="preserve"> (単位：人)</t>
    <rPh sb="5" eb="6">
      <t>ニン</t>
    </rPh>
    <phoneticPr fontId="1"/>
  </si>
  <si>
    <t>（各年度末現在）</t>
    <rPh sb="1" eb="2">
      <t>カク</t>
    </rPh>
    <phoneticPr fontId="1"/>
  </si>
  <si>
    <t>注）老人保健分を除く。</t>
    <rPh sb="2" eb="4">
      <t>ロウジン</t>
    </rPh>
    <rPh sb="4" eb="6">
      <t>ホケン</t>
    </rPh>
    <rPh sb="6" eb="7">
      <t>ブン</t>
    </rPh>
    <rPh sb="8" eb="9">
      <t>ノゾ</t>
    </rPh>
    <phoneticPr fontId="1"/>
  </si>
  <si>
    <t>日      数</t>
  </si>
  <si>
    <t xml:space="preserve">    保険料は、医療分＋介護分＋支援分。</t>
    <rPh sb="4" eb="6">
      <t>ホケン</t>
    </rPh>
    <rPh sb="6" eb="7">
      <t>リョウ</t>
    </rPh>
    <rPh sb="9" eb="11">
      <t>イリョウ</t>
    </rPh>
    <rPh sb="11" eb="12">
      <t>ブン</t>
    </rPh>
    <rPh sb="13" eb="15">
      <t>カイゴ</t>
    </rPh>
    <rPh sb="15" eb="16">
      <t>ブン</t>
    </rPh>
    <rPh sb="17" eb="19">
      <t>シエン</t>
    </rPh>
    <rPh sb="19" eb="20">
      <t>ブン</t>
    </rPh>
    <phoneticPr fontId="1"/>
  </si>
  <si>
    <t>資料：こども支援課</t>
    <rPh sb="6" eb="9">
      <t>シエンカ</t>
    </rPh>
    <phoneticPr fontId="1"/>
  </si>
  <si>
    <t>資料：国民健康保険課</t>
  </si>
  <si>
    <t xml:space="preserve"> (単位：千円)</t>
  </si>
  <si>
    <t xml:space="preserve">      　 医                     療　　　   　　　   　　費</t>
  </si>
  <si>
    <t>高額療養費・　　　　高額介護合算療養費</t>
  </si>
  <si>
    <t xml:space="preserve">      医               療　　　　　　　　件　　　　　　　　数</t>
  </si>
  <si>
    <t>音声・言語・そしゃく機能障害</t>
  </si>
  <si>
    <t>こども医療</t>
    <rPh sb="3" eb="5">
      <t>イリョウ</t>
    </rPh>
    <phoneticPr fontId="1"/>
  </si>
  <si>
    <t>資料：こども支援課</t>
  </si>
  <si>
    <t>受 給 者 （人）</t>
  </si>
  <si>
    <t>対 象 児 童（人）</t>
  </si>
  <si>
    <t>被保険者数</t>
    <rPh sb="0" eb="5">
      <t>ヒホケンシャスウ</t>
    </rPh>
    <phoneticPr fontId="4"/>
  </si>
  <si>
    <t>障害認定</t>
    <rPh sb="0" eb="4">
      <t>ショウガイニンテイ</t>
    </rPh>
    <phoneticPr fontId="4"/>
  </si>
  <si>
    <t>75歳以上</t>
    <rPh sb="2" eb="5">
      <t>サイイジョウ</t>
    </rPh>
    <phoneticPr fontId="4"/>
  </si>
  <si>
    <t>調定額（千円）</t>
    <rPh sb="0" eb="2">
      <t>チョウテイ</t>
    </rPh>
    <rPh sb="2" eb="3">
      <t>ガク</t>
    </rPh>
    <rPh sb="4" eb="6">
      <t>センエン</t>
    </rPh>
    <phoneticPr fontId="4"/>
  </si>
  <si>
    <t>収納額（千円）</t>
    <rPh sb="0" eb="3">
      <t>シュウノウガク</t>
    </rPh>
    <rPh sb="4" eb="6">
      <t>センエン</t>
    </rPh>
    <phoneticPr fontId="4"/>
  </si>
  <si>
    <t>収納率（％）</t>
    <rPh sb="0" eb="3">
      <t>シュウノウリツ</t>
    </rPh>
    <phoneticPr fontId="4"/>
  </si>
  <si>
    <t>注）被保険者数に関する数値は3月末現在、保険料に関する数値は出納閉鎖時のもの。</t>
    <rPh sb="1" eb="5">
      <t>ヒホケンシャ</t>
    </rPh>
    <rPh sb="5" eb="6">
      <t>スウ</t>
    </rPh>
    <rPh sb="14" eb="16">
      <t>ガツマツ</t>
    </rPh>
    <rPh sb="16" eb="18">
      <t>ゲンザイ</t>
    </rPh>
    <rPh sb="19" eb="22">
      <t>ホケンリョウ</t>
    </rPh>
    <rPh sb="29" eb="33">
      <t>スイトウヘイサ</t>
    </rPh>
    <rPh sb="33" eb="34">
      <t>ジ</t>
    </rPh>
    <phoneticPr fontId="4"/>
  </si>
  <si>
    <t>医　　科</t>
    <rPh sb="0" eb="1">
      <t>イ</t>
    </rPh>
    <rPh sb="3" eb="4">
      <t>カ</t>
    </rPh>
    <phoneticPr fontId="4"/>
  </si>
  <si>
    <t>調剤報酬</t>
    <rPh sb="0" eb="4">
      <t>チョウザイホウシュウ</t>
    </rPh>
    <phoneticPr fontId="4"/>
  </si>
  <si>
    <t>食事・生活療養費</t>
    <rPh sb="0" eb="2">
      <t>ショクジ</t>
    </rPh>
    <rPh sb="3" eb="5">
      <t>セイカツ</t>
    </rPh>
    <rPh sb="5" eb="7">
      <t>リョウヨウ</t>
    </rPh>
    <rPh sb="7" eb="8">
      <t>ヒ</t>
    </rPh>
    <phoneticPr fontId="4"/>
  </si>
  <si>
    <t>訪問看護
療養費</t>
    <rPh sb="0" eb="2">
      <t>ホウモン</t>
    </rPh>
    <rPh sb="2" eb="4">
      <t>カンゴ</t>
    </rPh>
    <rPh sb="5" eb="6">
      <t>リョウ</t>
    </rPh>
    <rPh sb="6" eb="7">
      <t>マモル</t>
    </rPh>
    <rPh sb="7" eb="8">
      <t>ヒ</t>
    </rPh>
    <phoneticPr fontId="4"/>
  </si>
  <si>
    <t>（単位：千円）</t>
    <rPh sb="1" eb="3">
      <t>タンイ</t>
    </rPh>
    <rPh sb="4" eb="6">
      <t>センエン</t>
    </rPh>
    <phoneticPr fontId="4"/>
  </si>
  <si>
    <t>資料:後期高齢者医療保険課</t>
    <rPh sb="3" eb="8">
      <t>コウキコウレイシャ</t>
    </rPh>
    <rPh sb="8" eb="13">
      <t>イリョウホケンカ</t>
    </rPh>
    <phoneticPr fontId="1"/>
  </si>
  <si>
    <t>資料：生活援護室</t>
    <rPh sb="3" eb="8">
      <t>セイカツエンゴシツ</t>
    </rPh>
    <phoneticPr fontId="1"/>
  </si>
  <si>
    <t>家島老人福祉センター</t>
    <rPh sb="0" eb="2">
      <t>イエシマ</t>
    </rPh>
    <rPh sb="2" eb="6">
      <t>ロウジンフクシ</t>
    </rPh>
    <phoneticPr fontId="1"/>
  </si>
  <si>
    <t>利　用　者　数</t>
    <rPh sb="0" eb="1">
      <t>リ</t>
    </rPh>
    <rPh sb="2" eb="3">
      <t>ヨウ</t>
    </rPh>
    <rPh sb="4" eb="5">
      <t>シャ</t>
    </rPh>
    <rPh sb="6" eb="7">
      <t>スウ</t>
    </rPh>
    <phoneticPr fontId="1"/>
  </si>
  <si>
    <t>香寺健康福祉センター</t>
    <rPh sb="0" eb="2">
      <t>コウデラ</t>
    </rPh>
    <rPh sb="2" eb="4">
      <t>ケンコウ</t>
    </rPh>
    <rPh sb="4" eb="6">
      <t>フクシ</t>
    </rPh>
    <phoneticPr fontId="1"/>
  </si>
  <si>
    <t>１２－１５　後期高齢者医療状況（被保険者数及び保険料）　</t>
    <rPh sb="6" eb="10">
      <t>コウキコウレイ</t>
    </rPh>
    <rPh sb="10" eb="11">
      <t>シャ</t>
    </rPh>
    <rPh sb="11" eb="13">
      <t>イリョウ</t>
    </rPh>
    <rPh sb="13" eb="15">
      <t>ジョウキョウ</t>
    </rPh>
    <rPh sb="16" eb="20">
      <t>ヒホケンシャ</t>
    </rPh>
    <rPh sb="20" eb="21">
      <t>カズ</t>
    </rPh>
    <rPh sb="21" eb="22">
      <t>オヨ</t>
    </rPh>
    <rPh sb="23" eb="26">
      <t>ホケンリョウ</t>
    </rPh>
    <phoneticPr fontId="1"/>
  </si>
  <si>
    <t>１２－１６　後期高齢者医療状況（医療件数）　</t>
    <rPh sb="6" eb="10">
      <t>コウキコウレイ</t>
    </rPh>
    <rPh sb="10" eb="11">
      <t>シャ</t>
    </rPh>
    <rPh sb="11" eb="13">
      <t>イリョウ</t>
    </rPh>
    <rPh sb="13" eb="15">
      <t>ジョウキョウ</t>
    </rPh>
    <rPh sb="16" eb="18">
      <t>イリョウ</t>
    </rPh>
    <rPh sb="18" eb="20">
      <t>ケンスウ</t>
    </rPh>
    <phoneticPr fontId="1"/>
  </si>
  <si>
    <t>１２－１７　後期高齢者医療状況（医療費）</t>
    <rPh sb="16" eb="19">
      <t>イリョウヒ</t>
    </rPh>
    <phoneticPr fontId="1"/>
  </si>
  <si>
    <t>１２－２０　介護保険状況（保険料収納状況）</t>
    <rPh sb="6" eb="8">
      <t>カイゴ</t>
    </rPh>
    <rPh sb="8" eb="10">
      <t>ホケン</t>
    </rPh>
    <rPh sb="10" eb="12">
      <t>ジョウキョウ</t>
    </rPh>
    <rPh sb="13" eb="16">
      <t>ホケンリョウ</t>
    </rPh>
    <rPh sb="16" eb="18">
      <t>シュウノウ</t>
    </rPh>
    <rPh sb="18" eb="20">
      <t>ジョウキョウ</t>
    </rPh>
    <phoneticPr fontId="4"/>
  </si>
  <si>
    <t>１２－２１　介護保険状況（サービス利用状況）</t>
    <rPh sb="6" eb="8">
      <t>カイゴ</t>
    </rPh>
    <rPh sb="8" eb="10">
      <t>ホケン</t>
    </rPh>
    <rPh sb="10" eb="12">
      <t>ジョウキョウ</t>
    </rPh>
    <rPh sb="17" eb="19">
      <t>リヨウ</t>
    </rPh>
    <rPh sb="19" eb="21">
      <t>ジョウキョウ</t>
    </rPh>
    <phoneticPr fontId="1"/>
  </si>
  <si>
    <t>１２－２２　介護保険状況（介護給付額）</t>
    <rPh sb="6" eb="8">
      <t>カイゴ</t>
    </rPh>
    <rPh sb="8" eb="10">
      <t>ホケン</t>
    </rPh>
    <rPh sb="10" eb="12">
      <t>ジョウキョウ</t>
    </rPh>
    <rPh sb="13" eb="15">
      <t>カイゴ</t>
    </rPh>
    <rPh sb="15" eb="17">
      <t>キュウフ</t>
    </rPh>
    <rPh sb="17" eb="18">
      <t>ガク</t>
    </rPh>
    <phoneticPr fontId="1"/>
  </si>
  <si>
    <t>１２－２３　生活保護（総括表）</t>
    <rPh sb="11" eb="13">
      <t>ソウカツ</t>
    </rPh>
    <rPh sb="13" eb="14">
      <t>ヒョウ</t>
    </rPh>
    <phoneticPr fontId="1"/>
  </si>
  <si>
    <t>１２－２４　生活保護（生活保護費）</t>
    <rPh sb="6" eb="8">
      <t>セイカツ</t>
    </rPh>
    <rPh sb="8" eb="10">
      <t>ホゴ</t>
    </rPh>
    <rPh sb="11" eb="13">
      <t>セイカツ</t>
    </rPh>
    <phoneticPr fontId="1"/>
  </si>
  <si>
    <t>１２－２５　生活保護（生活保護開始・廃止状況）</t>
    <rPh sb="6" eb="8">
      <t>セイカツ</t>
    </rPh>
    <rPh sb="8" eb="10">
      <t>ホゴ</t>
    </rPh>
    <rPh sb="11" eb="12">
      <t>セイ</t>
    </rPh>
    <phoneticPr fontId="1"/>
  </si>
  <si>
    <t>１２－２６　生活保護（世帯労働力類型別被保護世帯数）</t>
    <rPh sb="6" eb="8">
      <t>セイカツ</t>
    </rPh>
    <rPh sb="8" eb="10">
      <t>ホゴ</t>
    </rPh>
    <phoneticPr fontId="1"/>
  </si>
  <si>
    <t>１２－２７ 敬老金支給状況</t>
    <phoneticPr fontId="1"/>
  </si>
  <si>
    <t>１２－２８  老人福祉センター利用状況</t>
    <phoneticPr fontId="1"/>
  </si>
  <si>
    <t>１２－２９  家事手続案内</t>
    <rPh sb="7" eb="9">
      <t>カジ</t>
    </rPh>
    <rPh sb="9" eb="11">
      <t>テツヅ</t>
    </rPh>
    <rPh sb="11" eb="13">
      <t>アンナイ</t>
    </rPh>
    <phoneticPr fontId="1"/>
  </si>
  <si>
    <t>１２－３０  共同募金</t>
    <phoneticPr fontId="1"/>
  </si>
  <si>
    <t>１２－３２  民生委員児童委員協議会及び民生委員児童委員数</t>
    <rPh sb="9" eb="11">
      <t>イイン</t>
    </rPh>
    <rPh sb="22" eb="24">
      <t>イイン</t>
    </rPh>
    <phoneticPr fontId="1"/>
  </si>
  <si>
    <t>注）＊は対応する予防給付対象サービス等を含んだ数値。</t>
    <rPh sb="4" eb="6">
      <t>タイオウ</t>
    </rPh>
    <rPh sb="8" eb="10">
      <t>ヨボウ</t>
    </rPh>
    <rPh sb="10" eb="12">
      <t>キュウフ</t>
    </rPh>
    <rPh sb="12" eb="14">
      <t>タイショウ</t>
    </rPh>
    <rPh sb="18" eb="19">
      <t>トウ</t>
    </rPh>
    <rPh sb="20" eb="21">
      <t>フク</t>
    </rPh>
    <rPh sb="23" eb="25">
      <t>スウチ</t>
    </rPh>
    <phoneticPr fontId="1"/>
  </si>
  <si>
    <t>注）母子生活支援施設の入所定員については世帯数である。</t>
    <rPh sb="22" eb="23">
      <t>スウ</t>
    </rPh>
    <phoneticPr fontId="1"/>
  </si>
  <si>
    <t>地域密着型介護サービス費・地域密着型介護予防サービス費</t>
  </si>
  <si>
    <t>高額医療合算介護サービス費・
高額医療合算介護予防サービス費</t>
  </si>
  <si>
    <t>認知症対応型
通所介護＊</t>
  </si>
  <si>
    <t>小規模多機能型
居宅介護＊</t>
  </si>
  <si>
    <t>認知症対応型
共同生活介護＊</t>
  </si>
  <si>
    <t>地域密着型介護老人福祉施設入所者生活介護</t>
  </si>
  <si>
    <t>介護福祉施設
サービス</t>
  </si>
  <si>
    <t>介護保健施設
サービス</t>
  </si>
  <si>
    <t>介護療養施設
サービス</t>
  </si>
  <si>
    <t>小　　計</t>
  </si>
  <si>
    <t>　　　　  資料：介護保険課</t>
    <rPh sb="6" eb="8">
      <t>シリョウ</t>
    </rPh>
    <rPh sb="9" eb="11">
      <t>カイゴ</t>
    </rPh>
    <rPh sb="11" eb="13">
      <t>ホケン</t>
    </rPh>
    <rPh sb="13" eb="14">
      <t>カ</t>
    </rPh>
    <phoneticPr fontId="1"/>
  </si>
  <si>
    <t xml:space="preserve">   敬老金：12/31現在</t>
    <phoneticPr fontId="1"/>
  </si>
  <si>
    <t xml:space="preserve">    軽費老人ホーム</t>
    <phoneticPr fontId="1"/>
  </si>
  <si>
    <t xml:space="preserve">    老人福祉センター</t>
    <phoneticPr fontId="1"/>
  </si>
  <si>
    <t xml:space="preserve">    施設入所支援</t>
    <rPh sb="4" eb="8">
      <t>シセツニュウショ</t>
    </rPh>
    <rPh sb="8" eb="10">
      <t>シエン</t>
    </rPh>
    <phoneticPr fontId="1"/>
  </si>
  <si>
    <t xml:space="preserve">    福祉ホーム</t>
    <phoneticPr fontId="1"/>
  </si>
  <si>
    <t xml:space="preserve">    乳児院</t>
    <phoneticPr fontId="1"/>
  </si>
  <si>
    <t xml:space="preserve">    保育所</t>
    <phoneticPr fontId="1"/>
  </si>
  <si>
    <t xml:space="preserve">    児童発達支援センター</t>
    <rPh sb="6" eb="8">
      <t>ハッタツ</t>
    </rPh>
    <phoneticPr fontId="1"/>
  </si>
  <si>
    <t xml:space="preserve">    児童センター</t>
    <phoneticPr fontId="1"/>
  </si>
  <si>
    <t xml:space="preserve">    児童館</t>
    <phoneticPr fontId="1"/>
  </si>
  <si>
    <t xml:space="preserve">    有料老人ホーム</t>
    <phoneticPr fontId="1"/>
  </si>
  <si>
    <t xml:space="preserve"> 被   保   険   者</t>
    <phoneticPr fontId="1"/>
  </si>
  <si>
    <t>注）老人保健分を除く。</t>
    <phoneticPr fontId="1"/>
  </si>
  <si>
    <t>資料：こども保育課</t>
    <rPh sb="6" eb="9">
      <t>ホイクカ</t>
    </rPh>
    <phoneticPr fontId="1"/>
  </si>
  <si>
    <t>１２－３  児童・特別児童扶養手当支給状況</t>
    <phoneticPr fontId="1"/>
  </si>
  <si>
    <t>（単位：件数）</t>
    <phoneticPr fontId="1"/>
  </si>
  <si>
    <t>　</t>
    <phoneticPr fontId="1"/>
  </si>
  <si>
    <t>１２－１  障害者（児）福祉金給付状況</t>
    <phoneticPr fontId="1"/>
  </si>
  <si>
    <t>資料：障害福祉課</t>
    <phoneticPr fontId="1"/>
  </si>
  <si>
    <t>（単位：円）</t>
    <phoneticPr fontId="1"/>
  </si>
  <si>
    <t>定       数</t>
    <phoneticPr fontId="1"/>
  </si>
  <si>
    <t xml:space="preserve">   生 活 扶 助</t>
  </si>
  <si>
    <t xml:space="preserve">   教 育 扶 助</t>
  </si>
  <si>
    <t xml:space="preserve">   介 護 扶 助</t>
    <rPh sb="3" eb="6">
      <t>カイゴ</t>
    </rPh>
    <phoneticPr fontId="1"/>
  </si>
  <si>
    <t xml:space="preserve">   医 療 扶 助</t>
  </si>
  <si>
    <t>人員</t>
  </si>
  <si>
    <t>就労自立給付金</t>
    <rPh sb="0" eb="2">
      <t>シュウロウ</t>
    </rPh>
    <rPh sb="2" eb="4">
      <t>ジリツ</t>
    </rPh>
    <rPh sb="4" eb="7">
      <t>キュウフキン</t>
    </rPh>
    <phoneticPr fontId="1"/>
  </si>
  <si>
    <t>資料:高齢者支援課</t>
    <rPh sb="3" eb="6">
      <t>コウレイシャ</t>
    </rPh>
    <rPh sb="6" eb="9">
      <t>シエンカ</t>
    </rPh>
    <phoneticPr fontId="1"/>
  </si>
  <si>
    <t>-</t>
  </si>
  <si>
    <t>区    分</t>
    <rPh sb="0" eb="1">
      <t>ク</t>
    </rPh>
    <rPh sb="5" eb="6">
      <t>ブン</t>
    </rPh>
    <phoneticPr fontId="4"/>
  </si>
  <si>
    <t>出 産 扶 助</t>
    <phoneticPr fontId="1"/>
  </si>
  <si>
    <t xml:space="preserve">   住 宅 扶 助</t>
    <rPh sb="3" eb="4">
      <t>ジュウ</t>
    </rPh>
    <rPh sb="5" eb="6">
      <t>タク</t>
    </rPh>
    <phoneticPr fontId="1"/>
  </si>
  <si>
    <t>注）診療は老人保健分を除く。</t>
    <phoneticPr fontId="1"/>
  </si>
  <si>
    <t xml:space="preserve">    各年度末の収入額及び収納率は出納閉鎖時のもの。</t>
    <phoneticPr fontId="1"/>
  </si>
  <si>
    <t>福祉総合相談</t>
    <rPh sb="0" eb="2">
      <t>フクシ</t>
    </rPh>
    <rPh sb="2" eb="4">
      <t>ソウゴウ</t>
    </rPh>
    <rPh sb="4" eb="6">
      <t>ソウダン</t>
    </rPh>
    <phoneticPr fontId="1"/>
  </si>
  <si>
    <t>介護サービス相談</t>
    <rPh sb="0" eb="2">
      <t>カイゴ</t>
    </rPh>
    <rPh sb="6" eb="8">
      <t>ソウダン</t>
    </rPh>
    <phoneticPr fontId="1"/>
  </si>
  <si>
    <t>注）福祉総合相談窓口とは、市民からの福祉に関するあらゆる相談に、関係機関と連携して対応するもの。</t>
    <rPh sb="2" eb="4">
      <t>フクシ</t>
    </rPh>
    <rPh sb="4" eb="6">
      <t>ソウゴウ</t>
    </rPh>
    <phoneticPr fontId="1"/>
  </si>
  <si>
    <t xml:space="preserve"> 　 サービスの情報提供とサービスの利用促進を図り在宅生活を支援するもの。</t>
    <phoneticPr fontId="1"/>
  </si>
  <si>
    <t>　　介護サービス相談とは、市民からの介護に関する相談に応じ、必要な介護保険サービス及び保健福祉</t>
    <rPh sb="2" eb="4">
      <t>カイゴ</t>
    </rPh>
    <phoneticPr fontId="1"/>
  </si>
  <si>
    <t>定期巡回・随時対応型訪問介護看護</t>
    <rPh sb="0" eb="2">
      <t>テイキ</t>
    </rPh>
    <rPh sb="2" eb="4">
      <t>ジュンカイ</t>
    </rPh>
    <rPh sb="5" eb="7">
      <t>ズイジ</t>
    </rPh>
    <rPh sb="7" eb="10">
      <t>タイオウガタ</t>
    </rPh>
    <rPh sb="10" eb="14">
      <t>ホウモンカイゴ</t>
    </rPh>
    <rPh sb="14" eb="16">
      <t>カンゴ</t>
    </rPh>
    <phoneticPr fontId="4"/>
  </si>
  <si>
    <t>１２－４  児童手当支給状況</t>
    <rPh sb="10" eb="12">
      <t>シキュウ</t>
    </rPh>
    <phoneticPr fontId="1"/>
  </si>
  <si>
    <t>注）姫路支部取扱分（姫路市・高砂市・加古川市・相生市・赤穂市</t>
    <rPh sb="10" eb="13">
      <t>ヒメジシ</t>
    </rPh>
    <phoneticPr fontId="1"/>
  </si>
  <si>
    <t>福祉用具貸与（人）＊</t>
    <rPh sb="0" eb="2">
      <t>フクシ</t>
    </rPh>
    <rPh sb="2" eb="4">
      <t>ヨウグ</t>
    </rPh>
    <rPh sb="4" eb="6">
      <t>タイヨ</t>
    </rPh>
    <rPh sb="7" eb="8">
      <t>ヒト</t>
    </rPh>
    <phoneticPr fontId="1"/>
  </si>
  <si>
    <t>特定福祉用具販売（人）＊</t>
    <rPh sb="0" eb="2">
      <t>トクテイ</t>
    </rPh>
    <rPh sb="2" eb="4">
      <t>フクシ</t>
    </rPh>
    <rPh sb="4" eb="6">
      <t>ヨウグ</t>
    </rPh>
    <rPh sb="6" eb="8">
      <t>ハンバイ</t>
    </rPh>
    <rPh sb="9" eb="10">
      <t>ヒト</t>
    </rPh>
    <phoneticPr fontId="1"/>
  </si>
  <si>
    <t>住宅改修（人）＊</t>
    <rPh sb="0" eb="2">
      <t>ジュウタク</t>
    </rPh>
    <rPh sb="2" eb="4">
      <t>カイシュウ</t>
    </rPh>
    <rPh sb="5" eb="6">
      <t>ヒト</t>
    </rPh>
    <phoneticPr fontId="1"/>
  </si>
  <si>
    <t>定期巡回・随時対応型訪問介護看護（人）</t>
    <rPh sb="0" eb="2">
      <t>テイキ</t>
    </rPh>
    <rPh sb="2" eb="4">
      <t>ジュンカイ</t>
    </rPh>
    <rPh sb="5" eb="7">
      <t>ズイジ</t>
    </rPh>
    <rPh sb="7" eb="10">
      <t>タイオウガタ</t>
    </rPh>
    <rPh sb="10" eb="14">
      <t>ホウモン</t>
    </rPh>
    <rPh sb="14" eb="16">
      <t>カンゴ</t>
    </rPh>
    <rPh sb="17" eb="18">
      <t>ヒト</t>
    </rPh>
    <phoneticPr fontId="1"/>
  </si>
  <si>
    <t>地域密着型介護老人福祉施設入所者生活介護（人）</t>
    <rPh sb="0" eb="5">
      <t>チイ</t>
    </rPh>
    <rPh sb="5" eb="13">
      <t>カイゴロウジンフ</t>
    </rPh>
    <rPh sb="13" eb="16">
      <t>ニュウショシャ</t>
    </rPh>
    <rPh sb="16" eb="20">
      <t>セイカツカイゴ</t>
    </rPh>
    <rPh sb="21" eb="22">
      <t>ヒト</t>
    </rPh>
    <phoneticPr fontId="4"/>
  </si>
  <si>
    <t>看護小規模多機能型居宅介護（人）</t>
    <rPh sb="0" eb="2">
      <t>カンゴ</t>
    </rPh>
    <rPh sb="2" eb="5">
      <t>ショウキボ</t>
    </rPh>
    <rPh sb="5" eb="9">
      <t>タキノウガタ</t>
    </rPh>
    <rPh sb="9" eb="11">
      <t>キョタク</t>
    </rPh>
    <rPh sb="11" eb="13">
      <t>カイゴ</t>
    </rPh>
    <rPh sb="14" eb="15">
      <t>ヒト</t>
    </rPh>
    <phoneticPr fontId="4"/>
  </si>
  <si>
    <t>地域密着型通所介護（回）</t>
    <rPh sb="0" eb="5">
      <t>チイキミッチャク</t>
    </rPh>
    <rPh sb="5" eb="9">
      <t>ツウショカイゴ</t>
    </rPh>
    <rPh sb="10" eb="11">
      <t>カイ</t>
    </rPh>
    <phoneticPr fontId="4"/>
  </si>
  <si>
    <t>特定福祉用具販売・特定介護予防福祉用具販売</t>
    <rPh sb="0" eb="2">
      <t>トクテイ</t>
    </rPh>
    <rPh sb="2" eb="6">
      <t>フクシヨウグ</t>
    </rPh>
    <rPh sb="6" eb="8">
      <t>ハンバイ</t>
    </rPh>
    <rPh sb="9" eb="11">
      <t>トクテイ</t>
    </rPh>
    <rPh sb="11" eb="15">
      <t>カイゴヨボウ</t>
    </rPh>
    <rPh sb="15" eb="19">
      <t>フクシヨウグ</t>
    </rPh>
    <rPh sb="19" eb="21">
      <t>ハンバイ</t>
    </rPh>
    <phoneticPr fontId="4"/>
  </si>
  <si>
    <t>住宅改修
・介護予防
住宅改修</t>
    <phoneticPr fontId="4"/>
  </si>
  <si>
    <t>施設介護サービス費等</t>
    <rPh sb="9" eb="10">
      <t>ナド</t>
    </rPh>
    <phoneticPr fontId="4"/>
  </si>
  <si>
    <t>地域密着型
通所介護</t>
    <rPh sb="0" eb="5">
      <t>チイキミッチャクガタ</t>
    </rPh>
    <rPh sb="6" eb="7">
      <t>ツウ</t>
    </rPh>
    <rPh sb="7" eb="8">
      <t>ショ</t>
    </rPh>
    <rPh sb="8" eb="10">
      <t>カイゴ</t>
    </rPh>
    <phoneticPr fontId="4"/>
  </si>
  <si>
    <t>看護小規模
多機能型
居宅介護</t>
    <rPh sb="0" eb="2">
      <t>カンゴ</t>
    </rPh>
    <phoneticPr fontId="4"/>
  </si>
  <si>
    <t>件　数</t>
    <phoneticPr fontId="1"/>
  </si>
  <si>
    <t>金　額</t>
    <phoneticPr fontId="1"/>
  </si>
  <si>
    <t>総　　数</t>
    <rPh sb="0" eb="1">
      <t>ソウ</t>
    </rPh>
    <rPh sb="3" eb="4">
      <t>スウ</t>
    </rPh>
    <phoneticPr fontId="1"/>
  </si>
  <si>
    <t xml:space="preserve"> 　 ・赤穂郡・神崎郡・加古郡・朝来市のうち旧生野町の合計）</t>
    <rPh sb="27" eb="29">
      <t>ゴウケイ</t>
    </rPh>
    <phoneticPr fontId="1"/>
  </si>
  <si>
    <t>１２－１９　介護保険状況（要支援・要介護認定者数）</t>
    <rPh sb="6" eb="8">
      <t>カイゴ</t>
    </rPh>
    <rPh sb="8" eb="10">
      <t>ホケン</t>
    </rPh>
    <rPh sb="10" eb="12">
      <t>ジョウキョウ</t>
    </rPh>
    <rPh sb="13" eb="16">
      <t>ヨウシエン</t>
    </rPh>
    <rPh sb="17" eb="18">
      <t>ヨウ</t>
    </rPh>
    <rPh sb="18" eb="20">
      <t>カイゴ</t>
    </rPh>
    <rPh sb="20" eb="23">
      <t>ニンテイシャ</t>
    </rPh>
    <rPh sb="23" eb="24">
      <t>スウ</t>
    </rPh>
    <phoneticPr fontId="4"/>
  </si>
  <si>
    <t>令和 元 年</t>
    <rPh sb="0" eb="1">
      <t>レイ</t>
    </rPh>
    <rPh sb="1" eb="2">
      <t>ワ</t>
    </rPh>
    <rPh sb="3" eb="4">
      <t>ガン</t>
    </rPh>
    <rPh sb="5" eb="6">
      <t>ネン</t>
    </rPh>
    <phoneticPr fontId="1"/>
  </si>
  <si>
    <t>資料:保健福祉政策課</t>
    <rPh sb="3" eb="5">
      <t>ホケン</t>
    </rPh>
    <rPh sb="5" eb="7">
      <t>フクシ</t>
    </rPh>
    <rPh sb="7" eb="10">
      <t>セイサクカ</t>
    </rPh>
    <phoneticPr fontId="1"/>
  </si>
  <si>
    <t>資料：総合福祉会館</t>
    <rPh sb="3" eb="5">
      <t>ソウゴウ</t>
    </rPh>
    <rPh sb="5" eb="7">
      <t>フクシ</t>
    </rPh>
    <rPh sb="7" eb="9">
      <t>カイカン</t>
    </rPh>
    <phoneticPr fontId="1"/>
  </si>
  <si>
    <t>進学準備給付金</t>
    <rPh sb="0" eb="2">
      <t>シンガク</t>
    </rPh>
    <rPh sb="2" eb="4">
      <t>ジュンビ</t>
    </rPh>
    <rPh sb="4" eb="7">
      <t>キュウフキン</t>
    </rPh>
    <phoneticPr fontId="1"/>
  </si>
  <si>
    <t xml:space="preserve">                保険料（現年度分）</t>
    <rPh sb="16" eb="19">
      <t>ホケンリョウ</t>
    </rPh>
    <rPh sb="20" eb="23">
      <t>ゲンネンド</t>
    </rPh>
    <rPh sb="23" eb="24">
      <t>ブン</t>
    </rPh>
    <phoneticPr fontId="4"/>
  </si>
  <si>
    <t xml:space="preserve">居宅介護サービス費・    </t>
    <rPh sb="0" eb="2">
      <t>キョタク</t>
    </rPh>
    <rPh sb="2" eb="4">
      <t>カイゴ</t>
    </rPh>
    <rPh sb="8" eb="9">
      <t>ヒ</t>
    </rPh>
    <phoneticPr fontId="1"/>
  </si>
  <si>
    <t>資料：保健福祉政策課</t>
    <rPh sb="3" eb="5">
      <t>ホケン</t>
    </rPh>
    <rPh sb="5" eb="7">
      <t>フクシ</t>
    </rPh>
    <rPh sb="7" eb="10">
      <t>セイサクカ</t>
    </rPh>
    <phoneticPr fontId="1"/>
  </si>
  <si>
    <t>１２－３１  日本赤十字社活動資金</t>
    <rPh sb="13" eb="15">
      <t>カツドウ</t>
    </rPh>
    <rPh sb="15" eb="17">
      <t>シキン</t>
    </rPh>
    <phoneticPr fontId="1"/>
  </si>
  <si>
    <t>注）平成30年度より目標額の設定が廃止された。</t>
    <rPh sb="2" eb="4">
      <t>ヘイセイ</t>
    </rPh>
    <rPh sb="6" eb="7">
      <t>ネン</t>
    </rPh>
    <rPh sb="7" eb="8">
      <t>ド</t>
    </rPh>
    <rPh sb="10" eb="13">
      <t>モクヒョウガク</t>
    </rPh>
    <rPh sb="14" eb="16">
      <t>セッテイ</t>
    </rPh>
    <rPh sb="17" eb="19">
      <t>ハイシ</t>
    </rPh>
    <phoneticPr fontId="1"/>
  </si>
  <si>
    <t>　　　こども保育課,総合福祉通園センター,人権総務課</t>
    <rPh sb="10" eb="14">
      <t>ソウゴウフクシ</t>
    </rPh>
    <rPh sb="14" eb="16">
      <t>ツウエン</t>
    </rPh>
    <rPh sb="21" eb="25">
      <t>ジンケンソウム</t>
    </rPh>
    <rPh sb="25" eb="26">
      <t>カ</t>
    </rPh>
    <phoneticPr fontId="1"/>
  </si>
  <si>
    <t>資料：生活援護室,高齢者支援課,保健福祉政策課,生涯現役推進室,障害福祉課,こども支援課,</t>
    <rPh sb="0" eb="2">
      <t>シリョウ</t>
    </rPh>
    <rPh sb="3" eb="8">
      <t>セイカツエンゴシツ</t>
    </rPh>
    <rPh sb="9" eb="12">
      <t>コウレイシャ</t>
    </rPh>
    <rPh sb="12" eb="15">
      <t>シエンカ</t>
    </rPh>
    <rPh sb="16" eb="18">
      <t>ホケン</t>
    </rPh>
    <rPh sb="18" eb="20">
      <t>フクシ</t>
    </rPh>
    <rPh sb="20" eb="22">
      <t>セイサク</t>
    </rPh>
    <rPh sb="22" eb="23">
      <t>カ</t>
    </rPh>
    <rPh sb="24" eb="26">
      <t>ショウガイ</t>
    </rPh>
    <rPh sb="26" eb="28">
      <t>ゲンエキ</t>
    </rPh>
    <rPh sb="28" eb="30">
      <t>スイシン</t>
    </rPh>
    <rPh sb="30" eb="31">
      <t>シツ</t>
    </rPh>
    <rPh sb="32" eb="37">
      <t>ショウガイフクシカ</t>
    </rPh>
    <rPh sb="41" eb="44">
      <t>シエンカ</t>
    </rPh>
    <phoneticPr fontId="1"/>
  </si>
  <si>
    <t>資料：生涯現役推進室</t>
    <rPh sb="3" eb="10">
      <t>ショウガイ</t>
    </rPh>
    <phoneticPr fontId="1"/>
  </si>
  <si>
    <t>保健福祉政策課</t>
    <rPh sb="0" eb="6">
      <t>ホケンフクシセイサク</t>
    </rPh>
    <rPh sb="6" eb="7">
      <t>カ</t>
    </rPh>
    <phoneticPr fontId="1"/>
  </si>
  <si>
    <t>資料:国民健康保険課</t>
    <phoneticPr fontId="1"/>
  </si>
  <si>
    <t xml:space="preserve">   介護療養施設サービスの数値については介護療養型医療施設及び介護療養院の利用者の合計。</t>
    <rPh sb="14" eb="16">
      <t>スウチ</t>
    </rPh>
    <phoneticPr fontId="1"/>
  </si>
  <si>
    <t xml:space="preserve">   30 </t>
  </si>
  <si>
    <t xml:space="preserve"> 30 </t>
  </si>
  <si>
    <t>令和 元 年度</t>
    <rPh sb="0" eb="1">
      <t>レイ</t>
    </rPh>
    <rPh sb="1" eb="2">
      <t>ワ</t>
    </rPh>
    <rPh sb="3" eb="4">
      <t>ガン</t>
    </rPh>
    <phoneticPr fontId="4"/>
  </si>
  <si>
    <t>注）各年度末現在の数値</t>
    <rPh sb="3" eb="6">
      <t>ネンドマツ</t>
    </rPh>
    <rPh sb="6" eb="8">
      <t>ゲンザイ</t>
    </rPh>
    <rPh sb="9" eb="11">
      <t>スウチ</t>
    </rPh>
    <phoneticPr fontId="4"/>
  </si>
  <si>
    <t>１２－１８　福祉医療費支払状況　</t>
    <rPh sb="6" eb="8">
      <t>フクシ</t>
    </rPh>
    <rPh sb="8" eb="10">
      <t>イリョウ</t>
    </rPh>
    <rPh sb="10" eb="11">
      <t>ヒ</t>
    </rPh>
    <rPh sb="11" eb="13">
      <t>シハラ</t>
    </rPh>
    <rPh sb="13" eb="15">
      <t>ジョウキョウ</t>
    </rPh>
    <phoneticPr fontId="1"/>
  </si>
  <si>
    <t>高齢期移行</t>
    <rPh sb="0" eb="3">
      <t>コウレイキ</t>
    </rPh>
    <rPh sb="3" eb="5">
      <t>イコウ</t>
    </rPh>
    <phoneticPr fontId="1"/>
  </si>
  <si>
    <t xml:space="preserve">      30 　</t>
  </si>
  <si>
    <t>令 和 元 年</t>
    <rPh sb="1" eb="2">
      <t>ワ</t>
    </rPh>
    <rPh sb="4" eb="5">
      <t>ガン</t>
    </rPh>
    <rPh sb="5" eb="6">
      <t>ネン</t>
    </rPh>
    <phoneticPr fontId="1"/>
  </si>
  <si>
    <t>)</t>
    <phoneticPr fontId="17"/>
  </si>
  <si>
    <t>別</t>
    <rPh sb="0" eb="1">
      <t>ベツ</t>
    </rPh>
    <phoneticPr fontId="17"/>
  </si>
  <si>
    <t>規</t>
    <rPh sb="0" eb="1">
      <t>キ</t>
    </rPh>
    <phoneticPr fontId="17"/>
  </si>
  <si>
    <t>法</t>
    <rPh sb="0" eb="1">
      <t>ホウ</t>
    </rPh>
    <phoneticPr fontId="17"/>
  </si>
  <si>
    <t>係</t>
    <rPh sb="0" eb="1">
      <t>カカリ</t>
    </rPh>
    <phoneticPr fontId="17"/>
  </si>
  <si>
    <t>関</t>
    <rPh sb="0" eb="1">
      <t>セキ</t>
    </rPh>
    <phoneticPr fontId="17"/>
  </si>
  <si>
    <t>(</t>
    <phoneticPr fontId="17"/>
  </si>
  <si>
    <t>況</t>
    <rPh sb="0" eb="1">
      <t>キョウ</t>
    </rPh>
    <phoneticPr fontId="17"/>
  </si>
  <si>
    <t>状</t>
    <rPh sb="0" eb="1">
      <t>ジョウ</t>
    </rPh>
    <phoneticPr fontId="17"/>
  </si>
  <si>
    <t>置</t>
    <rPh sb="0" eb="1">
      <t>チ</t>
    </rPh>
    <phoneticPr fontId="17"/>
  </si>
  <si>
    <t>設</t>
    <rPh sb="0" eb="1">
      <t>セツ</t>
    </rPh>
    <phoneticPr fontId="17"/>
  </si>
  <si>
    <t>の</t>
    <phoneticPr fontId="17"/>
  </si>
  <si>
    <t>施</t>
    <rPh sb="0" eb="1">
      <t>ホドコ</t>
    </rPh>
    <phoneticPr fontId="17"/>
  </si>
  <si>
    <t>祉</t>
    <rPh sb="0" eb="1">
      <t>サイワイ</t>
    </rPh>
    <phoneticPr fontId="17"/>
  </si>
  <si>
    <t>福</t>
    <rPh sb="0" eb="1">
      <t>フク</t>
    </rPh>
    <phoneticPr fontId="17"/>
  </si>
  <si>
    <t>会</t>
    <rPh sb="0" eb="1">
      <t>カイ</t>
    </rPh>
    <phoneticPr fontId="17"/>
  </si>
  <si>
    <t>社</t>
    <rPh sb="0" eb="1">
      <t>シャ</t>
    </rPh>
    <phoneticPr fontId="17"/>
  </si>
  <si>
    <t>１２－３３</t>
  </si>
  <si>
    <t>数</t>
    <rPh sb="0" eb="1">
      <t>スウ</t>
    </rPh>
    <phoneticPr fontId="17"/>
  </si>
  <si>
    <t>員</t>
    <rPh sb="0" eb="1">
      <t>イン</t>
    </rPh>
    <phoneticPr fontId="17"/>
  </si>
  <si>
    <t>委</t>
    <rPh sb="0" eb="1">
      <t>イ</t>
    </rPh>
    <phoneticPr fontId="17"/>
  </si>
  <si>
    <t>童</t>
    <rPh sb="0" eb="1">
      <t>ドウ</t>
    </rPh>
    <phoneticPr fontId="17"/>
  </si>
  <si>
    <t>児</t>
    <rPh sb="0" eb="1">
      <t>ジ</t>
    </rPh>
    <phoneticPr fontId="17"/>
  </si>
  <si>
    <t>生</t>
    <rPh sb="0" eb="1">
      <t>セイ</t>
    </rPh>
    <phoneticPr fontId="17"/>
  </si>
  <si>
    <t>民</t>
    <rPh sb="0" eb="1">
      <t>ミン</t>
    </rPh>
    <phoneticPr fontId="17"/>
  </si>
  <si>
    <t>び</t>
    <phoneticPr fontId="17"/>
  </si>
  <si>
    <t>及</t>
    <rPh sb="0" eb="1">
      <t>オヨ</t>
    </rPh>
    <phoneticPr fontId="17"/>
  </si>
  <si>
    <t>議</t>
    <rPh sb="0" eb="1">
      <t>ギ</t>
    </rPh>
    <phoneticPr fontId="17"/>
  </si>
  <si>
    <t>協</t>
    <rPh sb="0" eb="1">
      <t>キョウ</t>
    </rPh>
    <phoneticPr fontId="17"/>
  </si>
  <si>
    <t>１２－３２</t>
  </si>
  <si>
    <t>資</t>
    <rPh sb="0" eb="1">
      <t>シ</t>
    </rPh>
    <phoneticPr fontId="17"/>
  </si>
  <si>
    <t>字</t>
    <rPh sb="0" eb="1">
      <t>ジ</t>
    </rPh>
    <phoneticPr fontId="17"/>
  </si>
  <si>
    <t>十</t>
    <rPh sb="0" eb="1">
      <t>ジュウ</t>
    </rPh>
    <phoneticPr fontId="17"/>
  </si>
  <si>
    <t>赤</t>
    <rPh sb="0" eb="1">
      <t>アカ</t>
    </rPh>
    <phoneticPr fontId="17"/>
  </si>
  <si>
    <t>本</t>
    <rPh sb="0" eb="1">
      <t>ホン</t>
    </rPh>
    <phoneticPr fontId="17"/>
  </si>
  <si>
    <t>日</t>
    <rPh sb="0" eb="1">
      <t>ヒ</t>
    </rPh>
    <phoneticPr fontId="17"/>
  </si>
  <si>
    <t>１２－３１</t>
  </si>
  <si>
    <t>金</t>
    <rPh sb="0" eb="1">
      <t>キン</t>
    </rPh>
    <phoneticPr fontId="17"/>
  </si>
  <si>
    <t>募</t>
    <rPh sb="0" eb="1">
      <t>ボ</t>
    </rPh>
    <phoneticPr fontId="17"/>
  </si>
  <si>
    <t>同</t>
    <rPh sb="0" eb="1">
      <t>ドウ</t>
    </rPh>
    <phoneticPr fontId="17"/>
  </si>
  <si>
    <t>共</t>
    <rPh sb="0" eb="1">
      <t>トモ</t>
    </rPh>
    <phoneticPr fontId="17"/>
  </si>
  <si>
    <t>１２－３０</t>
  </si>
  <si>
    <t>内</t>
    <rPh sb="0" eb="1">
      <t>ウチ</t>
    </rPh>
    <phoneticPr fontId="17"/>
  </si>
  <si>
    <t>案</t>
    <rPh sb="0" eb="1">
      <t>アン</t>
    </rPh>
    <phoneticPr fontId="17"/>
  </si>
  <si>
    <t>続</t>
    <rPh sb="0" eb="1">
      <t>ツヅ</t>
    </rPh>
    <phoneticPr fontId="17"/>
  </si>
  <si>
    <t>手</t>
    <rPh sb="0" eb="1">
      <t>テ</t>
    </rPh>
    <phoneticPr fontId="17"/>
  </si>
  <si>
    <t>事</t>
    <rPh sb="0" eb="1">
      <t>ジ</t>
    </rPh>
    <phoneticPr fontId="17"/>
  </si>
  <si>
    <t>家</t>
    <rPh sb="0" eb="1">
      <t>イエ</t>
    </rPh>
    <phoneticPr fontId="17"/>
  </si>
  <si>
    <t>１２－２９</t>
  </si>
  <si>
    <t>用</t>
    <rPh sb="0" eb="1">
      <t>ヨウ</t>
    </rPh>
    <phoneticPr fontId="17"/>
  </si>
  <si>
    <t>利</t>
    <rPh sb="0" eb="1">
      <t>リ</t>
    </rPh>
    <phoneticPr fontId="17"/>
  </si>
  <si>
    <t>ー</t>
    <phoneticPr fontId="17"/>
  </si>
  <si>
    <t>タ</t>
    <phoneticPr fontId="17"/>
  </si>
  <si>
    <t>ン</t>
    <phoneticPr fontId="17"/>
  </si>
  <si>
    <t>セ</t>
    <phoneticPr fontId="17"/>
  </si>
  <si>
    <t>人</t>
    <rPh sb="0" eb="1">
      <t>ヒト</t>
    </rPh>
    <phoneticPr fontId="17"/>
  </si>
  <si>
    <t>老</t>
    <rPh sb="0" eb="1">
      <t>ロウ</t>
    </rPh>
    <phoneticPr fontId="17"/>
  </si>
  <si>
    <t>１２－２８</t>
  </si>
  <si>
    <t>給</t>
    <rPh sb="0" eb="1">
      <t>キュウ</t>
    </rPh>
    <phoneticPr fontId="17"/>
  </si>
  <si>
    <t>支</t>
    <rPh sb="0" eb="1">
      <t>ササ</t>
    </rPh>
    <phoneticPr fontId="17"/>
  </si>
  <si>
    <t>敬</t>
    <rPh sb="0" eb="1">
      <t>ケイ</t>
    </rPh>
    <phoneticPr fontId="17"/>
  </si>
  <si>
    <t>１２－２７</t>
  </si>
  <si>
    <t>）</t>
    <phoneticPr fontId="17"/>
  </si>
  <si>
    <t>数</t>
    <rPh sb="0" eb="1">
      <t>カズ</t>
    </rPh>
    <phoneticPr fontId="17"/>
  </si>
  <si>
    <t>帯</t>
    <rPh sb="0" eb="1">
      <t>オビ</t>
    </rPh>
    <phoneticPr fontId="17"/>
  </si>
  <si>
    <t>世</t>
    <rPh sb="0" eb="1">
      <t>ヨ</t>
    </rPh>
    <phoneticPr fontId="17"/>
  </si>
  <si>
    <t>護</t>
    <rPh sb="0" eb="1">
      <t>ゴ</t>
    </rPh>
    <phoneticPr fontId="17"/>
  </si>
  <si>
    <t>保</t>
    <rPh sb="0" eb="1">
      <t>ホ</t>
    </rPh>
    <phoneticPr fontId="17"/>
  </si>
  <si>
    <t>被</t>
    <rPh sb="0" eb="1">
      <t>ヒ</t>
    </rPh>
    <phoneticPr fontId="17"/>
  </si>
  <si>
    <t>型</t>
    <rPh sb="0" eb="1">
      <t>カタ</t>
    </rPh>
    <phoneticPr fontId="17"/>
  </si>
  <si>
    <t>類</t>
    <rPh sb="0" eb="1">
      <t>タグイ</t>
    </rPh>
    <phoneticPr fontId="17"/>
  </si>
  <si>
    <t>力</t>
    <rPh sb="0" eb="1">
      <t>チカラ</t>
    </rPh>
    <phoneticPr fontId="17"/>
  </si>
  <si>
    <t>働</t>
    <rPh sb="0" eb="1">
      <t>ドウ</t>
    </rPh>
    <phoneticPr fontId="17"/>
  </si>
  <si>
    <t>労</t>
    <rPh sb="0" eb="1">
      <t>ロウ</t>
    </rPh>
    <phoneticPr fontId="17"/>
  </si>
  <si>
    <t>帯</t>
    <rPh sb="0" eb="1">
      <t>タイ</t>
    </rPh>
    <phoneticPr fontId="17"/>
  </si>
  <si>
    <t>（</t>
    <phoneticPr fontId="17"/>
  </si>
  <si>
    <t>活</t>
    <rPh sb="0" eb="1">
      <t>カツ</t>
    </rPh>
    <phoneticPr fontId="17"/>
  </si>
  <si>
    <t>１２－２６</t>
  </si>
  <si>
    <t>止</t>
    <rPh sb="0" eb="1">
      <t>ト</t>
    </rPh>
    <phoneticPr fontId="17"/>
  </si>
  <si>
    <t>廃</t>
    <rPh sb="0" eb="1">
      <t>ハイ</t>
    </rPh>
    <phoneticPr fontId="17"/>
  </si>
  <si>
    <t>・</t>
    <phoneticPr fontId="17"/>
  </si>
  <si>
    <t>始</t>
    <rPh sb="0" eb="1">
      <t>ハジ</t>
    </rPh>
    <phoneticPr fontId="17"/>
  </si>
  <si>
    <t>開</t>
    <rPh sb="0" eb="1">
      <t>カイ</t>
    </rPh>
    <phoneticPr fontId="17"/>
  </si>
  <si>
    <t>１２－２５</t>
  </si>
  <si>
    <t>費</t>
    <rPh sb="0" eb="1">
      <t>ヒ</t>
    </rPh>
    <phoneticPr fontId="17"/>
  </si>
  <si>
    <t>１２－２４</t>
  </si>
  <si>
    <t>表</t>
    <rPh sb="0" eb="1">
      <t>ヒョウ</t>
    </rPh>
    <phoneticPr fontId="17"/>
  </si>
  <si>
    <t>括</t>
    <rPh sb="0" eb="1">
      <t>カツ</t>
    </rPh>
    <phoneticPr fontId="17"/>
  </si>
  <si>
    <t>総</t>
    <rPh sb="0" eb="1">
      <t>ソウ</t>
    </rPh>
    <phoneticPr fontId="17"/>
  </si>
  <si>
    <t>１２－２３</t>
  </si>
  <si>
    <t>額</t>
    <rPh sb="0" eb="1">
      <t>ガク</t>
    </rPh>
    <phoneticPr fontId="17"/>
  </si>
  <si>
    <t>付</t>
    <rPh sb="0" eb="1">
      <t>ツ</t>
    </rPh>
    <phoneticPr fontId="17"/>
  </si>
  <si>
    <t>護</t>
    <rPh sb="0" eb="1">
      <t>マモ</t>
    </rPh>
    <phoneticPr fontId="17"/>
  </si>
  <si>
    <t>介</t>
    <rPh sb="0" eb="1">
      <t>スケ</t>
    </rPh>
    <phoneticPr fontId="17"/>
  </si>
  <si>
    <t>険</t>
    <rPh sb="0" eb="1">
      <t>ケン</t>
    </rPh>
    <phoneticPr fontId="17"/>
  </si>
  <si>
    <t>１２－２２</t>
  </si>
  <si>
    <t>ス</t>
    <phoneticPr fontId="17"/>
  </si>
  <si>
    <t>ビ</t>
    <phoneticPr fontId="17"/>
  </si>
  <si>
    <t>サ</t>
    <phoneticPr fontId="17"/>
  </si>
  <si>
    <t>１２－２１</t>
  </si>
  <si>
    <t>納</t>
    <rPh sb="0" eb="1">
      <t>ノウ</t>
    </rPh>
    <phoneticPr fontId="17"/>
  </si>
  <si>
    <t>収</t>
    <rPh sb="0" eb="1">
      <t>オサム</t>
    </rPh>
    <phoneticPr fontId="17"/>
  </si>
  <si>
    <t>料</t>
    <rPh sb="0" eb="1">
      <t>リョウ</t>
    </rPh>
    <phoneticPr fontId="17"/>
  </si>
  <si>
    <t>保</t>
    <rPh sb="0" eb="1">
      <t>タモツ</t>
    </rPh>
    <phoneticPr fontId="17"/>
  </si>
  <si>
    <t>１２－２０</t>
  </si>
  <si>
    <t>者</t>
    <rPh sb="0" eb="1">
      <t>シャ</t>
    </rPh>
    <phoneticPr fontId="17"/>
  </si>
  <si>
    <t>定</t>
    <rPh sb="0" eb="1">
      <t>テイ</t>
    </rPh>
    <phoneticPr fontId="17"/>
  </si>
  <si>
    <t>認</t>
    <rPh sb="0" eb="1">
      <t>ニン</t>
    </rPh>
    <phoneticPr fontId="17"/>
  </si>
  <si>
    <t>援</t>
    <rPh sb="0" eb="1">
      <t>エン</t>
    </rPh>
    <phoneticPr fontId="17"/>
  </si>
  <si>
    <t>支</t>
    <rPh sb="0" eb="1">
      <t>シ</t>
    </rPh>
    <phoneticPr fontId="17"/>
  </si>
  <si>
    <t>要</t>
    <rPh sb="0" eb="1">
      <t>ヨウ</t>
    </rPh>
    <phoneticPr fontId="17"/>
  </si>
  <si>
    <t>１２－１９</t>
  </si>
  <si>
    <t>払</t>
    <rPh sb="0" eb="1">
      <t>ハラ</t>
    </rPh>
    <phoneticPr fontId="1"/>
  </si>
  <si>
    <t>支</t>
    <rPh sb="0" eb="1">
      <t>ササ</t>
    </rPh>
    <phoneticPr fontId="1"/>
  </si>
  <si>
    <t>費</t>
    <rPh sb="0" eb="1">
      <t>ヒ</t>
    </rPh>
    <phoneticPr fontId="1"/>
  </si>
  <si>
    <t>療</t>
    <rPh sb="0" eb="1">
      <t>リョウ</t>
    </rPh>
    <phoneticPr fontId="1"/>
  </si>
  <si>
    <t>医</t>
    <rPh sb="0" eb="1">
      <t>イ</t>
    </rPh>
    <phoneticPr fontId="1"/>
  </si>
  <si>
    <t>祉</t>
    <rPh sb="0" eb="1">
      <t>サイワイ</t>
    </rPh>
    <phoneticPr fontId="1"/>
  </si>
  <si>
    <t>福</t>
    <rPh sb="0" eb="1">
      <t>フク</t>
    </rPh>
    <phoneticPr fontId="1"/>
  </si>
  <si>
    <t>１２－１８</t>
  </si>
  <si>
    <t>（</t>
    <phoneticPr fontId="1"/>
  </si>
  <si>
    <t>況</t>
    <rPh sb="0" eb="1">
      <t>キョウ</t>
    </rPh>
    <phoneticPr fontId="1"/>
  </si>
  <si>
    <t>状</t>
    <rPh sb="0" eb="1">
      <t>ジョウ</t>
    </rPh>
    <phoneticPr fontId="1"/>
  </si>
  <si>
    <t>療</t>
    <rPh sb="0" eb="1">
      <t>イ</t>
    </rPh>
    <phoneticPr fontId="1"/>
  </si>
  <si>
    <t>者</t>
    <rPh sb="0" eb="1">
      <t>シャ</t>
    </rPh>
    <phoneticPr fontId="1"/>
  </si>
  <si>
    <t>齢</t>
    <rPh sb="0" eb="1">
      <t>ヨワイ</t>
    </rPh>
    <phoneticPr fontId="1"/>
  </si>
  <si>
    <t>高</t>
    <rPh sb="0" eb="1">
      <t>コウ</t>
    </rPh>
    <phoneticPr fontId="1"/>
  </si>
  <si>
    <t>期</t>
    <rPh sb="0" eb="1">
      <t>キ</t>
    </rPh>
    <phoneticPr fontId="1"/>
  </si>
  <si>
    <t>後</t>
    <rPh sb="0" eb="1">
      <t>アト</t>
    </rPh>
    <phoneticPr fontId="1"/>
  </si>
  <si>
    <t>１２－１７</t>
  </si>
  <si>
    <t>数</t>
    <rPh sb="0" eb="1">
      <t>スウ</t>
    </rPh>
    <phoneticPr fontId="1"/>
  </si>
  <si>
    <t>件</t>
    <rPh sb="0" eb="1">
      <t>ケン</t>
    </rPh>
    <phoneticPr fontId="1"/>
  </si>
  <si>
    <t>１２－１６</t>
  </si>
  <si>
    <t>料</t>
    <rPh sb="0" eb="1">
      <t>リョウ</t>
    </rPh>
    <phoneticPr fontId="1"/>
  </si>
  <si>
    <t>険</t>
    <rPh sb="0" eb="1">
      <t>ケン</t>
    </rPh>
    <phoneticPr fontId="1"/>
  </si>
  <si>
    <t>び</t>
    <phoneticPr fontId="1"/>
  </si>
  <si>
    <t>及</t>
    <rPh sb="0" eb="1">
      <t>オヨ</t>
    </rPh>
    <phoneticPr fontId="1"/>
  </si>
  <si>
    <t>保</t>
    <rPh sb="0" eb="1">
      <t>タモツ</t>
    </rPh>
    <phoneticPr fontId="1"/>
  </si>
  <si>
    <t>被</t>
    <rPh sb="0" eb="1">
      <t>ヒ</t>
    </rPh>
    <phoneticPr fontId="1"/>
  </si>
  <si>
    <t>１２－１５</t>
  </si>
  <si>
    <t>動</t>
    <rPh sb="0" eb="1">
      <t>ドウ</t>
    </rPh>
    <phoneticPr fontId="17"/>
  </si>
  <si>
    <t>異</t>
    <rPh sb="0" eb="1">
      <t>イ</t>
    </rPh>
    <phoneticPr fontId="17"/>
  </si>
  <si>
    <t>間</t>
    <rPh sb="0" eb="1">
      <t>アイダ</t>
    </rPh>
    <phoneticPr fontId="17"/>
  </si>
  <si>
    <t>度</t>
    <rPh sb="0" eb="1">
      <t>タビ</t>
    </rPh>
    <phoneticPr fontId="17"/>
  </si>
  <si>
    <t>年</t>
    <rPh sb="0" eb="1">
      <t>ネン</t>
    </rPh>
    <phoneticPr fontId="17"/>
  </si>
  <si>
    <t>康</t>
    <rPh sb="0" eb="1">
      <t>ヤスシ</t>
    </rPh>
    <phoneticPr fontId="17"/>
  </si>
  <si>
    <t>健</t>
    <rPh sb="0" eb="1">
      <t>ケン</t>
    </rPh>
    <phoneticPr fontId="17"/>
  </si>
  <si>
    <t>国</t>
    <rPh sb="0" eb="1">
      <t>クニ</t>
    </rPh>
    <phoneticPr fontId="17"/>
  </si>
  <si>
    <t>１２－１４</t>
  </si>
  <si>
    <t>療</t>
    <rPh sb="0" eb="1">
      <t>リョウ</t>
    </rPh>
    <phoneticPr fontId="17"/>
  </si>
  <si>
    <t>医</t>
    <rPh sb="0" eb="1">
      <t>イ</t>
    </rPh>
    <phoneticPr fontId="17"/>
  </si>
  <si>
    <t>１２－１３</t>
  </si>
  <si>
    <t>件</t>
    <rPh sb="0" eb="1">
      <t>ケン</t>
    </rPh>
    <phoneticPr fontId="17"/>
  </si>
  <si>
    <t>１２－１２</t>
  </si>
  <si>
    <t>診</t>
    <rPh sb="0" eb="1">
      <t>ミ</t>
    </rPh>
    <phoneticPr fontId="17"/>
  </si>
  <si>
    <t>受</t>
    <rPh sb="0" eb="1">
      <t>ウケ</t>
    </rPh>
    <phoneticPr fontId="17"/>
  </si>
  <si>
    <t>１２－１１</t>
  </si>
  <si>
    <t>年</t>
    <rPh sb="0" eb="1">
      <t>トシ</t>
    </rPh>
    <phoneticPr fontId="17"/>
  </si>
  <si>
    <t>齢</t>
    <rPh sb="0" eb="1">
      <t>レイ</t>
    </rPh>
    <phoneticPr fontId="17"/>
  </si>
  <si>
    <t>民</t>
    <rPh sb="0" eb="1">
      <t>タミ</t>
    </rPh>
    <phoneticPr fontId="17"/>
  </si>
  <si>
    <t>１２－１０</t>
  </si>
  <si>
    <t>新</t>
    <rPh sb="0" eb="1">
      <t>シン</t>
    </rPh>
    <phoneticPr fontId="17"/>
  </si>
  <si>
    <t>出</t>
    <rPh sb="0" eb="1">
      <t>デ</t>
    </rPh>
    <phoneticPr fontId="17"/>
  </si>
  <si>
    <t>拠</t>
    <rPh sb="0" eb="1">
      <t>キョ</t>
    </rPh>
    <phoneticPr fontId="17"/>
  </si>
  <si>
    <t>１２－９</t>
  </si>
  <si>
    <t>旧</t>
    <rPh sb="0" eb="1">
      <t>キュウ</t>
    </rPh>
    <phoneticPr fontId="17"/>
  </si>
  <si>
    <t>１２－８</t>
  </si>
  <si>
    <t>談</t>
    <rPh sb="0" eb="1">
      <t>ダン</t>
    </rPh>
    <phoneticPr fontId="17"/>
  </si>
  <si>
    <t>相</t>
    <rPh sb="0" eb="1">
      <t>ソウ</t>
    </rPh>
    <phoneticPr fontId="17"/>
  </si>
  <si>
    <t>市</t>
    <rPh sb="0" eb="1">
      <t>シ</t>
    </rPh>
    <phoneticPr fontId="17"/>
  </si>
  <si>
    <t>路</t>
    <rPh sb="0" eb="1">
      <t>ミチ</t>
    </rPh>
    <phoneticPr fontId="17"/>
  </si>
  <si>
    <t>姫</t>
    <rPh sb="0" eb="1">
      <t>ヒメ</t>
    </rPh>
    <phoneticPr fontId="17"/>
  </si>
  <si>
    <t>１２－７</t>
  </si>
  <si>
    <t>所</t>
    <rPh sb="0" eb="1">
      <t>ショ</t>
    </rPh>
    <phoneticPr fontId="17"/>
  </si>
  <si>
    <t>入</t>
    <rPh sb="0" eb="1">
      <t>ニュウ</t>
    </rPh>
    <phoneticPr fontId="17"/>
  </si>
  <si>
    <t>育</t>
    <rPh sb="0" eb="1">
      <t>ソダ</t>
    </rPh>
    <phoneticPr fontId="17"/>
  </si>
  <si>
    <t>１２－６</t>
  </si>
  <si>
    <t>当</t>
    <rPh sb="0" eb="1">
      <t>ア</t>
    </rPh>
    <phoneticPr fontId="17"/>
  </si>
  <si>
    <t>遺</t>
    <rPh sb="0" eb="1">
      <t>イ</t>
    </rPh>
    <phoneticPr fontId="17"/>
  </si>
  <si>
    <t>害</t>
    <rPh sb="0" eb="1">
      <t>ガイ</t>
    </rPh>
    <phoneticPr fontId="17"/>
  </si>
  <si>
    <t>災</t>
    <rPh sb="0" eb="1">
      <t>ワザワ</t>
    </rPh>
    <phoneticPr fontId="17"/>
  </si>
  <si>
    <t>通</t>
    <rPh sb="0" eb="1">
      <t>トオ</t>
    </rPh>
    <phoneticPr fontId="17"/>
  </si>
  <si>
    <t>交</t>
    <rPh sb="0" eb="1">
      <t>コウ</t>
    </rPh>
    <phoneticPr fontId="17"/>
  </si>
  <si>
    <t>１２－５</t>
  </si>
  <si>
    <t>童</t>
    <rPh sb="0" eb="1">
      <t>ワラベ</t>
    </rPh>
    <phoneticPr fontId="17"/>
  </si>
  <si>
    <t>１２－４</t>
  </si>
  <si>
    <t>養</t>
    <rPh sb="0" eb="1">
      <t>ヨウ</t>
    </rPh>
    <phoneticPr fontId="17"/>
  </si>
  <si>
    <t>扶</t>
    <rPh sb="0" eb="1">
      <t>タス</t>
    </rPh>
    <phoneticPr fontId="17"/>
  </si>
  <si>
    <t>特</t>
    <rPh sb="0" eb="1">
      <t>トク</t>
    </rPh>
    <phoneticPr fontId="17"/>
  </si>
  <si>
    <t>１２－３</t>
  </si>
  <si>
    <t>帳</t>
    <rPh sb="0" eb="1">
      <t>チョウ</t>
    </rPh>
    <phoneticPr fontId="17"/>
  </si>
  <si>
    <t>障</t>
    <rPh sb="0" eb="1">
      <t>サワ</t>
    </rPh>
    <phoneticPr fontId="17"/>
  </si>
  <si>
    <t>体</t>
    <rPh sb="0" eb="1">
      <t>タイ</t>
    </rPh>
    <phoneticPr fontId="17"/>
  </si>
  <si>
    <t>身</t>
    <rPh sb="0" eb="1">
      <t>ミ</t>
    </rPh>
    <phoneticPr fontId="17"/>
  </si>
  <si>
    <t>１２－２</t>
  </si>
  <si>
    <t>１２－１</t>
    <phoneticPr fontId="4"/>
  </si>
  <si>
    <t>12民  生</t>
    <rPh sb="2" eb="3">
      <t>タミ</t>
    </rPh>
    <rPh sb="5" eb="6">
      <t>ショウ</t>
    </rPh>
    <phoneticPr fontId="1"/>
  </si>
  <si>
    <t>身 体 障 害 者　（児）</t>
    <phoneticPr fontId="1"/>
  </si>
  <si>
    <t>知的障害者（児）</t>
    <phoneticPr fontId="1"/>
  </si>
  <si>
    <t xml:space="preserve"> ２ </t>
    <phoneticPr fontId="1"/>
  </si>
  <si>
    <t>聴覚・平衡機能障害</t>
    <phoneticPr fontId="1"/>
  </si>
  <si>
    <t>（各年６月１日現在）</t>
    <phoneticPr fontId="1"/>
  </si>
  <si>
    <t>平成 29 年</t>
  </si>
  <si>
    <t>　２</t>
    <phoneticPr fontId="1"/>
  </si>
  <si>
    <t>　３</t>
    <phoneticPr fontId="1"/>
  </si>
  <si>
    <t>-</t>
    <phoneticPr fontId="1"/>
  </si>
  <si>
    <t>受診率 (％)</t>
    <phoneticPr fontId="1"/>
  </si>
  <si>
    <t>　　</t>
    <phoneticPr fontId="1"/>
  </si>
  <si>
    <t xml:space="preserve"> ２ </t>
    <phoneticPr fontId="4"/>
  </si>
  <si>
    <t>資料：介護保険課</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</si>
  <si>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</si>
  <si>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</si>
  <si>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</si>
  <si>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</si>
  <si>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</si>
  <si>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</si>
  <si>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資料:介護保険課</t>
    <phoneticPr fontId="4"/>
  </si>
  <si>
    <t>訪問型サービス（人）</t>
    <rPh sb="0" eb="2">
      <t>ホウモン</t>
    </rPh>
    <rPh sb="2" eb="3">
      <t>ガタ</t>
    </rPh>
    <rPh sb="8" eb="9">
      <t>ニン</t>
    </rPh>
    <phoneticPr fontId="1"/>
  </si>
  <si>
    <t>通所型サービス
（人）</t>
    <rPh sb="0" eb="2">
      <t>ツウショ</t>
    </rPh>
    <rPh sb="2" eb="3">
      <t>ガタ</t>
    </rPh>
    <rPh sb="9" eb="10">
      <t>ニン</t>
    </rPh>
    <phoneticPr fontId="1"/>
  </si>
  <si>
    <t>介護医療院サービス（人）</t>
    <rPh sb="0" eb="2">
      <t>カイゴ</t>
    </rPh>
    <rPh sb="2" eb="4">
      <t>イリョウ</t>
    </rPh>
    <rPh sb="4" eb="5">
      <t>イン</t>
    </rPh>
    <rPh sb="10" eb="11">
      <t>ニン</t>
    </rPh>
    <phoneticPr fontId="1"/>
  </si>
  <si>
    <t>　　   資料：介護保険課</t>
    <phoneticPr fontId="1"/>
  </si>
  <si>
    <t xml:space="preserve">    介護予防サービス費等</t>
    <phoneticPr fontId="1"/>
  </si>
  <si>
    <t>高額介護サービス費・
高額介護予防サービス費</t>
    <phoneticPr fontId="1"/>
  </si>
  <si>
    <t>特定入所者介護サービス費・特定入所者介護予防サービス費</t>
    <phoneticPr fontId="1"/>
  </si>
  <si>
    <t>介護医療院
サービス</t>
    <rPh sb="2" eb="4">
      <t>イリョウ</t>
    </rPh>
    <rPh sb="4" eb="5">
      <t>イン</t>
    </rPh>
    <phoneticPr fontId="1"/>
  </si>
  <si>
    <t>総    数</t>
    <phoneticPr fontId="1"/>
  </si>
  <si>
    <t>生 業 扶 助</t>
    <phoneticPr fontId="1"/>
  </si>
  <si>
    <t>葬 祭 扶 助</t>
    <phoneticPr fontId="1"/>
  </si>
  <si>
    <t xml:space="preserve"> (単位：千円)</t>
    <phoneticPr fontId="1"/>
  </si>
  <si>
    <t>すこやかセンター</t>
    <phoneticPr fontId="1"/>
  </si>
  <si>
    <t xml:space="preserve">      ２ 　</t>
    <phoneticPr fontId="1"/>
  </si>
  <si>
    <t>資料：神戸家庭裁判所</t>
    <phoneticPr fontId="1"/>
  </si>
  <si>
    <t>（各年度末現在）</t>
    <phoneticPr fontId="1"/>
  </si>
  <si>
    <t>１２－３３　社会福祉施設の設置状況（関係法規別）</t>
    <phoneticPr fontId="1"/>
  </si>
  <si>
    <t xml:space="preserve">    養護老人ホーム</t>
    <phoneticPr fontId="1"/>
  </si>
  <si>
    <t xml:space="preserve"> - </t>
  </si>
  <si>
    <t xml:space="preserve">    地域活動支援センター</t>
    <phoneticPr fontId="1"/>
  </si>
  <si>
    <t xml:space="preserve">    助産施設</t>
    <phoneticPr fontId="1"/>
  </si>
  <si>
    <t xml:space="preserve">    母子生活支援施設</t>
    <phoneticPr fontId="1"/>
  </si>
  <si>
    <t xml:space="preserve">    児童養護施設</t>
    <phoneticPr fontId="1"/>
  </si>
  <si>
    <t xml:space="preserve">    児童家庭支援センター</t>
    <phoneticPr fontId="1"/>
  </si>
  <si>
    <t xml:space="preserve">    児童遊園</t>
    <phoneticPr fontId="1"/>
  </si>
  <si>
    <t xml:space="preserve">    隣保館</t>
    <phoneticPr fontId="1"/>
  </si>
  <si>
    <t>平成 29 年度</t>
  </si>
  <si>
    <t xml:space="preserve"> ３ </t>
    <phoneticPr fontId="1"/>
  </si>
  <si>
    <t>令和３年</t>
    <rPh sb="0" eb="2">
      <t>レイワ</t>
    </rPh>
    <rPh sb="3" eb="4">
      <t>ネン</t>
    </rPh>
    <phoneticPr fontId="1"/>
  </si>
  <si>
    <t xml:space="preserve"> ３ </t>
    <phoneticPr fontId="4"/>
  </si>
  <si>
    <t>平 成 29 年</t>
    <rPh sb="7" eb="8">
      <t>ネン</t>
    </rPh>
    <phoneticPr fontId="1"/>
  </si>
  <si>
    <t xml:space="preserve">      ３ 　</t>
    <phoneticPr fontId="1"/>
  </si>
  <si>
    <t>（令和４年10月1日現在）</t>
    <rPh sb="1" eb="2">
      <t>レイ</t>
    </rPh>
    <rPh sb="2" eb="3">
      <t>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</si>
</sst>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
    <numFmt numFmtId="177" formatCode="0.0_);[Red]\(0.0\)"/>
    <numFmt numFmtId="178" formatCode="#,##0_ "/>
    <numFmt numFmtId="179" formatCode="0.00_ "/>
    <numFmt numFmtId="180" formatCode="_ * #,##0.0_ ;_ * \-#,##0.0_ ;_ * &quot;-&quot;?_ ;_ @_ "/>
    <numFmt numFmtId="181" formatCode="#,##0;&quot;△ &quot;#,##0"/>
  </numFmts>
  <fonts count="23">
    <font>
      <sz val="12"/>
      <name val="ＭＳ 明朝"/>
      <family val="1"/>
      <charset val="128"/>
    </font>
    <font>
      <sz val="6"/>
      <name val="ＭＳ Ｐ明朝"/>
      <family val="1"/>
      <charset val="128"/>
    </font>
    <font>
      <sz val="11"/>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9"/>
      <name val="ＭＳ 明朝"/>
      <family val="1"/>
      <charset val="128"/>
    </font>
    <font>
      <sz val="12"/>
      <name val="ＭＳ 明朝"/>
      <family val="1"/>
      <charset val="128"/>
    </font>
    <font>
      <sz val="12"/>
      <name val="ＭＳ ゴシック"/>
      <family val="3"/>
      <charset val="128"/>
    </font>
    <font>
      <sz val="11"/>
      <color indexed="10"/>
      <name val="ＭＳ 明朝"/>
      <family val="1"/>
      <charset val="128"/>
    </font>
    <font>
      <sz val="12"/>
      <color indexed="10"/>
      <name val="ＭＳ 明朝"/>
      <family val="1"/>
      <charset val="128"/>
    </font>
    <font>
      <sz val="10"/>
      <name val="ＭＳ 明朝"/>
      <family val="1"/>
      <charset val="128"/>
    </font>
    <font>
      <sz val="11"/>
      <color rgb="FFFF0000"/>
      <name val="ＭＳ 明朝"/>
      <family val="1"/>
      <charset val="128"/>
    </font>
    <font>
      <sz val="11"/>
      <color theme="1"/>
      <name val="ＭＳ 明朝"/>
      <family val="1"/>
      <charset val="128"/>
    </font>
    <font>
      <sz val="9"/>
      <name val="ＭＳ Ｐ明朝"/>
      <family val="1"/>
      <charset val="128"/>
    </font>
    <font>
      <sz val="11"/>
      <name val="ＭＳ Ｐ明朝"/>
      <family val="1"/>
      <charset val="128"/>
    </font>
    <font>
      <sz val="10"/>
      <name val="ＭＳ Ｐ明朝"/>
      <family val="1"/>
      <charset val="128"/>
    </font>
    <font>
      <sz val="6"/>
      <name val="ＭＳ Ｐゴシック"/>
      <family val="3"/>
      <charset val="128"/>
    </font>
    <font>
      <u/>
      <sz val="12"/>
      <color indexed="12"/>
      <name val="ＭＳ 明朝"/>
      <family val="1"/>
      <charset val="128"/>
    </font>
    <font>
      <b/>
      <sz val="28"/>
      <name val="ＭＳ Ｐ明朝"/>
      <family val="1"/>
      <charset val="128"/>
    </font>
    <font>
      <b/>
      <sz val="26"/>
      <name val="ＭＳ Ｐ明朝"/>
      <family val="1"/>
      <charset val="128"/>
    </font>
    <font>
      <sz val="26"/>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style="thin">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diagonal/>
    </border>
    <border>
      <left/>
      <right style="hair">
        <color indexed="8"/>
      </right>
      <top/>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thin">
        <color indexed="8"/>
      </top>
      <bottom/>
      <diagonal/>
    </border>
    <border>
      <left style="hair">
        <color indexed="8"/>
      </left>
      <right/>
      <top/>
      <bottom/>
      <diagonal/>
    </border>
    <border>
      <left style="hair">
        <color indexed="8"/>
      </left>
      <right/>
      <top/>
      <bottom style="thin">
        <color indexed="64"/>
      </bottom>
      <diagonal/>
    </border>
    <border>
      <left/>
      <right/>
      <top/>
      <bottom style="thin">
        <color indexed="64"/>
      </bottom>
      <diagonal/>
    </border>
    <border>
      <left style="hair">
        <color indexed="64"/>
      </left>
      <right/>
      <top/>
      <bottom/>
      <diagonal/>
    </border>
    <border>
      <left style="hair">
        <color indexed="8"/>
      </left>
      <right/>
      <top/>
      <bottom style="thin">
        <color indexed="8"/>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8"/>
      </right>
      <top style="thin">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bottom style="thin">
        <color indexed="8"/>
      </bottom>
      <diagonal/>
    </border>
    <border>
      <left/>
      <right style="hair">
        <color indexed="64"/>
      </right>
      <top/>
      <bottom/>
      <diagonal/>
    </border>
    <border>
      <left/>
      <right style="hair">
        <color indexed="8"/>
      </right>
      <top style="hair">
        <color indexed="8"/>
      </top>
      <bottom style="hair">
        <color indexed="8"/>
      </bottom>
      <diagonal/>
    </border>
    <border>
      <left/>
      <right/>
      <top style="hair">
        <color indexed="8"/>
      </top>
      <bottom/>
      <diagonal/>
    </border>
    <border>
      <left/>
      <right style="hair">
        <color indexed="64"/>
      </right>
      <top/>
      <bottom style="thin">
        <color indexed="8"/>
      </bottom>
      <diagonal/>
    </border>
    <border>
      <left style="hair">
        <color indexed="64"/>
      </left>
      <right/>
      <top/>
      <bottom style="thin">
        <color indexed="64"/>
      </bottom>
      <diagonal/>
    </border>
    <border>
      <left/>
      <right style="hair">
        <color indexed="8"/>
      </right>
      <top/>
      <bottom style="thin">
        <color indexed="64"/>
      </bottom>
      <diagonal/>
    </border>
    <border>
      <left style="hair">
        <color indexed="8"/>
      </left>
      <right style="hair">
        <color indexed="8"/>
      </right>
      <top/>
      <bottom/>
      <diagonal/>
    </border>
    <border>
      <left/>
      <right style="hair">
        <color indexed="8"/>
      </right>
      <top/>
      <bottom style="hair">
        <color indexed="8"/>
      </bottom>
      <diagonal/>
    </border>
    <border>
      <left/>
      <right style="hair">
        <color indexed="64"/>
      </right>
      <top/>
      <bottom style="thin">
        <color indexed="64"/>
      </bottom>
      <diagonal/>
    </border>
    <border>
      <left/>
      <right style="hair">
        <color indexed="8"/>
      </right>
      <top/>
      <bottom style="thin">
        <color indexed="8"/>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0" fontId="7" fillId="0" borderId="0"/>
    <xf numFmtId="0" fontId="7" fillId="0" borderId="0"/>
    <xf numFmtId="0" fontId="7" fillId="0" borderId="0"/>
    <xf numFmtId="0" fontId="14" fillId="0" borderId="0"/>
    <xf numFmtId="0" fontId="18" fillId="0" borderId="0" applyNumberFormat="0" applyFill="0" applyBorder="0" applyAlignment="0" applyProtection="0">
      <alignment vertical="top"/>
      <protection locked="0"/>
    </xf>
  </cellStyleXfs>
  <cellXfs count="463">
    <xf numFmtId="0" fontId="0" fillId="0" borderId="0" xfId="0"/>
    <xf numFmtId="0" fontId="2" fillId="0" borderId="0" xfId="0" applyNumberFormat="1" applyFont="1" applyAlignment="1"/>
    <xf numFmtId="0" fontId="5" fillId="0" borderId="0" xfId="0" applyNumberFormat="1" applyFont="1" applyAlignment="1"/>
    <xf numFmtId="0" fontId="2" fillId="0" borderId="0" xfId="0" applyFont="1"/>
    <xf numFmtId="0" fontId="2" fillId="0" borderId="0" xfId="0" applyNumberFormat="1" applyFont="1" applyAlignment="1">
      <alignment horizontal="right"/>
    </xf>
    <xf numFmtId="0" fontId="2" fillId="0" borderId="0" xfId="0" applyFont="1" applyBorder="1"/>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pplyProtection="1">
      <alignment horizontal="center" vertical="center"/>
      <protection locked="0"/>
    </xf>
    <xf numFmtId="0" fontId="2" fillId="0" borderId="0" xfId="0" applyFont="1" applyBorder="1" applyAlignment="1">
      <alignment vertical="center"/>
    </xf>
    <xf numFmtId="0" fontId="2" fillId="0" borderId="0" xfId="0" applyFont="1" applyAlignment="1">
      <alignment vertical="center"/>
    </xf>
    <xf numFmtId="0" fontId="2" fillId="0" borderId="5" xfId="0" quotePrefix="1" applyNumberFormat="1" applyFont="1" applyBorder="1" applyAlignment="1" applyProtection="1">
      <alignment horizontal="center" vertical="center"/>
      <protection locked="0"/>
    </xf>
    <xf numFmtId="0" fontId="2" fillId="0" borderId="0" xfId="0" applyNumberFormat="1" applyFont="1" applyBorder="1" applyAlignment="1">
      <alignment horizontal="right"/>
    </xf>
    <xf numFmtId="0" fontId="2" fillId="0" borderId="6" xfId="0" applyNumberFormat="1" applyFont="1" applyBorder="1" applyAlignment="1">
      <alignment horizontal="centerContinuous" vertical="center"/>
    </xf>
    <xf numFmtId="0" fontId="2" fillId="0" borderId="7" xfId="0" applyNumberFormat="1" applyFont="1" applyBorder="1" applyAlignment="1">
      <alignment horizontal="centerContinuous" vertical="center"/>
    </xf>
    <xf numFmtId="0" fontId="2" fillId="0" borderId="1" xfId="0" applyNumberFormat="1" applyFont="1" applyBorder="1" applyAlignment="1">
      <alignment horizontal="centerContinuous" vertical="center"/>
    </xf>
    <xf numFmtId="0" fontId="2" fillId="0" borderId="8" xfId="0" applyNumberFormat="1" applyFont="1" applyBorder="1" applyAlignment="1">
      <alignment horizontal="centerContinuous" vertical="center"/>
    </xf>
    <xf numFmtId="0" fontId="2" fillId="0" borderId="0" xfId="0" applyNumberFormat="1" applyFont="1" applyBorder="1" applyAlignment="1">
      <alignment horizontal="center" vertical="center"/>
    </xf>
    <xf numFmtId="0" fontId="0" fillId="0" borderId="0" xfId="0" applyBorder="1" applyAlignment="1">
      <alignment horizontal="center" vertical="center"/>
    </xf>
    <xf numFmtId="0" fontId="2" fillId="0" borderId="0" xfId="0" applyNumberFormat="1" applyFont="1" applyBorder="1" applyAlignment="1" applyProtection="1">
      <alignment horizontal="center"/>
      <protection locked="0"/>
    </xf>
    <xf numFmtId="0" fontId="2" fillId="0" borderId="0" xfId="0" quotePrefix="1" applyNumberFormat="1" applyFont="1" applyBorder="1" applyAlignment="1" applyProtection="1">
      <alignment horizontal="center"/>
      <protection locked="0"/>
    </xf>
    <xf numFmtId="0" fontId="2" fillId="0" borderId="0" xfId="0" applyNumberFormat="1" applyFont="1" applyAlignment="1" applyProtection="1">
      <protection locked="0"/>
    </xf>
    <xf numFmtId="0" fontId="2" fillId="0" borderId="0" xfId="0" applyFont="1" applyAlignment="1">
      <alignment vertical="top"/>
    </xf>
    <xf numFmtId="0" fontId="6" fillId="0" borderId="0" xfId="0" applyNumberFormat="1" applyFont="1" applyAlignment="1"/>
    <xf numFmtId="0" fontId="6" fillId="0" borderId="0" xfId="0" applyFont="1"/>
    <xf numFmtId="0" fontId="2" fillId="0" borderId="0" xfId="0" applyNumberFormat="1"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top"/>
    </xf>
    <xf numFmtId="0" fontId="5" fillId="0" borderId="0" xfId="0" applyNumberFormat="1" applyFont="1" applyAlignment="1">
      <alignment vertical="center"/>
    </xf>
    <xf numFmtId="3" fontId="2" fillId="0" borderId="0" xfId="0" applyNumberFormat="1" applyFont="1" applyAlignment="1"/>
    <xf numFmtId="0" fontId="2" fillId="0" borderId="0" xfId="0" quotePrefix="1" applyNumberFormat="1" applyFont="1" applyBorder="1" applyAlignment="1" applyProtection="1">
      <alignment horizontal="center" vertical="center"/>
      <protection locked="0"/>
    </xf>
    <xf numFmtId="176" fontId="2" fillId="0" borderId="0" xfId="0" applyNumberFormat="1" applyFont="1" applyAlignment="1"/>
    <xf numFmtId="0" fontId="2" fillId="0" borderId="0" xfId="0" applyNumberFormat="1" applyFont="1" applyBorder="1" applyAlignment="1" applyProtection="1">
      <alignment horizontal="center" vertical="center"/>
      <protection locked="0"/>
    </xf>
    <xf numFmtId="0" fontId="3" fillId="0" borderId="0" xfId="0" applyNumberFormat="1" applyFont="1" applyAlignment="1">
      <alignment vertical="center"/>
    </xf>
    <xf numFmtId="0" fontId="3" fillId="0" borderId="0" xfId="0" applyNumberFormat="1" applyFont="1" applyAlignment="1"/>
    <xf numFmtId="0" fontId="2" fillId="0" borderId="0" xfId="0" applyNumberFormat="1" applyFont="1" applyAlignment="1">
      <alignment horizontal="centerContinuous"/>
    </xf>
    <xf numFmtId="178" fontId="2" fillId="0" borderId="0" xfId="0" applyNumberFormat="1" applyFont="1" applyBorder="1" applyAlignment="1" applyProtection="1">
      <alignment vertical="center"/>
      <protection locked="0"/>
    </xf>
    <xf numFmtId="178" fontId="2" fillId="0" borderId="0" xfId="0" applyNumberFormat="1" applyFont="1" applyBorder="1" applyAlignment="1">
      <alignment vertical="center"/>
    </xf>
    <xf numFmtId="0" fontId="5" fillId="0" borderId="0" xfId="0" applyNumberFormat="1" applyFont="1" applyFill="1" applyAlignment="1"/>
    <xf numFmtId="0" fontId="2" fillId="0" borderId="6" xfId="0" applyNumberFormat="1" applyFont="1" applyFill="1" applyBorder="1" applyAlignment="1">
      <alignment horizontal="centerContinuous" vertical="center"/>
    </xf>
    <xf numFmtId="178" fontId="2" fillId="0" borderId="0" xfId="0" applyNumberFormat="1" applyFont="1" applyFill="1" applyBorder="1" applyAlignment="1">
      <alignment vertical="center"/>
    </xf>
    <xf numFmtId="0" fontId="0" fillId="0" borderId="0" xfId="0" applyFont="1" applyBorder="1" applyAlignment="1">
      <alignment horizontal="center" vertical="center"/>
    </xf>
    <xf numFmtId="3" fontId="2" fillId="0" borderId="0" xfId="0" applyNumberFormat="1" applyFont="1" applyFill="1" applyAlignment="1"/>
    <xf numFmtId="0" fontId="2" fillId="0" borderId="0" xfId="0" applyNumberFormat="1" applyFont="1" applyFill="1" applyAlignment="1"/>
    <xf numFmtId="0" fontId="2" fillId="0" borderId="0" xfId="0" applyFont="1" applyFill="1"/>
    <xf numFmtId="38" fontId="2" fillId="0" borderId="0" xfId="1" applyFont="1" applyFill="1" applyBorder="1" applyAlignment="1">
      <alignment vertical="center"/>
    </xf>
    <xf numFmtId="0" fontId="2" fillId="0" borderId="0" xfId="0" applyFont="1" applyFill="1" applyAlignment="1">
      <alignment vertical="center"/>
    </xf>
    <xf numFmtId="0" fontId="2" fillId="0" borderId="0" xfId="0" quotePrefix="1" applyNumberFormat="1" applyFont="1" applyFill="1" applyBorder="1" applyAlignment="1" applyProtection="1">
      <alignment horizontal="center" vertical="center"/>
      <protection locked="0"/>
    </xf>
    <xf numFmtId="0" fontId="2" fillId="0" borderId="0" xfId="0" applyNumberFormat="1" applyFont="1" applyFill="1" applyAlignment="1">
      <alignment horizontal="right"/>
    </xf>
    <xf numFmtId="176" fontId="2" fillId="0" borderId="0" xfId="0" applyNumberFormat="1" applyFont="1" applyFill="1" applyBorder="1" applyAlignment="1" applyProtection="1">
      <alignment horizontal="right"/>
      <protection locked="0"/>
    </xf>
    <xf numFmtId="176" fontId="2" fillId="0" borderId="0" xfId="0" applyNumberFormat="1" applyFont="1" applyFill="1" applyBorder="1" applyAlignment="1" applyProtection="1">
      <protection locked="0"/>
    </xf>
    <xf numFmtId="176" fontId="2" fillId="0" borderId="0" xfId="0" applyNumberFormat="1" applyFont="1" applyFill="1" applyBorder="1" applyAlignment="1" applyProtection="1">
      <alignment horizontal="right" vertical="center"/>
      <protection locked="0"/>
    </xf>
    <xf numFmtId="0" fontId="2" fillId="0" borderId="0" xfId="0" applyNumberFormat="1" applyFont="1" applyFill="1" applyBorder="1" applyAlignment="1"/>
    <xf numFmtId="41" fontId="2" fillId="0" borderId="0" xfId="0" applyNumberFormat="1" applyFont="1" applyFill="1" applyBorder="1" applyAlignment="1">
      <alignment horizontal="right"/>
    </xf>
    <xf numFmtId="3" fontId="2" fillId="0" borderId="0" xfId="0" applyNumberFormat="1" applyFont="1" applyFill="1" applyBorder="1" applyAlignment="1"/>
    <xf numFmtId="0" fontId="2" fillId="0" borderId="2" xfId="0" applyNumberFormat="1" applyFont="1" applyFill="1" applyBorder="1" applyAlignment="1">
      <alignment horizontal="center" vertical="center"/>
    </xf>
    <xf numFmtId="41" fontId="2" fillId="0" borderId="14" xfId="0" applyNumberFormat="1" applyFont="1" applyFill="1" applyBorder="1" applyAlignment="1">
      <alignment vertical="center"/>
    </xf>
    <xf numFmtId="41" fontId="2" fillId="0" borderId="0" xfId="0" applyNumberFormat="1" applyFont="1" applyFill="1" applyBorder="1" applyAlignment="1">
      <alignment vertical="center"/>
    </xf>
    <xf numFmtId="0" fontId="2" fillId="0" borderId="0" xfId="0" applyNumberFormat="1" applyFont="1" applyFill="1" applyBorder="1" applyAlignment="1">
      <alignment horizontal="right"/>
    </xf>
    <xf numFmtId="0" fontId="9" fillId="0" borderId="0" xfId="0" applyNumberFormat="1" applyFont="1" applyAlignment="1">
      <alignment horizontal="right"/>
    </xf>
    <xf numFmtId="0" fontId="2" fillId="0" borderId="9" xfId="0" applyNumberFormat="1" applyFont="1" applyFill="1" applyBorder="1" applyAlignment="1">
      <alignment horizontal="center" vertical="center"/>
    </xf>
    <xf numFmtId="0" fontId="2" fillId="0" borderId="0" xfId="0" applyFont="1" applyFill="1" applyBorder="1"/>
    <xf numFmtId="178" fontId="2" fillId="0" borderId="14" xfId="0" applyNumberFormat="1" applyFont="1" applyFill="1" applyBorder="1" applyAlignment="1">
      <alignment vertical="center"/>
    </xf>
    <xf numFmtId="0" fontId="2" fillId="0" borderId="0" xfId="0" applyNumberFormat="1" applyFont="1" applyAlignment="1">
      <alignment horizontal="center"/>
    </xf>
    <xf numFmtId="0" fontId="2" fillId="0" borderId="0" xfId="0" applyNumberFormat="1"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vertical="center"/>
    </xf>
    <xf numFmtId="0" fontId="0" fillId="0" borderId="0" xfId="0" applyFill="1" applyBorder="1" applyAlignment="1">
      <alignment vertical="center"/>
    </xf>
    <xf numFmtId="0" fontId="5" fillId="0" borderId="0" xfId="0" applyNumberFormat="1" applyFont="1" applyFill="1" applyAlignment="1">
      <alignment vertical="center"/>
    </xf>
    <xf numFmtId="0" fontId="2" fillId="0" borderId="0" xfId="0" applyFont="1" applyFill="1" applyAlignment="1"/>
    <xf numFmtId="0" fontId="2" fillId="0" borderId="0" xfId="0" applyNumberFormat="1" applyFont="1" applyFill="1" applyBorder="1" applyAlignment="1" applyProtection="1">
      <alignment horizontal="center" vertical="center"/>
      <protection locked="0"/>
    </xf>
    <xf numFmtId="0" fontId="2" fillId="0" borderId="19" xfId="0" applyNumberFormat="1" applyFont="1" applyFill="1" applyBorder="1" applyAlignment="1">
      <alignment horizontal="right"/>
    </xf>
    <xf numFmtId="41" fontId="2" fillId="0" borderId="0" xfId="0" applyNumberFormat="1" applyFont="1" applyFill="1" applyAlignment="1">
      <alignment vertical="center"/>
    </xf>
    <xf numFmtId="0" fontId="2" fillId="0" borderId="19" xfId="0" applyNumberFormat="1" applyFont="1" applyFill="1" applyBorder="1" applyAlignment="1"/>
    <xf numFmtId="0" fontId="0" fillId="0" borderId="0" xfId="0" applyNumberFormat="1" applyFont="1" applyFill="1" applyBorder="1" applyAlignment="1"/>
    <xf numFmtId="0" fontId="0" fillId="0" borderId="0" xfId="0" applyFill="1" applyBorder="1" applyAlignment="1">
      <alignment horizontal="center" vertical="center"/>
    </xf>
    <xf numFmtId="41" fontId="2" fillId="0" borderId="14" xfId="0" applyNumberFormat="1" applyFont="1" applyFill="1" applyBorder="1" applyAlignment="1">
      <alignment horizontal="right"/>
    </xf>
    <xf numFmtId="178" fontId="5" fillId="0" borderId="0" xfId="3" applyNumberFormat="1" applyFont="1" applyBorder="1" applyAlignment="1">
      <alignment horizontal="left"/>
    </xf>
    <xf numFmtId="178" fontId="2" fillId="0" borderId="0" xfId="0" applyNumberFormat="1" applyFont="1" applyBorder="1"/>
    <xf numFmtId="178" fontId="2" fillId="0" borderId="0" xfId="0" applyNumberFormat="1" applyFont="1" applyBorder="1" applyAlignment="1">
      <alignment horizontal="center"/>
    </xf>
    <xf numFmtId="178" fontId="2" fillId="0" borderId="0" xfId="0" applyNumberFormat="1" applyFont="1" applyBorder="1" applyAlignment="1">
      <alignment horizontal="center" vertical="center"/>
    </xf>
    <xf numFmtId="177" fontId="2" fillId="0" borderId="0" xfId="0" applyNumberFormat="1" applyFont="1" applyBorder="1"/>
    <xf numFmtId="176" fontId="2" fillId="0" borderId="0" xfId="0" applyNumberFormat="1" applyFont="1" applyBorder="1" applyAlignment="1" applyProtection="1">
      <alignment horizontal="right" vertical="center"/>
      <protection locked="0"/>
    </xf>
    <xf numFmtId="178" fontId="5" fillId="0" borderId="0" xfId="0" applyNumberFormat="1" applyFont="1" applyBorder="1"/>
    <xf numFmtId="0" fontId="8" fillId="0" borderId="0" xfId="0" applyNumberFormat="1" applyFont="1" applyFill="1" applyAlignment="1"/>
    <xf numFmtId="0" fontId="10" fillId="0" borderId="0" xfId="0" applyFont="1" applyBorder="1" applyAlignment="1">
      <alignment horizontal="right" vertical="center"/>
    </xf>
    <xf numFmtId="41" fontId="5" fillId="0" borderId="0" xfId="0" applyNumberFormat="1" applyFont="1" applyFill="1" applyAlignment="1"/>
    <xf numFmtId="41" fontId="2" fillId="0" borderId="0" xfId="0" applyNumberFormat="1" applyFont="1" applyFill="1" applyAlignment="1"/>
    <xf numFmtId="41" fontId="2" fillId="0" borderId="0" xfId="0" applyNumberFormat="1" applyFont="1" applyFill="1"/>
    <xf numFmtId="41" fontId="2" fillId="0" borderId="0" xfId="0" applyNumberFormat="1" applyFont="1" applyFill="1" applyBorder="1" applyAlignment="1"/>
    <xf numFmtId="0" fontId="2" fillId="0" borderId="0" xfId="0" applyNumberFormat="1" applyFont="1" applyFill="1" applyAlignment="1">
      <alignment horizontal="center"/>
    </xf>
    <xf numFmtId="0" fontId="2" fillId="0" borderId="6" xfId="0" applyNumberFormat="1" applyFont="1" applyFill="1" applyBorder="1" applyAlignment="1">
      <alignment vertical="center"/>
    </xf>
    <xf numFmtId="0" fontId="2" fillId="0" borderId="8"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4" xfId="0" applyNumberFormat="1" applyFont="1" applyFill="1" applyBorder="1" applyAlignment="1"/>
    <xf numFmtId="0" fontId="2" fillId="0" borderId="5" xfId="0" applyNumberFormat="1" applyFont="1" applyFill="1" applyBorder="1" applyAlignment="1"/>
    <xf numFmtId="0" fontId="2" fillId="0" borderId="5" xfId="0" applyNumberFormat="1" applyFont="1" applyFill="1" applyBorder="1" applyAlignment="1">
      <alignment shrinkToFit="1"/>
    </xf>
    <xf numFmtId="0" fontId="2" fillId="0" borderId="28" xfId="0" applyNumberFormat="1" applyFont="1" applyFill="1" applyBorder="1" applyAlignment="1">
      <alignment shrinkToFit="1"/>
    </xf>
    <xf numFmtId="0" fontId="3" fillId="0" borderId="0" xfId="0" applyNumberFormat="1" applyFont="1" applyFill="1" applyAlignment="1"/>
    <xf numFmtId="0" fontId="3" fillId="0" borderId="19" xfId="0" applyNumberFormat="1" applyFont="1" applyFill="1" applyBorder="1" applyAlignment="1"/>
    <xf numFmtId="41" fontId="2" fillId="0" borderId="14" xfId="0" applyNumberFormat="1" applyFont="1" applyFill="1" applyBorder="1" applyAlignment="1" applyProtection="1">
      <alignment vertical="center"/>
      <protection locked="0"/>
    </xf>
    <xf numFmtId="178" fontId="2" fillId="2" borderId="0" xfId="0" applyNumberFormat="1" applyFont="1" applyFill="1" applyBorder="1" applyAlignment="1">
      <alignment vertical="center"/>
    </xf>
    <xf numFmtId="0" fontId="2" fillId="0" borderId="0" xfId="0" applyFont="1" applyFill="1" applyBorder="1" applyAlignment="1">
      <alignment horizontal="right"/>
    </xf>
    <xf numFmtId="178" fontId="2" fillId="2" borderId="14" xfId="0" applyNumberFormat="1" applyFont="1" applyFill="1" applyBorder="1" applyAlignment="1">
      <alignment vertical="center"/>
    </xf>
    <xf numFmtId="41" fontId="2" fillId="2" borderId="14" xfId="0" applyNumberFormat="1" applyFont="1" applyFill="1" applyBorder="1" applyAlignment="1">
      <alignment vertical="center"/>
    </xf>
    <xf numFmtId="41" fontId="2" fillId="2" borderId="0" xfId="0" applyNumberFormat="1" applyFont="1" applyFill="1" applyBorder="1" applyAlignment="1">
      <alignment vertical="center"/>
    </xf>
    <xf numFmtId="178" fontId="2" fillId="2" borderId="14" xfId="4" applyNumberFormat="1" applyFont="1" applyFill="1" applyBorder="1" applyAlignment="1"/>
    <xf numFmtId="178" fontId="2" fillId="2" borderId="0" xfId="4" applyNumberFormat="1" applyFont="1" applyFill="1" applyBorder="1" applyAlignment="1"/>
    <xf numFmtId="0" fontId="2" fillId="0" borderId="0" xfId="0" applyFont="1" applyFill="1" applyAlignment="1">
      <alignment horizontal="right"/>
    </xf>
    <xf numFmtId="0" fontId="2" fillId="0" borderId="9" xfId="0" applyFont="1" applyFill="1" applyBorder="1" applyAlignment="1">
      <alignment horizontal="center" vertical="center"/>
    </xf>
    <xf numFmtId="0" fontId="2" fillId="0" borderId="0" xfId="0" applyFont="1" applyFill="1" applyBorder="1" applyAlignment="1" applyProtection="1">
      <alignment vertical="center"/>
      <protection locked="0"/>
    </xf>
    <xf numFmtId="0" fontId="3" fillId="0" borderId="0" xfId="0" applyNumberFormat="1" applyFont="1" applyFill="1" applyAlignment="1">
      <alignment horizontal="right"/>
    </xf>
    <xf numFmtId="0" fontId="2" fillId="0" borderId="0" xfId="0" applyNumberFormat="1" applyFont="1" applyFill="1" applyBorder="1" applyAlignment="1">
      <alignment shrinkToFit="1"/>
    </xf>
    <xf numFmtId="0" fontId="5" fillId="2" borderId="0" xfId="0" applyNumberFormat="1" applyFont="1" applyFill="1" applyAlignment="1">
      <alignment vertical="center"/>
    </xf>
    <xf numFmtId="0" fontId="2" fillId="2" borderId="0" xfId="0" applyNumberFormat="1" applyFont="1" applyFill="1" applyAlignment="1"/>
    <xf numFmtId="0" fontId="2" fillId="2" borderId="0" xfId="0" applyNumberFormat="1" applyFont="1" applyFill="1" applyBorder="1" applyAlignment="1">
      <alignment vertical="center"/>
    </xf>
    <xf numFmtId="0" fontId="0" fillId="2" borderId="0" xfId="0" applyFill="1"/>
    <xf numFmtId="0" fontId="0" fillId="0" borderId="0" xfId="0" applyFill="1"/>
    <xf numFmtId="0" fontId="2" fillId="2" borderId="0" xfId="0" applyFont="1" applyFill="1"/>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3" fillId="0" borderId="0" xfId="0" applyNumberFormat="1" applyFont="1" applyFill="1" applyAlignment="1">
      <alignment vertical="center"/>
    </xf>
    <xf numFmtId="41" fontId="2" fillId="2" borderId="0" xfId="0" applyNumberFormat="1" applyFont="1" applyFill="1" applyBorder="1" applyAlignment="1">
      <alignment horizontal="center" vertical="center"/>
    </xf>
    <xf numFmtId="41" fontId="2" fillId="2" borderId="14" xfId="2" applyNumberFormat="1" applyFont="1" applyFill="1" applyBorder="1" applyAlignment="1">
      <alignment horizontal="right" vertical="center"/>
    </xf>
    <xf numFmtId="41" fontId="2" fillId="2" borderId="0" xfId="2" applyNumberFormat="1" applyFont="1" applyFill="1" applyBorder="1" applyAlignment="1">
      <alignment horizontal="right" vertical="center"/>
    </xf>
    <xf numFmtId="41" fontId="2" fillId="0" borderId="30" xfId="0" applyNumberFormat="1" applyFont="1" applyFill="1" applyBorder="1" applyAlignment="1">
      <alignment horizontal="right"/>
    </xf>
    <xf numFmtId="178" fontId="2" fillId="0" borderId="15" xfId="0" applyNumberFormat="1" applyFont="1" applyFill="1" applyBorder="1" applyAlignment="1">
      <alignment vertical="center"/>
    </xf>
    <xf numFmtId="178" fontId="2" fillId="0" borderId="16" xfId="0" applyNumberFormat="1" applyFont="1" applyFill="1" applyBorder="1" applyAlignment="1">
      <alignment vertical="center"/>
    </xf>
    <xf numFmtId="178" fontId="2" fillId="2" borderId="15" xfId="0" applyNumberFormat="1" applyFont="1" applyFill="1" applyBorder="1" applyAlignment="1">
      <alignment vertical="center"/>
    </xf>
    <xf numFmtId="41" fontId="2" fillId="2" borderId="15" xfId="0" applyNumberFormat="1" applyFont="1" applyFill="1" applyBorder="1" applyAlignment="1">
      <alignment vertical="center"/>
    </xf>
    <xf numFmtId="41" fontId="2" fillId="2" borderId="0" xfId="4" applyNumberFormat="1" applyFont="1" applyFill="1" applyBorder="1" applyAlignment="1"/>
    <xf numFmtId="38" fontId="2" fillId="2" borderId="0" xfId="1" applyFont="1" applyFill="1" applyBorder="1" applyAlignment="1">
      <alignment vertical="center"/>
    </xf>
    <xf numFmtId="38" fontId="2" fillId="2" borderId="0" xfId="1" applyFont="1" applyFill="1" applyBorder="1" applyAlignment="1">
      <alignment horizontal="right" vertical="center"/>
    </xf>
    <xf numFmtId="180" fontId="2" fillId="2" borderId="0" xfId="0" applyNumberFormat="1" applyFont="1" applyFill="1" applyBorder="1" applyAlignment="1">
      <alignment vertical="center"/>
    </xf>
    <xf numFmtId="41" fontId="2" fillId="2" borderId="14" xfId="0" applyNumberFormat="1" applyFont="1" applyFill="1" applyBorder="1" applyAlignment="1">
      <alignment horizontal="right"/>
    </xf>
    <xf numFmtId="41" fontId="2" fillId="2" borderId="0" xfId="0" applyNumberFormat="1" applyFont="1" applyFill="1" applyBorder="1" applyAlignment="1">
      <alignment horizontal="right"/>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14" fillId="2" borderId="0" xfId="6" applyFill="1"/>
    <xf numFmtId="0" fontId="14" fillId="2" borderId="0" xfId="6" applyFill="1" applyAlignment="1">
      <alignment horizontal="center"/>
    </xf>
    <xf numFmtId="0" fontId="14" fillId="2" borderId="0" xfId="6" applyFill="1" applyAlignment="1">
      <alignment horizontal="right"/>
    </xf>
    <xf numFmtId="0" fontId="15" fillId="2" borderId="0" xfId="6" applyFont="1" applyFill="1" applyAlignment="1">
      <alignment horizontal="right"/>
    </xf>
    <xf numFmtId="0" fontId="15" fillId="2" borderId="0" xfId="6" applyFont="1" applyFill="1" applyAlignment="1">
      <alignment horizontal="center"/>
    </xf>
    <xf numFmtId="0" fontId="15" fillId="2" borderId="0" xfId="6" applyFont="1" applyFill="1"/>
    <xf numFmtId="0" fontId="16" fillId="2" borderId="0" xfId="6" applyFont="1" applyFill="1" applyAlignment="1">
      <alignment horizontal="right"/>
    </xf>
    <xf numFmtId="0" fontId="16" fillId="2" borderId="0" xfId="6" applyFont="1" applyFill="1" applyAlignment="1">
      <alignment horizontal="center"/>
    </xf>
    <xf numFmtId="0" fontId="16" fillId="2" borderId="0" xfId="6" applyFont="1" applyFill="1"/>
    <xf numFmtId="0" fontId="19" fillId="2" borderId="0" xfId="6" applyFont="1" applyFill="1" applyAlignment="1">
      <alignment horizontal="distributed"/>
    </xf>
    <xf numFmtId="0" fontId="20" fillId="2" borderId="0" xfId="6" applyFont="1" applyFill="1" applyAlignment="1">
      <alignment horizontal="right"/>
    </xf>
    <xf numFmtId="0" fontId="20" fillId="2" borderId="0" xfId="6" applyFont="1" applyFill="1" applyAlignment="1">
      <alignment horizontal="distributed"/>
    </xf>
    <xf numFmtId="41" fontId="2" fillId="0" borderId="15" xfId="0" applyNumberFormat="1" applyFont="1" applyFill="1" applyBorder="1" applyAlignment="1">
      <alignment vertical="center"/>
    </xf>
    <xf numFmtId="41" fontId="2" fillId="0" borderId="16" xfId="0" applyNumberFormat="1" applyFont="1" applyFill="1" applyBorder="1" applyAlignment="1">
      <alignment vertical="center"/>
    </xf>
    <xf numFmtId="41" fontId="2" fillId="2" borderId="0" xfId="0" applyNumberFormat="1" applyFont="1" applyFill="1" applyBorder="1" applyAlignment="1">
      <alignment horizontal="right" vertical="center"/>
    </xf>
    <xf numFmtId="41" fontId="2" fillId="2" borderId="14" xfId="0" applyNumberFormat="1" applyFont="1" applyFill="1" applyBorder="1" applyAlignment="1">
      <alignment horizontal="right" vertical="center"/>
    </xf>
    <xf numFmtId="41" fontId="2" fillId="0" borderId="18" xfId="0" applyNumberFormat="1" applyFont="1" applyFill="1" applyBorder="1" applyAlignment="1" applyProtection="1">
      <alignment horizontal="right" vertical="center"/>
      <protection locked="0"/>
    </xf>
    <xf numFmtId="41" fontId="2" fillId="2" borderId="17" xfId="0" applyNumberFormat="1" applyFont="1" applyFill="1" applyBorder="1" applyAlignment="1">
      <alignment horizontal="right"/>
    </xf>
    <xf numFmtId="180" fontId="2" fillId="2" borderId="0" xfId="0" applyNumberFormat="1" applyFont="1" applyFill="1" applyBorder="1" applyAlignment="1">
      <alignment horizontal="right"/>
    </xf>
    <xf numFmtId="41" fontId="2" fillId="2" borderId="17" xfId="4" applyNumberFormat="1" applyFont="1" applyFill="1" applyBorder="1" applyAlignment="1"/>
    <xf numFmtId="178" fontId="2" fillId="2" borderId="17" xfId="5" applyNumberFormat="1" applyFont="1" applyFill="1" applyBorder="1" applyAlignment="1"/>
    <xf numFmtId="178" fontId="2" fillId="2" borderId="0" xfId="5" applyNumberFormat="1" applyFont="1" applyFill="1" applyBorder="1" applyAlignment="1"/>
    <xf numFmtId="181" fontId="2" fillId="2" borderId="14" xfId="4" applyNumberFormat="1" applyFont="1" applyFill="1" applyBorder="1" applyAlignment="1"/>
    <xf numFmtId="181" fontId="2" fillId="2" borderId="0" xfId="4" applyNumberFormat="1" applyFont="1" applyFill="1" applyBorder="1" applyAlignment="1"/>
    <xf numFmtId="0" fontId="2" fillId="2" borderId="0" xfId="4" applyNumberFormat="1" applyFont="1" applyFill="1" applyBorder="1" applyAlignment="1"/>
    <xf numFmtId="178" fontId="2" fillId="2" borderId="17" xfId="0" applyNumberFormat="1" applyFont="1" applyFill="1" applyBorder="1" applyAlignment="1">
      <alignment horizontal="right"/>
    </xf>
    <xf numFmtId="178" fontId="2" fillId="2" borderId="0" xfId="0" applyNumberFormat="1" applyFont="1" applyFill="1" applyBorder="1" applyAlignment="1"/>
    <xf numFmtId="178" fontId="2" fillId="2" borderId="0" xfId="0" applyNumberFormat="1" applyFont="1" applyFill="1" applyBorder="1" applyAlignment="1">
      <alignment horizontal="right"/>
    </xf>
    <xf numFmtId="38" fontId="2" fillId="2" borderId="14" xfId="0" applyNumberFormat="1" applyFont="1" applyFill="1" applyBorder="1"/>
    <xf numFmtId="38" fontId="2" fillId="2" borderId="0" xfId="0" applyNumberFormat="1" applyFont="1" applyFill="1" applyBorder="1"/>
    <xf numFmtId="177" fontId="2" fillId="2" borderId="0" xfId="0" applyNumberFormat="1" applyFont="1" applyFill="1" applyBorder="1"/>
    <xf numFmtId="38" fontId="2" fillId="2" borderId="17" xfId="1" applyFont="1" applyFill="1" applyBorder="1" applyAlignment="1">
      <alignment vertical="center"/>
    </xf>
    <xf numFmtId="38" fontId="2" fillId="2" borderId="14" xfId="1" applyFont="1" applyFill="1" applyBorder="1" applyAlignment="1" applyProtection="1">
      <alignment horizontal="right"/>
      <protection locked="0"/>
    </xf>
    <xf numFmtId="38" fontId="2" fillId="2" borderId="0" xfId="1" applyFont="1" applyFill="1" applyBorder="1" applyAlignment="1" applyProtection="1">
      <alignment horizontal="right"/>
      <protection locked="0"/>
    </xf>
    <xf numFmtId="38" fontId="2" fillId="2" borderId="0" xfId="1" applyFont="1" applyFill="1" applyBorder="1" applyAlignment="1" applyProtection="1">
      <protection locked="0"/>
    </xf>
    <xf numFmtId="38" fontId="2" fillId="2" borderId="0" xfId="1" applyFont="1" applyFill="1" applyBorder="1" applyAlignment="1" applyProtection="1">
      <alignment shrinkToFit="1"/>
      <protection locked="0"/>
    </xf>
    <xf numFmtId="38" fontId="2" fillId="2" borderId="14" xfId="1" applyFont="1" applyFill="1" applyBorder="1" applyAlignment="1" applyProtection="1">
      <alignment horizontal="right" shrinkToFit="1"/>
      <protection locked="0"/>
    </xf>
    <xf numFmtId="38" fontId="2" fillId="2" borderId="0" xfId="1" applyFont="1" applyFill="1" applyBorder="1" applyAlignment="1" applyProtection="1">
      <alignment horizontal="right" shrinkToFit="1"/>
      <protection locked="0"/>
    </xf>
    <xf numFmtId="38" fontId="2" fillId="2" borderId="14" xfId="1" applyFont="1" applyFill="1" applyBorder="1" applyAlignment="1"/>
    <xf numFmtId="38" fontId="2" fillId="2" borderId="0" xfId="1" applyFont="1" applyFill="1" applyBorder="1" applyAlignment="1"/>
    <xf numFmtId="40" fontId="2" fillId="2" borderId="0" xfId="1" applyNumberFormat="1" applyFont="1" applyFill="1" applyBorder="1" applyAlignment="1"/>
    <xf numFmtId="38" fontId="2" fillId="2" borderId="0" xfId="1" applyFont="1" applyFill="1" applyBorder="1" applyAlignment="1">
      <alignment horizontal="right"/>
    </xf>
    <xf numFmtId="178" fontId="2" fillId="2" borderId="0" xfId="0" applyNumberFormat="1" applyFont="1" applyFill="1" applyBorder="1" applyAlignment="1">
      <alignment horizontal="right" vertical="center"/>
    </xf>
    <xf numFmtId="178" fontId="2" fillId="2" borderId="14" xfId="0" applyNumberFormat="1" applyFont="1" applyFill="1" applyBorder="1" applyAlignment="1"/>
    <xf numFmtId="0"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49" fontId="18" fillId="2" borderId="0" xfId="7" applyNumberFormat="1" applyFill="1" applyAlignment="1" applyProtection="1">
      <alignment horizontal="center"/>
    </xf>
    <xf numFmtId="0" fontId="21" fillId="2" borderId="0" xfId="6" applyFont="1" applyFill="1" applyAlignment="1">
      <alignment horizontal="distributed"/>
    </xf>
    <xf numFmtId="0" fontId="2" fillId="0" borderId="24" xfId="0" applyNumberFormat="1" applyFont="1" applyBorder="1" applyAlignment="1">
      <alignment horizontal="center" vertical="center"/>
    </xf>
    <xf numFmtId="0" fontId="2" fillId="0" borderId="24"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0" fillId="0" borderId="35" xfId="0" applyBorder="1" applyAlignment="1">
      <alignment horizontal="center" vertical="center"/>
    </xf>
    <xf numFmtId="0" fontId="2" fillId="0" borderId="13"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2" borderId="0" xfId="0" applyFont="1" applyFill="1" applyBorder="1" applyAlignment="1">
      <alignment horizontal="right"/>
    </xf>
    <xf numFmtId="0" fontId="2" fillId="2" borderId="24"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35"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5" xfId="0" quotePrefix="1"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37" xfId="0" quotePrefix="1" applyNumberFormat="1" applyFont="1" applyFill="1" applyBorder="1" applyAlignment="1">
      <alignment horizontal="center" vertical="center"/>
    </xf>
    <xf numFmtId="41" fontId="2" fillId="2" borderId="16" xfId="0" applyNumberFormat="1" applyFont="1" applyFill="1" applyBorder="1" applyAlignment="1">
      <alignment vertical="center"/>
    </xf>
    <xf numFmtId="0" fontId="2" fillId="2" borderId="0" xfId="0" applyNumberFormat="1" applyFont="1" applyFill="1" applyBorder="1" applyAlignment="1"/>
    <xf numFmtId="0" fontId="2" fillId="2" borderId="0" xfId="0" applyFont="1" applyFill="1" applyBorder="1"/>
    <xf numFmtId="0" fontId="2" fillId="2" borderId="0" xfId="0" applyNumberFormat="1" applyFont="1" applyFill="1" applyBorder="1" applyAlignment="1">
      <alignment horizontal="right"/>
    </xf>
    <xf numFmtId="0" fontId="2" fillId="2" borderId="0" xfId="0" applyNumberFormat="1" applyFont="1" applyFill="1" applyAlignment="1">
      <alignment horizontal="right"/>
    </xf>
    <xf numFmtId="0" fontId="0" fillId="2" borderId="7" xfId="0" applyFill="1" applyBorder="1" applyAlignment="1">
      <alignment horizontal="center" vertical="center"/>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178" fontId="2" fillId="2" borderId="16" xfId="0" applyNumberFormat="1" applyFont="1" applyFill="1" applyBorder="1" applyAlignment="1">
      <alignment vertical="center"/>
    </xf>
    <xf numFmtId="41" fontId="2" fillId="2" borderId="16" xfId="0" applyNumberFormat="1" applyFont="1" applyFill="1" applyBorder="1" applyAlignment="1">
      <alignment horizontal="right" vertical="center"/>
    </xf>
    <xf numFmtId="0" fontId="2" fillId="2" borderId="0" xfId="0" applyNumberFormat="1" applyFont="1" applyFill="1" applyBorder="1" applyAlignment="1">
      <alignment horizontal="center"/>
    </xf>
    <xf numFmtId="3" fontId="2" fillId="2" borderId="0" xfId="0" applyNumberFormat="1" applyFont="1" applyFill="1" applyBorder="1" applyAlignment="1"/>
    <xf numFmtId="0" fontId="2" fillId="2" borderId="0" xfId="0" applyFont="1" applyFill="1" applyAlignment="1"/>
    <xf numFmtId="0" fontId="2" fillId="2" borderId="7" xfId="0" applyFont="1" applyFill="1" applyBorder="1" applyAlignment="1">
      <alignment horizontal="center"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0" fillId="2" borderId="8" xfId="0" applyFill="1" applyBorder="1" applyAlignment="1">
      <alignment horizontal="center" vertical="center"/>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3" xfId="0" quotePrefix="1" applyNumberFormat="1" applyFont="1" applyFill="1" applyBorder="1" applyAlignment="1">
      <alignment horizontal="center" vertical="center"/>
    </xf>
    <xf numFmtId="41" fontId="2" fillId="2" borderId="15" xfId="0" applyNumberFormat="1" applyFont="1" applyFill="1" applyBorder="1" applyAlignment="1">
      <alignment horizontal="right" vertical="center"/>
    </xf>
    <xf numFmtId="0" fontId="2" fillId="2" borderId="7"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0" xfId="0" applyFont="1" applyFill="1" applyBorder="1" applyAlignment="1"/>
    <xf numFmtId="0" fontId="5" fillId="2" borderId="0" xfId="0" applyNumberFormat="1" applyFont="1" applyFill="1" applyAlignment="1"/>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49" fontId="2" fillId="0" borderId="5" xfId="0" applyNumberFormat="1" applyFont="1" applyFill="1" applyBorder="1" applyAlignment="1" applyProtection="1">
      <alignment horizontal="center" vertical="center"/>
      <protection locked="0"/>
    </xf>
    <xf numFmtId="49" fontId="2" fillId="0" borderId="33" xfId="0" applyNumberFormat="1" applyFont="1" applyFill="1" applyBorder="1" applyAlignment="1" applyProtection="1">
      <alignment horizontal="center" vertical="center"/>
      <protection locked="0"/>
    </xf>
    <xf numFmtId="0" fontId="12" fillId="0" borderId="0" xfId="0" applyFont="1" applyFill="1" applyBorder="1"/>
    <xf numFmtId="0" fontId="13" fillId="0" borderId="0" xfId="0" applyNumberFormat="1" applyFont="1" applyFill="1" applyBorder="1" applyAlignment="1">
      <alignment horizontal="right"/>
    </xf>
    <xf numFmtId="0" fontId="2" fillId="2" borderId="0" xfId="0" applyNumberFormat="1" applyFont="1" applyFill="1" applyAlignment="1" applyProtection="1">
      <protection locked="0"/>
    </xf>
    <xf numFmtId="0" fontId="2" fillId="2" borderId="8" xfId="0" applyNumberFormat="1" applyFont="1" applyFill="1" applyBorder="1" applyAlignment="1">
      <alignment vertical="center"/>
    </xf>
    <xf numFmtId="0" fontId="2" fillId="2" borderId="9" xfId="0" applyNumberFormat="1"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6" fillId="2" borderId="0" xfId="0" applyNumberFormat="1" applyFont="1" applyFill="1" applyAlignment="1"/>
    <xf numFmtId="0" fontId="6" fillId="2" borderId="0" xfId="0" applyFont="1" applyFill="1"/>
    <xf numFmtId="0" fontId="6" fillId="2" borderId="0" xfId="0" applyNumberFormat="1" applyFont="1" applyFill="1" applyAlignment="1">
      <alignment horizontal="right"/>
    </xf>
    <xf numFmtId="0" fontId="6" fillId="2" borderId="0" xfId="0" applyNumberFormat="1" applyFont="1" applyFill="1" applyAlignment="1" applyProtection="1">
      <protection locked="0"/>
    </xf>
    <xf numFmtId="0" fontId="2" fillId="0" borderId="4" xfId="0" applyNumberFormat="1" applyFont="1" applyFill="1" applyBorder="1" applyAlignment="1">
      <alignment horizontal="center" vertical="center"/>
    </xf>
    <xf numFmtId="0" fontId="2" fillId="0" borderId="5" xfId="0" quotePrefix="1" applyNumberFormat="1" applyFont="1" applyFill="1" applyBorder="1" applyAlignment="1">
      <alignment horizontal="center" vertical="center"/>
    </xf>
    <xf numFmtId="0" fontId="2" fillId="0" borderId="33" xfId="0" quotePrefix="1" applyNumberFormat="1" applyFont="1" applyFill="1" applyBorder="1" applyAlignment="1">
      <alignment horizontal="center" vertical="center"/>
    </xf>
    <xf numFmtId="41" fontId="2" fillId="0" borderId="14" xfId="0" applyNumberFormat="1" applyFont="1" applyFill="1" applyBorder="1" applyAlignment="1" applyProtection="1">
      <alignment horizontal="right" vertical="center"/>
      <protection locked="0"/>
    </xf>
    <xf numFmtId="0" fontId="2" fillId="0" borderId="37" xfId="0" quotePrefix="1" applyNumberFormat="1" applyFont="1" applyFill="1" applyBorder="1" applyAlignment="1">
      <alignment horizontal="center" vertical="center"/>
    </xf>
    <xf numFmtId="41" fontId="5" fillId="2" borderId="0" xfId="0" applyNumberFormat="1" applyFont="1" applyFill="1" applyAlignment="1"/>
    <xf numFmtId="41" fontId="2" fillId="2" borderId="0" xfId="0" applyNumberFormat="1" applyFont="1" applyFill="1" applyAlignment="1"/>
    <xf numFmtId="41" fontId="2" fillId="2" borderId="0" xfId="0" applyNumberFormat="1" applyFont="1" applyFill="1" applyAlignment="1">
      <alignment horizontal="right"/>
    </xf>
    <xf numFmtId="41" fontId="2" fillId="2" borderId="0" xfId="0" applyNumberFormat="1" applyFont="1" applyFill="1" applyAlignment="1">
      <alignment vertical="center"/>
    </xf>
    <xf numFmtId="41" fontId="2" fillId="2" borderId="1" xfId="0" applyNumberFormat="1" applyFont="1" applyFill="1" applyBorder="1" applyAlignment="1">
      <alignment vertical="center"/>
    </xf>
    <xf numFmtId="41" fontId="2" fillId="2" borderId="6" xfId="0" applyNumberFormat="1" applyFont="1" applyFill="1" applyBorder="1" applyAlignment="1">
      <alignment horizontal="center" vertical="center"/>
    </xf>
    <xf numFmtId="41" fontId="2" fillId="2" borderId="7" xfId="0" applyNumberFormat="1" applyFont="1" applyFill="1" applyBorder="1" applyAlignment="1">
      <alignment horizontal="center" vertical="center"/>
    </xf>
    <xf numFmtId="41" fontId="2" fillId="2" borderId="24" xfId="0" applyNumberFormat="1" applyFont="1" applyFill="1" applyBorder="1" applyAlignment="1">
      <alignment vertical="center"/>
    </xf>
    <xf numFmtId="41" fontId="2" fillId="2" borderId="8" xfId="0" applyNumberFormat="1" applyFont="1" applyFill="1" applyBorder="1" applyAlignment="1">
      <alignment vertical="center"/>
    </xf>
    <xf numFmtId="41" fontId="2" fillId="2" borderId="25" xfId="0" applyNumberFormat="1" applyFont="1" applyFill="1" applyBorder="1" applyAlignment="1">
      <alignment horizontal="center" vertical="center"/>
    </xf>
    <xf numFmtId="41" fontId="2" fillId="2" borderId="25" xfId="0" applyNumberFormat="1" applyFont="1" applyFill="1" applyBorder="1" applyAlignment="1">
      <alignment horizontal="center" vertical="center"/>
    </xf>
    <xf numFmtId="41" fontId="2" fillId="2" borderId="4" xfId="0" applyNumberFormat="1" applyFont="1" applyFill="1" applyBorder="1" applyAlignment="1">
      <alignment horizontal="center" vertical="center"/>
    </xf>
    <xf numFmtId="41" fontId="2" fillId="2" borderId="26" xfId="0" applyNumberFormat="1" applyFont="1" applyFill="1" applyBorder="1" applyAlignment="1">
      <alignment horizontal="center" vertical="center"/>
    </xf>
    <xf numFmtId="41" fontId="0" fillId="2" borderId="12" xfId="0" applyNumberFormat="1" applyFill="1" applyBorder="1" applyAlignment="1">
      <alignment horizontal="center" vertical="center"/>
    </xf>
    <xf numFmtId="41" fontId="2" fillId="2" borderId="12" xfId="0" applyNumberFormat="1" applyFont="1" applyFill="1" applyBorder="1" applyAlignment="1">
      <alignment horizontal="center" vertical="center"/>
    </xf>
    <xf numFmtId="41" fontId="2" fillId="2" borderId="12" xfId="0" applyNumberFormat="1" applyFont="1" applyFill="1" applyBorder="1" applyAlignment="1">
      <alignment horizontal="center" vertical="center"/>
    </xf>
    <xf numFmtId="41" fontId="0" fillId="2" borderId="35" xfId="0" applyNumberFormat="1" applyFill="1" applyBorder="1" applyAlignment="1">
      <alignment horizontal="center" vertical="center"/>
    </xf>
    <xf numFmtId="41" fontId="2" fillId="2" borderId="11" xfId="0" applyNumberFormat="1" applyFont="1" applyFill="1" applyBorder="1" applyAlignment="1">
      <alignment horizontal="center" vertical="center"/>
    </xf>
    <xf numFmtId="0" fontId="2" fillId="2" borderId="4" xfId="0" applyNumberFormat="1" applyFont="1" applyFill="1" applyBorder="1" applyAlignment="1">
      <alignment horizontal="center"/>
    </xf>
    <xf numFmtId="180" fontId="2" fillId="2" borderId="0" xfId="4" applyNumberFormat="1" applyFont="1" applyFill="1" applyBorder="1" applyAlignment="1"/>
    <xf numFmtId="0" fontId="2" fillId="2" borderId="5" xfId="0" quotePrefix="1" applyNumberFormat="1" applyFont="1" applyFill="1" applyBorder="1" applyAlignment="1">
      <alignment horizontal="center"/>
    </xf>
    <xf numFmtId="0" fontId="2" fillId="2" borderId="5" xfId="0" applyNumberFormat="1" applyFont="1" applyFill="1" applyBorder="1" applyAlignment="1">
      <alignment horizontal="center"/>
    </xf>
    <xf numFmtId="0" fontId="2" fillId="2" borderId="33" xfId="0" quotePrefix="1" applyNumberFormat="1" applyFont="1" applyFill="1" applyBorder="1" applyAlignment="1">
      <alignment horizontal="center"/>
    </xf>
    <xf numFmtId="41" fontId="2" fillId="2" borderId="32" xfId="0" applyNumberFormat="1" applyFont="1" applyFill="1" applyBorder="1" applyAlignment="1">
      <alignment horizontal="right"/>
    </xf>
    <xf numFmtId="41" fontId="2" fillId="2" borderId="16" xfId="0" applyNumberFormat="1" applyFont="1" applyFill="1" applyBorder="1" applyAlignment="1">
      <alignment horizontal="right"/>
    </xf>
    <xf numFmtId="180" fontId="2" fillId="2" borderId="16" xfId="0" applyNumberFormat="1" applyFont="1" applyFill="1" applyBorder="1" applyAlignment="1">
      <alignment horizontal="right"/>
    </xf>
    <xf numFmtId="41" fontId="2" fillId="2" borderId="0" xfId="0" applyNumberFormat="1" applyFont="1" applyFill="1" applyBorder="1" applyAlignment="1"/>
    <xf numFmtId="41" fontId="2" fillId="2" borderId="0" xfId="0" applyNumberFormat="1" applyFont="1" applyFill="1" applyBorder="1" applyAlignment="1" applyProtection="1">
      <alignment vertical="center"/>
      <protection locked="0"/>
    </xf>
    <xf numFmtId="41" fontId="5" fillId="2" borderId="0" xfId="0" applyNumberFormat="1" applyFont="1" applyFill="1" applyAlignment="1">
      <alignment vertical="center"/>
    </xf>
    <xf numFmtId="41" fontId="2" fillId="2" borderId="24" xfId="0" applyNumberFormat="1" applyFont="1" applyFill="1" applyBorder="1" applyAlignment="1">
      <alignment horizontal="center" vertical="center"/>
    </xf>
    <xf numFmtId="41" fontId="2" fillId="2" borderId="13" xfId="0" applyNumberFormat="1" applyFont="1" applyFill="1" applyBorder="1" applyAlignment="1">
      <alignment horizontal="center" vertical="center"/>
    </xf>
    <xf numFmtId="41" fontId="2" fillId="2" borderId="6" xfId="0" applyNumberFormat="1" applyFont="1" applyFill="1" applyBorder="1" applyAlignment="1">
      <alignment vertical="center"/>
    </xf>
    <xf numFmtId="0" fontId="6" fillId="2" borderId="13" xfId="0" applyFont="1" applyFill="1" applyBorder="1" applyAlignment="1">
      <alignment horizontal="center" vertical="center" wrapText="1"/>
    </xf>
    <xf numFmtId="41" fontId="2" fillId="2" borderId="10" xfId="0" applyNumberFormat="1" applyFont="1" applyFill="1" applyBorder="1" applyAlignment="1">
      <alignment horizontal="center" vertical="center"/>
    </xf>
    <xf numFmtId="41" fontId="2" fillId="2" borderId="3" xfId="0" applyNumberFormat="1" applyFont="1" applyFill="1" applyBorder="1" applyAlignment="1">
      <alignment horizontal="center" vertical="center"/>
    </xf>
    <xf numFmtId="41" fontId="2" fillId="2" borderId="2" xfId="0" applyNumberFormat="1" applyFont="1" applyFill="1" applyBorder="1" applyAlignment="1">
      <alignment horizontal="center" vertical="center"/>
    </xf>
    <xf numFmtId="0" fontId="6" fillId="2" borderId="12" xfId="0" applyFont="1" applyFill="1" applyBorder="1" applyAlignment="1">
      <alignment horizontal="center" vertical="center" wrapText="1"/>
    </xf>
    <xf numFmtId="41" fontId="0" fillId="2" borderId="11" xfId="0" applyNumberFormat="1" applyFill="1" applyBorder="1" applyAlignment="1">
      <alignment horizontal="center" vertical="center"/>
    </xf>
    <xf numFmtId="41" fontId="2" fillId="2" borderId="32" xfId="4" applyNumberFormat="1" applyFont="1" applyFill="1" applyBorder="1" applyAlignment="1"/>
    <xf numFmtId="41" fontId="2" fillId="2" borderId="16" xfId="4" applyNumberFormat="1" applyFont="1" applyFill="1" applyBorder="1" applyAlignment="1"/>
    <xf numFmtId="41" fontId="2" fillId="2" borderId="28" xfId="0" applyNumberFormat="1" applyFont="1" applyFill="1" applyBorder="1" applyAlignment="1" applyProtection="1">
      <alignment horizontal="center"/>
      <protection locked="0"/>
    </xf>
    <xf numFmtId="41" fontId="2" fillId="2" borderId="28" xfId="0" applyNumberFormat="1" applyFont="1" applyFill="1" applyBorder="1" applyAlignment="1" applyProtection="1">
      <alignment horizontal="right"/>
      <protection locked="0"/>
    </xf>
    <xf numFmtId="41" fontId="2" fillId="2" borderId="0" xfId="4" applyNumberFormat="1" applyFont="1" applyFill="1" applyBorder="1" applyAlignment="1">
      <alignment horizontal="right"/>
    </xf>
    <xf numFmtId="41" fontId="2" fillId="2" borderId="31" xfId="0" applyNumberFormat="1" applyFont="1" applyFill="1" applyBorder="1" applyAlignment="1" applyProtection="1">
      <alignment horizontal="right"/>
      <protection locked="0"/>
    </xf>
    <xf numFmtId="41" fontId="2" fillId="2" borderId="27" xfId="4" applyNumberFormat="1" applyFont="1" applyFill="1" applyBorder="1" applyAlignment="1"/>
    <xf numFmtId="0" fontId="2" fillId="2" borderId="0" xfId="0" applyNumberFormat="1" applyFont="1" applyFill="1" applyAlignment="1">
      <alignment vertical="center"/>
    </xf>
    <xf numFmtId="0" fontId="2" fillId="2" borderId="6" xfId="0" applyNumberFormat="1" applyFont="1" applyFill="1" applyBorder="1" applyAlignment="1">
      <alignment vertical="center"/>
    </xf>
    <xf numFmtId="0" fontId="2" fillId="2" borderId="7" xfId="0" applyNumberFormat="1" applyFont="1" applyFill="1" applyBorder="1" applyAlignment="1">
      <alignment vertical="center"/>
    </xf>
    <xf numFmtId="0" fontId="2" fillId="2" borderId="1" xfId="0" applyNumberFormat="1" applyFont="1" applyFill="1" applyBorder="1" applyAlignment="1">
      <alignment vertical="center"/>
    </xf>
    <xf numFmtId="0" fontId="0" fillId="2" borderId="35" xfId="0" applyFill="1" applyBorder="1" applyAlignment="1">
      <alignment horizontal="center" vertical="center"/>
    </xf>
    <xf numFmtId="178" fontId="2" fillId="2" borderId="14" xfId="5" applyNumberFormat="1" applyFont="1" applyFill="1" applyBorder="1" applyAlignment="1"/>
    <xf numFmtId="178" fontId="2" fillId="2" borderId="32" xfId="5" applyNumberFormat="1" applyFont="1" applyFill="1" applyBorder="1" applyAlignment="1"/>
    <xf numFmtId="178" fontId="2" fillId="2" borderId="16" xfId="5" applyNumberFormat="1" applyFont="1" applyFill="1" applyBorder="1" applyAlignment="1"/>
    <xf numFmtId="0" fontId="11" fillId="2" borderId="0" xfId="0" applyFont="1" applyFill="1" applyAlignment="1">
      <alignment horizontal="right"/>
    </xf>
    <xf numFmtId="0" fontId="2" fillId="2" borderId="0" xfId="0" applyNumberFormat="1" applyFont="1" applyFill="1" applyBorder="1" applyAlignment="1">
      <alignment vertical="center" wrapText="1"/>
    </xf>
    <xf numFmtId="0" fontId="2" fillId="2" borderId="11" xfId="0" applyFont="1" applyFill="1" applyBorder="1" applyAlignment="1">
      <alignment horizontal="center" vertical="center"/>
    </xf>
    <xf numFmtId="0" fontId="2" fillId="2" borderId="12"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wrapText="1"/>
    </xf>
    <xf numFmtId="181" fontId="2" fillId="2" borderId="15" xfId="4" applyNumberFormat="1" applyFont="1" applyFill="1" applyBorder="1" applyAlignment="1"/>
    <xf numFmtId="181" fontId="2" fillId="2" borderId="16" xfId="4" applyNumberFormat="1" applyFont="1" applyFill="1" applyBorder="1" applyAlignment="1"/>
    <xf numFmtId="0" fontId="2" fillId="2" borderId="16" xfId="4" applyNumberFormat="1" applyFont="1" applyFill="1" applyBorder="1" applyAlignment="1"/>
    <xf numFmtId="0" fontId="2" fillId="2" borderId="0" xfId="0" quotePrefix="1" applyNumberFormat="1" applyFont="1" applyFill="1" applyBorder="1" applyAlignment="1">
      <alignment horizontal="left" vertical="center"/>
    </xf>
    <xf numFmtId="0" fontId="2" fillId="2" borderId="13" xfId="0" applyNumberFormat="1" applyFont="1" applyFill="1" applyBorder="1" applyAlignment="1">
      <alignment horizontal="center" vertical="center"/>
    </xf>
    <xf numFmtId="0" fontId="2" fillId="2" borderId="13"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2" fillId="2" borderId="12" xfId="0" applyNumberFormat="1" applyFont="1" applyFill="1" applyBorder="1" applyAlignment="1">
      <alignment horizontal="center" vertical="center"/>
    </xf>
    <xf numFmtId="0" fontId="2" fillId="2" borderId="12"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2" borderId="0" xfId="0" applyNumberFormat="1" applyFont="1" applyFill="1" applyAlignment="1">
      <alignment horizontal="right" vertical="center"/>
    </xf>
    <xf numFmtId="0" fontId="2" fillId="2" borderId="2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178" fontId="2" fillId="2" borderId="15" xfId="4" applyNumberFormat="1" applyFont="1" applyFill="1" applyBorder="1" applyAlignment="1"/>
    <xf numFmtId="178" fontId="2" fillId="2" borderId="16" xfId="4" applyNumberFormat="1" applyFont="1" applyFill="1" applyBorder="1" applyAlignment="1"/>
    <xf numFmtId="178" fontId="2" fillId="2" borderId="0" xfId="0" applyNumberFormat="1" applyFont="1" applyFill="1" applyBorder="1" applyAlignment="1">
      <alignment horizontal="center"/>
    </xf>
    <xf numFmtId="178" fontId="2" fillId="2" borderId="0" xfId="0" applyNumberFormat="1" applyFont="1" applyFill="1" applyBorder="1"/>
    <xf numFmtId="178" fontId="2" fillId="2" borderId="20" xfId="0" applyNumberFormat="1" applyFont="1" applyFill="1" applyBorder="1" applyAlignment="1">
      <alignment horizontal="center" vertical="center"/>
    </xf>
    <xf numFmtId="178" fontId="2" fillId="2" borderId="21" xfId="3" applyNumberFormat="1" applyFont="1" applyFill="1" applyBorder="1" applyAlignment="1">
      <alignment horizontal="center" vertical="center"/>
    </xf>
    <xf numFmtId="178" fontId="2" fillId="2" borderId="22" xfId="3" applyNumberFormat="1" applyFont="1" applyFill="1" applyBorder="1" applyAlignment="1">
      <alignment horizontal="center" vertical="center"/>
    </xf>
    <xf numFmtId="178" fontId="2" fillId="2" borderId="32" xfId="0" applyNumberFormat="1" applyFont="1" applyFill="1" applyBorder="1" applyAlignment="1">
      <alignment horizontal="right"/>
    </xf>
    <xf numFmtId="178" fontId="2" fillId="2" borderId="16" xfId="0" applyNumberFormat="1" applyFont="1" applyFill="1" applyBorder="1" applyAlignment="1"/>
    <xf numFmtId="178" fontId="2" fillId="2" borderId="16" xfId="0" applyNumberFormat="1" applyFont="1" applyFill="1" applyBorder="1" applyAlignment="1">
      <alignment horizontal="right"/>
    </xf>
    <xf numFmtId="178" fontId="2" fillId="2" borderId="23" xfId="0" applyNumberFormat="1" applyFont="1" applyFill="1" applyBorder="1" applyAlignment="1">
      <alignment horizontal="center" vertical="center"/>
    </xf>
    <xf numFmtId="178" fontId="2" fillId="2" borderId="22" xfId="0" applyNumberFormat="1" applyFont="1" applyFill="1" applyBorder="1" applyAlignment="1">
      <alignment horizontal="center" vertical="center"/>
    </xf>
    <xf numFmtId="38" fontId="2" fillId="2" borderId="15" xfId="0" applyNumberFormat="1" applyFont="1" applyFill="1" applyBorder="1"/>
    <xf numFmtId="38" fontId="2" fillId="2" borderId="16" xfId="0" applyNumberFormat="1" applyFont="1" applyFill="1" applyBorder="1"/>
    <xf numFmtId="177" fontId="2" fillId="2" borderId="16" xfId="0" applyNumberFormat="1" applyFont="1" applyFill="1" applyBorder="1"/>
    <xf numFmtId="178" fontId="2" fillId="2" borderId="19" xfId="0" applyNumberFormat="1" applyFont="1" applyFill="1" applyBorder="1"/>
    <xf numFmtId="178" fontId="2" fillId="2" borderId="0" xfId="0" applyNumberFormat="1" applyFont="1" applyFill="1" applyBorder="1" applyAlignment="1">
      <alignment horizontal="right"/>
    </xf>
    <xf numFmtId="0" fontId="0" fillId="2" borderId="0" xfId="0" applyFill="1" applyBorder="1" applyAlignment="1">
      <alignment horizontal="right"/>
    </xf>
    <xf numFmtId="3" fontId="2" fillId="2" borderId="0" xfId="0" applyNumberFormat="1" applyFont="1" applyFill="1" applyAlignment="1"/>
    <xf numFmtId="0" fontId="0" fillId="2" borderId="8" xfId="0" applyFill="1" applyBorder="1" applyAlignment="1"/>
    <xf numFmtId="0" fontId="2" fillId="2" borderId="5" xfId="0" applyNumberFormat="1" applyFont="1" applyFill="1" applyBorder="1" applyAlignment="1">
      <alignment horizontal="center" vertical="center"/>
    </xf>
    <xf numFmtId="0" fontId="2" fillId="2" borderId="25" xfId="0" applyNumberFormat="1" applyFont="1" applyFill="1" applyBorder="1" applyAlignment="1">
      <alignment horizontal="center" vertical="center" wrapText="1"/>
    </xf>
    <xf numFmtId="0" fontId="2" fillId="2" borderId="34" xfId="0" applyNumberFormat="1" applyFont="1" applyFill="1" applyBorder="1" applyAlignment="1">
      <alignment horizontal="center" vertical="center" wrapText="1"/>
    </xf>
    <xf numFmtId="0" fontId="2" fillId="2" borderId="26" xfId="0" applyNumberFormat="1" applyFont="1" applyFill="1" applyBorder="1" applyAlignment="1">
      <alignment horizontal="center" vertical="center" wrapText="1"/>
    </xf>
    <xf numFmtId="0" fontId="2" fillId="2" borderId="14" xfId="0" applyNumberFormat="1" applyFont="1" applyFill="1" applyBorder="1" applyAlignment="1">
      <alignment horizontal="center" vertical="center" wrapText="1"/>
    </xf>
    <xf numFmtId="38" fontId="2" fillId="2" borderId="14" xfId="1" applyFont="1" applyFill="1" applyBorder="1" applyAlignment="1">
      <alignment vertical="center"/>
    </xf>
    <xf numFmtId="38" fontId="2" fillId="2" borderId="32" xfId="1" applyFont="1" applyFill="1" applyBorder="1" applyAlignment="1">
      <alignment vertical="center"/>
    </xf>
    <xf numFmtId="38" fontId="2" fillId="2" borderId="16" xfId="1" applyFont="1" applyFill="1" applyBorder="1" applyAlignment="1">
      <alignment vertical="center"/>
    </xf>
    <xf numFmtId="38" fontId="2" fillId="2" borderId="16" xfId="1" applyFont="1" applyFill="1" applyBorder="1" applyAlignment="1">
      <alignment horizontal="right" vertical="center"/>
    </xf>
    <xf numFmtId="0" fontId="2" fillId="2" borderId="0" xfId="0" applyNumberFormat="1" applyFont="1" applyFill="1" applyBorder="1" applyAlignment="1">
      <alignment horizontal="left" vertical="center"/>
    </xf>
    <xf numFmtId="0" fontId="2" fillId="2" borderId="0" xfId="0" applyFont="1" applyFill="1" applyBorder="1" applyAlignment="1">
      <alignment horizontal="right" vertical="top"/>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6" xfId="0" applyNumberFormat="1" applyFont="1" applyFill="1" applyBorder="1" applyAlignment="1">
      <alignment horizontal="right" vertical="center"/>
    </xf>
    <xf numFmtId="0" fontId="2" fillId="2" borderId="8" xfId="0" applyNumberFormat="1" applyFont="1" applyFill="1" applyBorder="1" applyAlignment="1">
      <alignment horizontal="right" vertical="center"/>
    </xf>
    <xf numFmtId="0" fontId="2" fillId="2" borderId="34" xfId="0" applyNumberFormat="1" applyFont="1" applyFill="1" applyBorder="1" applyAlignment="1">
      <alignment horizontal="center" vertical="center"/>
    </xf>
    <xf numFmtId="0" fontId="2" fillId="2" borderId="25" xfId="0" applyNumberFormat="1" applyFont="1" applyFill="1" applyBorder="1" applyAlignment="1">
      <alignment horizontal="center" vertical="center"/>
    </xf>
    <xf numFmtId="0" fontId="2" fillId="2" borderId="0" xfId="0" applyNumberFormat="1" applyFont="1" applyFill="1" applyBorder="1" applyAlignment="1">
      <alignment horizontal="center" vertical="center" wrapText="1"/>
    </xf>
    <xf numFmtId="0" fontId="2" fillId="2" borderId="35" xfId="0" applyFont="1" applyFill="1" applyBorder="1" applyAlignment="1">
      <alignment horizontal="center" vertical="center"/>
    </xf>
    <xf numFmtId="38" fontId="2" fillId="2" borderId="15" xfId="1" applyFont="1" applyFill="1" applyBorder="1" applyAlignment="1" applyProtection="1">
      <alignment horizontal="right"/>
      <protection locked="0"/>
    </xf>
    <xf numFmtId="38" fontId="2" fillId="2" borderId="16" xfId="1" applyFont="1" applyFill="1" applyBorder="1" applyAlignment="1" applyProtection="1">
      <alignment horizontal="right"/>
      <protection locked="0"/>
    </xf>
    <xf numFmtId="38" fontId="2" fillId="2" borderId="16" xfId="1" applyFont="1" applyFill="1" applyBorder="1" applyAlignment="1" applyProtection="1">
      <protection locked="0"/>
    </xf>
    <xf numFmtId="38" fontId="2" fillId="2" borderId="16" xfId="1" applyFont="1" applyFill="1" applyBorder="1" applyAlignment="1" applyProtection="1">
      <alignment shrinkToFit="1"/>
      <protection locked="0"/>
    </xf>
    <xf numFmtId="0" fontId="11"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1" fillId="2" borderId="34"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wrapText="1"/>
    </xf>
    <xf numFmtId="0" fontId="2"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2" borderId="12" xfId="0" applyFont="1" applyFill="1" applyBorder="1" applyAlignment="1">
      <alignment wrapText="1"/>
    </xf>
    <xf numFmtId="0" fontId="11" fillId="2" borderId="12" xfId="0" applyFont="1" applyFill="1" applyBorder="1" applyAlignment="1">
      <alignment horizontal="left" vertical="center" wrapText="1"/>
    </xf>
    <xf numFmtId="0" fontId="2" fillId="2" borderId="11" xfId="0" applyFont="1" applyFill="1" applyBorder="1" applyAlignment="1">
      <alignment horizontal="center" vertical="center" wrapText="1"/>
    </xf>
    <xf numFmtId="38" fontId="2" fillId="2" borderId="15" xfId="1" applyFont="1" applyFill="1" applyBorder="1" applyAlignment="1" applyProtection="1">
      <alignment horizontal="right" shrinkToFit="1"/>
      <protection locked="0"/>
    </xf>
    <xf numFmtId="38" fontId="2" fillId="2" borderId="16" xfId="1" applyFont="1" applyFill="1" applyBorder="1" applyAlignment="1" applyProtection="1">
      <alignment horizontal="right" shrinkToFit="1"/>
      <protection locked="0"/>
    </xf>
    <xf numFmtId="38" fontId="2" fillId="2" borderId="0" xfId="0" applyNumberFormat="1" applyFont="1" applyFill="1" applyAlignment="1"/>
    <xf numFmtId="0" fontId="2" fillId="2" borderId="13" xfId="0" applyNumberFormat="1" applyFont="1" applyFill="1" applyBorder="1" applyAlignment="1">
      <alignment horizontal="center" vertical="center"/>
    </xf>
    <xf numFmtId="0" fontId="2" fillId="2" borderId="24" xfId="0" applyNumberFormat="1" applyFont="1" applyFill="1" applyBorder="1" applyAlignment="1">
      <alignment vertical="center"/>
    </xf>
    <xf numFmtId="0" fontId="2" fillId="2" borderId="8" xfId="0" applyNumberFormat="1" applyFont="1" applyFill="1" applyBorder="1" applyAlignment="1">
      <alignment horizontal="centerContinuous" vertical="center"/>
    </xf>
    <xf numFmtId="0" fontId="2" fillId="2" borderId="6" xfId="0" applyNumberFormat="1" applyFont="1" applyFill="1" applyBorder="1" applyAlignment="1">
      <alignment horizontal="centerContinuous" vertical="center"/>
    </xf>
    <xf numFmtId="0" fontId="2" fillId="2" borderId="7" xfId="0" applyNumberFormat="1" applyFont="1" applyFill="1" applyBorder="1" applyAlignment="1">
      <alignment horizontal="centerContinuous" vertical="center"/>
    </xf>
    <xf numFmtId="0" fontId="2" fillId="2" borderId="11" xfId="0" applyNumberFormat="1" applyFont="1" applyFill="1" applyBorder="1" applyAlignment="1">
      <alignment horizontal="center" vertical="center"/>
    </xf>
    <xf numFmtId="38" fontId="2" fillId="2" borderId="15" xfId="1" applyFont="1" applyFill="1" applyBorder="1" applyAlignment="1"/>
    <xf numFmtId="38" fontId="2" fillId="2" borderId="16" xfId="1" applyFont="1" applyFill="1" applyBorder="1" applyAlignment="1"/>
    <xf numFmtId="40" fontId="2" fillId="2" borderId="16" xfId="1" applyNumberFormat="1" applyFont="1" applyFill="1" applyBorder="1" applyAlignment="1"/>
    <xf numFmtId="38" fontId="2" fillId="2" borderId="16" xfId="1" applyFont="1" applyFill="1" applyBorder="1" applyAlignment="1">
      <alignment horizontal="right"/>
    </xf>
    <xf numFmtId="178" fontId="2" fillId="2" borderId="16" xfId="0" applyNumberFormat="1" applyFont="1" applyFill="1" applyBorder="1" applyAlignment="1">
      <alignment horizontal="right" vertical="center"/>
    </xf>
    <xf numFmtId="0" fontId="2" fillId="2" borderId="19" xfId="0" applyNumberFormat="1" applyFont="1" applyFill="1" applyBorder="1" applyAlignment="1">
      <alignment vertical="center"/>
    </xf>
    <xf numFmtId="0" fontId="2" fillId="2" borderId="19" xfId="0" applyFont="1" applyFill="1" applyBorder="1" applyAlignment="1">
      <alignment vertical="center"/>
    </xf>
    <xf numFmtId="176" fontId="2" fillId="2" borderId="0" xfId="0" applyNumberFormat="1" applyFont="1" applyFill="1" applyBorder="1" applyAlignment="1">
      <alignment vertical="center"/>
    </xf>
    <xf numFmtId="0" fontId="2" fillId="2" borderId="1" xfId="0" applyNumberFormat="1" applyFont="1" applyFill="1" applyBorder="1" applyAlignment="1">
      <alignment horizontal="centerContinuous" vertical="center"/>
    </xf>
    <xf numFmtId="0" fontId="2" fillId="2" borderId="19" xfId="0" applyNumberFormat="1" applyFont="1" applyFill="1" applyBorder="1" applyAlignment="1"/>
    <xf numFmtId="0" fontId="6" fillId="2" borderId="13" xfId="0" applyNumberFormat="1" applyFont="1" applyFill="1" applyBorder="1" applyAlignment="1">
      <alignment horizontal="center" vertical="center" wrapText="1"/>
    </xf>
    <xf numFmtId="0" fontId="2" fillId="2" borderId="10" xfId="0" applyNumberFormat="1" applyFont="1" applyFill="1" applyBorder="1" applyAlignment="1">
      <alignment horizontal="distributed" vertical="center" wrapText="1"/>
    </xf>
    <xf numFmtId="0" fontId="0" fillId="2" borderId="5" xfId="0" applyFill="1" applyBorder="1" applyAlignment="1">
      <alignment horizontal="center" vertical="center"/>
    </xf>
    <xf numFmtId="0" fontId="0" fillId="2" borderId="34" xfId="0" applyFill="1" applyBorder="1" applyAlignment="1">
      <alignment horizontal="center" vertical="center"/>
    </xf>
    <xf numFmtId="0" fontId="2" fillId="2" borderId="25" xfId="0" applyNumberFormat="1" applyFont="1" applyFill="1" applyBorder="1" applyAlignment="1">
      <alignment horizontal="center" vertical="center"/>
    </xf>
    <xf numFmtId="0" fontId="2" fillId="2" borderId="25" xfId="0" applyNumberFormat="1" applyFont="1" applyFill="1" applyBorder="1" applyAlignment="1">
      <alignment horizontal="distributed" vertical="center" wrapText="1"/>
    </xf>
    <xf numFmtId="0" fontId="2" fillId="2" borderId="26" xfId="0" applyNumberFormat="1" applyFont="1" applyFill="1" applyBorder="1" applyAlignment="1">
      <alignment horizontal="distributed" vertical="center" wrapText="1"/>
    </xf>
    <xf numFmtId="0" fontId="6" fillId="2" borderId="34" xfId="0" applyFont="1" applyFill="1" applyBorder="1" applyAlignment="1">
      <alignment horizontal="center" vertical="center" wrapText="1"/>
    </xf>
    <xf numFmtId="0" fontId="0" fillId="2" borderId="14" xfId="0" applyFill="1" applyBorder="1" applyAlignment="1">
      <alignment horizontal="distributed" vertical="center" wrapText="1"/>
    </xf>
    <xf numFmtId="0" fontId="0" fillId="2" borderId="34" xfId="0" applyFill="1" applyBorder="1" applyAlignment="1">
      <alignment horizontal="distributed" vertical="center" wrapText="1"/>
    </xf>
    <xf numFmtId="0" fontId="0" fillId="2" borderId="12" xfId="0" applyFill="1" applyBorder="1" applyAlignment="1">
      <alignment horizontal="center" vertical="center"/>
    </xf>
    <xf numFmtId="0" fontId="0" fillId="2" borderId="12" xfId="0" applyFill="1" applyBorder="1" applyAlignment="1">
      <alignment horizontal="distributed" vertical="center" wrapText="1"/>
    </xf>
    <xf numFmtId="0" fontId="0" fillId="2" borderId="11" xfId="0" applyFill="1" applyBorder="1" applyAlignment="1">
      <alignment horizontal="distributed" vertical="center" wrapText="1"/>
    </xf>
    <xf numFmtId="178" fontId="2" fillId="2" borderId="18" xfId="0" applyNumberFormat="1" applyFont="1" applyFill="1" applyBorder="1" applyAlignment="1"/>
    <xf numFmtId="178" fontId="2" fillId="2" borderId="27" xfId="0" applyNumberFormat="1" applyFont="1" applyFill="1" applyBorder="1" applyAlignment="1"/>
    <xf numFmtId="0" fontId="3" fillId="2" borderId="0" xfId="0" applyNumberFormat="1" applyFont="1" applyFill="1" applyAlignment="1"/>
    <xf numFmtId="41" fontId="2" fillId="2" borderId="15" xfId="2" applyNumberFormat="1" applyFont="1" applyFill="1" applyBorder="1" applyAlignment="1">
      <alignment horizontal="right" vertical="center"/>
    </xf>
    <xf numFmtId="41" fontId="2" fillId="2" borderId="16" xfId="2" applyNumberFormat="1" applyFont="1" applyFill="1" applyBorder="1" applyAlignment="1">
      <alignment horizontal="right" vertical="center"/>
    </xf>
    <xf numFmtId="0" fontId="2" fillId="2" borderId="6" xfId="0" applyNumberFormat="1"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2" fillId="2" borderId="0" xfId="0" applyNumberFormat="1" applyFont="1" applyFill="1" applyBorder="1" applyAlignment="1">
      <alignment horizontal="left"/>
    </xf>
    <xf numFmtId="0" fontId="2" fillId="2" borderId="10" xfId="0" applyNumberFormat="1" applyFont="1" applyFill="1" applyBorder="1" applyAlignment="1">
      <alignment horizontal="center" vertical="center"/>
    </xf>
    <xf numFmtId="0" fontId="0" fillId="2" borderId="11" xfId="0" applyFill="1" applyBorder="1" applyAlignment="1">
      <alignment horizontal="center" vertical="center"/>
    </xf>
    <xf numFmtId="0" fontId="2" fillId="2" borderId="4" xfId="0" applyNumberFormat="1" applyFont="1" applyFill="1" applyBorder="1" applyAlignment="1" applyProtection="1">
      <alignment horizontal="center"/>
      <protection locked="0"/>
    </xf>
    <xf numFmtId="0" fontId="2" fillId="2" borderId="28" xfId="0" quotePrefix="1" applyNumberFormat="1" applyFont="1" applyFill="1" applyBorder="1" applyAlignment="1" applyProtection="1">
      <alignment horizontal="center"/>
      <protection locked="0"/>
    </xf>
    <xf numFmtId="0" fontId="2" fillId="2" borderId="36" xfId="0" quotePrefix="1" applyNumberFormat="1" applyFont="1" applyFill="1" applyBorder="1" applyAlignment="1" applyProtection="1">
      <alignment horizontal="center"/>
      <protection locked="0"/>
    </xf>
    <xf numFmtId="0" fontId="2" fillId="2" borderId="0" xfId="0" applyNumberFormat="1" applyFont="1" applyFill="1" applyBorder="1" applyAlignment="1">
      <alignment horizontal="centerContinuous" wrapText="1"/>
    </xf>
    <xf numFmtId="0" fontId="2" fillId="2" borderId="9" xfId="0" applyNumberFormat="1" applyFont="1" applyFill="1" applyBorder="1" applyAlignment="1">
      <alignment horizontal="center" vertical="center"/>
    </xf>
    <xf numFmtId="0" fontId="2" fillId="2" borderId="9" xfId="0" applyNumberFormat="1" applyFont="1" applyFill="1" applyBorder="1" applyAlignment="1">
      <alignment vertical="center"/>
    </xf>
    <xf numFmtId="0" fontId="2" fillId="2" borderId="10" xfId="0" applyNumberFormat="1" applyFont="1" applyFill="1" applyBorder="1" applyAlignment="1">
      <alignment horizontal="center" vertical="center"/>
    </xf>
    <xf numFmtId="0" fontId="0" fillId="2" borderId="29" xfId="0" applyFill="1" applyBorder="1" applyAlignment="1">
      <alignment vertical="center"/>
    </xf>
    <xf numFmtId="0" fontId="0" fillId="2" borderId="2" xfId="0" applyFill="1" applyBorder="1" applyAlignment="1">
      <alignment vertical="center"/>
    </xf>
    <xf numFmtId="180" fontId="2" fillId="2" borderId="16" xfId="0" applyNumberFormat="1" applyFont="1" applyFill="1" applyBorder="1" applyAlignment="1">
      <alignment vertical="center"/>
    </xf>
    <xf numFmtId="3" fontId="2" fillId="2" borderId="0" xfId="0" applyNumberFormat="1" applyFont="1" applyFill="1" applyBorder="1" applyAlignment="1">
      <alignment vertical="center"/>
    </xf>
    <xf numFmtId="0" fontId="2" fillId="2" borderId="0" xfId="0" applyNumberFormat="1" applyFont="1" applyFill="1" applyBorder="1" applyAlignment="1">
      <alignment horizontal="centerContinuous" vertical="center"/>
    </xf>
    <xf numFmtId="3" fontId="2" fillId="2" borderId="0" xfId="0" applyNumberFormat="1" applyFont="1" applyFill="1" applyBorder="1" applyAlignment="1">
      <alignment horizontal="right"/>
    </xf>
    <xf numFmtId="0" fontId="0" fillId="2" borderId="35" xfId="0" applyFont="1" applyFill="1" applyBorder="1" applyAlignment="1">
      <alignment horizontal="center" vertical="center"/>
    </xf>
    <xf numFmtId="0" fontId="0" fillId="2" borderId="12" xfId="0" applyFont="1" applyFill="1" applyBorder="1" applyAlignment="1">
      <alignment horizontal="center" vertical="center"/>
    </xf>
    <xf numFmtId="0" fontId="2" fillId="2" borderId="11" xfId="0" applyNumberFormat="1" applyFont="1" applyFill="1" applyBorder="1" applyAlignment="1">
      <alignment horizontal="center" vertical="center"/>
    </xf>
    <xf numFmtId="41" fontId="2" fillId="2" borderId="18" xfId="0" applyNumberFormat="1" applyFont="1" applyFill="1" applyBorder="1" applyAlignment="1">
      <alignment horizontal="right" vertical="center"/>
    </xf>
    <xf numFmtId="178" fontId="2" fillId="2" borderId="27" xfId="0" applyNumberFormat="1" applyFont="1" applyFill="1" applyBorder="1" applyAlignment="1">
      <alignment vertical="center"/>
    </xf>
    <xf numFmtId="41" fontId="2" fillId="2" borderId="27" xfId="0" applyNumberFormat="1" applyFont="1" applyFill="1" applyBorder="1" applyAlignment="1">
      <alignment horizontal="right" vertical="center"/>
    </xf>
    <xf numFmtId="179" fontId="2" fillId="2" borderId="0" xfId="0" applyNumberFormat="1" applyFont="1" applyFill="1" applyBorder="1" applyAlignment="1"/>
    <xf numFmtId="41" fontId="13" fillId="2" borderId="14" xfId="0" applyNumberFormat="1" applyFont="1" applyFill="1" applyBorder="1" applyAlignment="1">
      <alignment horizontal="right"/>
    </xf>
    <xf numFmtId="41" fontId="13" fillId="2" borderId="0" xfId="0" applyNumberFormat="1" applyFont="1" applyFill="1" applyBorder="1" applyAlignment="1">
      <alignment horizontal="right"/>
    </xf>
    <xf numFmtId="178" fontId="13" fillId="2" borderId="0" xfId="0" applyNumberFormat="1" applyFont="1" applyFill="1" applyBorder="1" applyAlignment="1">
      <alignment horizontal="right"/>
    </xf>
  </cellXfs>
  <cellStyles count="8">
    <cellStyle name="ハイパーリンク" xfId="7" builtinId="8"/>
    <cellStyle name="桁区切り" xfId="1" builtinId="6"/>
    <cellStyle name="桁区切り 2" xfId="2"/>
    <cellStyle name="標準" xfId="0" builtinId="0"/>
    <cellStyle name="標準 2" xfId="6"/>
    <cellStyle name="標準_h01071218" xfId="3"/>
    <cellStyle name="標準_Sheet1" xfId="4"/>
    <cellStyle name="標準_Sheet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ity.himeji.lg.jp/&#24773;&#22577;&#25919;&#31574;&#23460;/06_&#24773;&#22577;&#25919;&#31574;&#35506;&#32113;&#35336;&#20849;&#26377;&#12501;&#12457;&#12523;&#12480;/toukei/toukeiHP/h01/h0117/00&#24773;&#22577;&#21270;&#25512;&#36914;&#234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41003/Desktop/&#35201;&#35239;/&#20196;&#21644;&#20803;&#24180;/00&#24773;&#22577;&#21270;&#25512;&#36914;&#234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
      <sheetName val="１－４"/>
      <sheetName val="２－１"/>
      <sheetName val="２－２"/>
      <sheetName val="２－３"/>
      <sheetName val="２－５"/>
      <sheetName val="２－６"/>
      <sheetName val="２－７"/>
      <sheetName val="２－８・９"/>
      <sheetName val="２－１０"/>
      <sheetName val="２－１２"/>
      <sheetName val="２－１３"/>
      <sheetName val="２－１４・１５"/>
      <sheetName val="２－１６.・１７"/>
      <sheetName val="２－１８"/>
      <sheetName val="２－１９"/>
      <sheetName val="２－２０"/>
      <sheetName val="２－２１"/>
      <sheetName val="２－２２"/>
      <sheetName val="２－２３"/>
      <sheetName val="２－２４"/>
      <sheetName val="２ー２５・２６"/>
      <sheetName val="４－１・２"/>
      <sheetName val="４－３"/>
      <sheetName val="４－４・６"/>
      <sheetName val="４－５・７"/>
      <sheetName val="４－８"/>
      <sheetName val="４－９"/>
      <sheetName val="６－１"/>
      <sheetName val="６－２"/>
      <sheetName val="６－３"/>
      <sheetName val="６－４"/>
      <sheetName val="６－５"/>
      <sheetName val="６－６"/>
      <sheetName val="６－１０"/>
      <sheetName val="６－１３"/>
      <sheetName val="７－１"/>
      <sheetName val="７－２"/>
      <sheetName val="７－３"/>
      <sheetName val="７－４"/>
      <sheetName val="７－５"/>
      <sheetName val="７－６"/>
      <sheetName val="７－７"/>
      <sheetName val="７－８"/>
      <sheetName val="７－９"/>
      <sheetName val="７－１０・１１"/>
      <sheetName val="７－１２"/>
      <sheetName val="７－１３"/>
      <sheetName val="７－１４"/>
      <sheetName val="９ー１"/>
      <sheetName val="９ー２"/>
      <sheetName val="９－５"/>
      <sheetName val="９－６・７"/>
      <sheetName val="９－８"/>
      <sheetName val="９－９・１０"/>
      <sheetName val="９－１１"/>
      <sheetName val="１０－１・２・３"/>
      <sheetName val="１０－４"/>
      <sheetName val="１０－８"/>
      <sheetName val="１０－９"/>
      <sheetName val="１０－１１"/>
      <sheetName val="１１－３"/>
      <sheetName val="１１－４"/>
      <sheetName val="１４ー５"/>
      <sheetName val="１５－１"/>
      <sheetName val="１５－２・３"/>
      <sheetName val="１５－４"/>
      <sheetName val="１５－５"/>
      <sheetName val="１５－６"/>
      <sheetName val="１５－７"/>
      <sheetName val="１５－８"/>
      <sheetName val="１５－９・１０"/>
      <sheetName val="１７－１"/>
      <sheetName val="１７－２"/>
      <sheetName val="１７－３"/>
      <sheetName val="１７－４・５"/>
      <sheetName val="１７－１５"/>
      <sheetName val="１７－１６"/>
    </sheetNames>
    <sheetDataSet>
      <sheetData sheetId="0" refreshError="1"/>
      <sheetData sheetId="1" refreshError="1"/>
      <sheetData sheetId="2" refreshError="1"/>
      <sheetData sheetId="3" refreshError="1"/>
      <sheetData sheetId="4" refreshError="1"/>
      <sheetData sheetId="5">
        <row r="1">
          <cell r="A1" t="str">
            <v>　人口増加率</v>
          </cell>
        </row>
        <row r="3">
          <cell r="A3" t="str">
            <v xml:space="preserve"> (1) 人口増加率 </v>
          </cell>
          <cell r="G3" t="str">
            <v>（各年１月～12月)</v>
          </cell>
        </row>
        <row r="4">
          <cell r="A4" t="str">
            <v>区       分</v>
          </cell>
          <cell r="B4" t="str">
            <v>出 生 率</v>
          </cell>
          <cell r="C4" t="str">
            <v>死 亡 率</v>
          </cell>
          <cell r="D4" t="str">
            <v>転 入 率</v>
          </cell>
          <cell r="E4" t="str">
            <v>転 出 率</v>
          </cell>
          <cell r="F4" t="str">
            <v>純 増 減</v>
          </cell>
          <cell r="G4" t="str">
            <v>純増減率</v>
          </cell>
        </row>
        <row r="5">
          <cell r="B5" t="str">
            <v xml:space="preserve"> (‰)</v>
          </cell>
          <cell r="C5" t="str">
            <v xml:space="preserve"> (‰)</v>
          </cell>
          <cell r="D5" t="str">
            <v xml:space="preserve"> (‰)</v>
          </cell>
          <cell r="E5" t="str">
            <v xml:space="preserve"> (‰)</v>
          </cell>
          <cell r="F5" t="str">
            <v>(人)</v>
          </cell>
          <cell r="G5" t="str">
            <v xml:space="preserve"> (‰)</v>
          </cell>
        </row>
        <row r="6">
          <cell r="A6" t="str">
            <v>平 成 12 年</v>
          </cell>
          <cell r="B6">
            <v>11.839552426031545</v>
          </cell>
          <cell r="C6">
            <v>7.6665440131127802</v>
          </cell>
          <cell r="D6">
            <v>39.455418220742942</v>
          </cell>
          <cell r="E6">
            <v>47.121962233855726</v>
          </cell>
          <cell r="F6">
            <v>-360</v>
          </cell>
          <cell r="G6">
            <v>-0.75264680794126004</v>
          </cell>
        </row>
        <row r="7">
          <cell r="A7" t="str">
            <v xml:space="preserve">   13</v>
          </cell>
          <cell r="B7">
            <v>11.2</v>
          </cell>
          <cell r="C7">
            <v>7.8</v>
          </cell>
          <cell r="D7">
            <v>35</v>
          </cell>
          <cell r="E7">
            <v>36.700000000000003</v>
          </cell>
          <cell r="F7">
            <v>805</v>
          </cell>
          <cell r="G7">
            <v>1.7</v>
          </cell>
        </row>
        <row r="8">
          <cell r="A8" t="str">
            <v xml:space="preserve">   14</v>
          </cell>
          <cell r="B8">
            <v>11</v>
          </cell>
          <cell r="C8">
            <v>7.6</v>
          </cell>
          <cell r="D8">
            <v>34.4</v>
          </cell>
          <cell r="E8">
            <v>35.9</v>
          </cell>
          <cell r="F8">
            <v>870</v>
          </cell>
          <cell r="G8">
            <v>1.8</v>
          </cell>
        </row>
        <row r="9">
          <cell r="A9" t="str">
            <v xml:space="preserve">   15</v>
          </cell>
          <cell r="B9">
            <v>10.545389486648192</v>
          </cell>
          <cell r="C9">
            <v>7.7472934401810756</v>
          </cell>
          <cell r="D9">
            <v>34.428023399988348</v>
          </cell>
          <cell r="E9">
            <v>36.402293398573697</v>
          </cell>
          <cell r="F9">
            <v>396</v>
          </cell>
          <cell r="G9">
            <v>0.8238260478817685</v>
          </cell>
        </row>
        <row r="10">
          <cell r="A10" t="str">
            <v xml:space="preserve">   16</v>
          </cell>
          <cell r="B10" t="e">
            <v>#VALUE!</v>
          </cell>
          <cell r="C10" t="e">
            <v>#VALUE!</v>
          </cell>
          <cell r="D10" t="e">
            <v>#VALUE!</v>
          </cell>
          <cell r="E10" t="e">
            <v>#VALUE!</v>
          </cell>
          <cell r="F10">
            <v>0</v>
          </cell>
          <cell r="G10" t="e">
            <v>#VALUE!</v>
          </cell>
        </row>
        <row r="11">
          <cell r="A11">
            <v>17</v>
          </cell>
          <cell r="B11" t="e">
            <v>#VALUE!</v>
          </cell>
          <cell r="C11" t="e">
            <v>#VALUE!</v>
          </cell>
          <cell r="D11" t="e">
            <v>#VALUE!</v>
          </cell>
          <cell r="E11">
            <v>0</v>
          </cell>
          <cell r="F11" t="e">
            <v>#VALUE!</v>
          </cell>
          <cell r="G11">
            <v>0</v>
          </cell>
        </row>
        <row r="12">
          <cell r="A12" t="str">
            <v>注）年率(‰)＝年間の増減数÷各年10月１日現在の推計人口×1000</v>
          </cell>
          <cell r="G12" t="str">
            <v>資料：情報化推進室</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74"/>
  <sheetViews>
    <sheetView zoomScaleNormal="100" zoomScaleSheetLayoutView="100" workbookViewId="0">
      <selection activeCell="AI20" sqref="AI20"/>
    </sheetView>
  </sheetViews>
  <sheetFormatPr defaultColWidth="9" defaultRowHeight="10.8"/>
  <cols>
    <col min="1" max="6" width="2.09765625" style="141" customWidth="1"/>
    <col min="7" max="7" width="2.8984375" style="141" customWidth="1"/>
    <col min="8" max="8" width="1.69921875" style="141" customWidth="1"/>
    <col min="9" max="9" width="6.19921875" style="141" customWidth="1"/>
    <col min="10" max="10" width="0.8984375" style="141" customWidth="1"/>
    <col min="11" max="27" width="2.09765625" style="141" customWidth="1"/>
    <col min="28" max="29" width="2.09765625" style="142" customWidth="1"/>
    <col min="30" max="40" width="2.09765625" style="141" customWidth="1"/>
    <col min="41" max="43" width="2.09765625" style="140" customWidth="1"/>
    <col min="44" max="44" width="1.69921875" style="140" customWidth="1"/>
    <col min="45" max="16384" width="9" style="140"/>
  </cols>
  <sheetData>
    <row r="3" spans="1:40" s="145" customFormat="1" ht="18" customHeight="1">
      <c r="A3" s="144"/>
      <c r="B3" s="144"/>
      <c r="C3" s="144"/>
      <c r="D3" s="144"/>
      <c r="E3" s="144"/>
      <c r="F3" s="144"/>
      <c r="J3" s="189" t="s">
        <v>549</v>
      </c>
      <c r="K3" s="189"/>
      <c r="L3" s="189"/>
      <c r="M3" s="189"/>
      <c r="N3" s="189"/>
      <c r="O3" s="189"/>
      <c r="P3" s="189"/>
      <c r="Q3" s="189"/>
      <c r="R3" s="189"/>
      <c r="S3" s="189"/>
      <c r="T3" s="189"/>
      <c r="U3" s="189"/>
      <c r="V3" s="189"/>
      <c r="W3" s="189"/>
      <c r="X3" s="189"/>
      <c r="Y3" s="189"/>
      <c r="Z3" s="189"/>
      <c r="AA3" s="151"/>
      <c r="AB3" s="150"/>
      <c r="AC3" s="149"/>
      <c r="AD3" s="144"/>
      <c r="AE3" s="144"/>
      <c r="AF3" s="144"/>
      <c r="AG3" s="144"/>
      <c r="AH3" s="144"/>
      <c r="AI3" s="144"/>
      <c r="AJ3" s="144"/>
      <c r="AK3" s="144"/>
      <c r="AL3" s="144"/>
      <c r="AM3" s="144"/>
      <c r="AN3" s="144"/>
    </row>
    <row r="4" spans="1:40" s="145" customFormat="1" ht="18" customHeight="1">
      <c r="A4" s="144"/>
      <c r="B4" s="144"/>
      <c r="C4" s="144"/>
      <c r="D4" s="144"/>
      <c r="E4" s="144"/>
      <c r="F4" s="144"/>
      <c r="G4" s="149"/>
      <c r="H4" s="151"/>
      <c r="I4" s="151"/>
      <c r="J4" s="189"/>
      <c r="K4" s="189"/>
      <c r="L4" s="189"/>
      <c r="M4" s="189"/>
      <c r="N4" s="189"/>
      <c r="O4" s="189"/>
      <c r="P4" s="189"/>
      <c r="Q4" s="189"/>
      <c r="R4" s="189"/>
      <c r="S4" s="189"/>
      <c r="T4" s="189"/>
      <c r="U4" s="189"/>
      <c r="V4" s="189"/>
      <c r="W4" s="189"/>
      <c r="X4" s="189"/>
      <c r="Y4" s="189"/>
      <c r="Z4" s="189"/>
      <c r="AA4" s="151"/>
      <c r="AB4" s="150"/>
      <c r="AC4" s="149"/>
      <c r="AD4" s="144"/>
      <c r="AE4" s="144"/>
      <c r="AF4" s="144"/>
      <c r="AG4" s="144"/>
      <c r="AH4" s="144"/>
      <c r="AI4" s="144"/>
      <c r="AJ4" s="144"/>
      <c r="AK4" s="144"/>
      <c r="AL4" s="144"/>
      <c r="AM4" s="144"/>
      <c r="AN4" s="144"/>
    </row>
    <row r="5" spans="1:40" s="145" customFormat="1" ht="18" customHeight="1">
      <c r="A5" s="144"/>
      <c r="B5" s="144"/>
      <c r="C5" s="144"/>
      <c r="D5" s="144"/>
      <c r="E5" s="144"/>
      <c r="F5" s="144"/>
      <c r="G5" s="149"/>
      <c r="H5" s="151"/>
      <c r="I5" s="151"/>
      <c r="J5" s="189"/>
      <c r="K5" s="189"/>
      <c r="L5" s="189"/>
      <c r="M5" s="189"/>
      <c r="N5" s="189"/>
      <c r="O5" s="189"/>
      <c r="P5" s="189"/>
      <c r="Q5" s="189"/>
      <c r="R5" s="189"/>
      <c r="S5" s="189"/>
      <c r="T5" s="189"/>
      <c r="U5" s="189"/>
      <c r="V5" s="189"/>
      <c r="W5" s="189"/>
      <c r="X5" s="189"/>
      <c r="Y5" s="189"/>
      <c r="Z5" s="189"/>
      <c r="AA5" s="151"/>
      <c r="AB5" s="150"/>
      <c r="AC5" s="149"/>
      <c r="AD5" s="144"/>
      <c r="AE5" s="144"/>
      <c r="AF5" s="144"/>
      <c r="AG5" s="144"/>
      <c r="AH5" s="144"/>
      <c r="AI5" s="144"/>
      <c r="AJ5" s="144"/>
      <c r="AK5" s="144"/>
      <c r="AL5" s="144"/>
      <c r="AM5" s="144"/>
      <c r="AN5" s="144"/>
    </row>
    <row r="6" spans="1:40" s="145" customFormat="1" ht="15" customHeight="1">
      <c r="A6" s="144"/>
      <c r="B6" s="144"/>
      <c r="C6" s="144"/>
      <c r="D6" s="144"/>
      <c r="E6" s="144"/>
      <c r="F6" s="144"/>
      <c r="G6" s="149"/>
      <c r="H6" s="151"/>
      <c r="I6" s="151"/>
      <c r="J6" s="151"/>
      <c r="K6" s="151"/>
      <c r="L6" s="151"/>
      <c r="M6" s="151"/>
      <c r="N6" s="151"/>
      <c r="O6" s="151"/>
      <c r="P6" s="151"/>
      <c r="Q6" s="151"/>
      <c r="R6" s="151"/>
      <c r="S6" s="151"/>
      <c r="T6" s="151"/>
      <c r="U6" s="151"/>
      <c r="V6" s="151"/>
      <c r="W6" s="151"/>
      <c r="X6" s="151"/>
      <c r="Y6" s="151"/>
      <c r="Z6" s="151"/>
      <c r="AA6" s="151"/>
      <c r="AB6" s="150"/>
      <c r="AC6" s="149"/>
      <c r="AD6" s="144"/>
      <c r="AE6" s="144"/>
      <c r="AF6" s="144"/>
      <c r="AG6" s="144"/>
      <c r="AH6" s="144"/>
      <c r="AI6" s="144"/>
      <c r="AJ6" s="144"/>
      <c r="AK6" s="144"/>
      <c r="AL6" s="144"/>
      <c r="AM6" s="144"/>
      <c r="AN6" s="144"/>
    </row>
    <row r="7" spans="1:40" s="148" customFormat="1" ht="15" customHeight="1">
      <c r="A7" s="147"/>
      <c r="B7" s="147"/>
      <c r="C7" s="147"/>
      <c r="D7" s="147"/>
      <c r="E7" s="147"/>
      <c r="F7" s="147"/>
      <c r="G7" s="188" t="s">
        <v>548</v>
      </c>
      <c r="H7" s="188"/>
      <c r="I7" s="188"/>
      <c r="J7" s="144"/>
      <c r="K7" s="144" t="s">
        <v>544</v>
      </c>
      <c r="L7" s="144" t="s">
        <v>532</v>
      </c>
      <c r="M7" s="144" t="s">
        <v>458</v>
      </c>
      <c r="N7" s="144" t="s">
        <v>359</v>
      </c>
      <c r="O7" s="144" t="s">
        <v>375</v>
      </c>
      <c r="P7" s="144" t="s">
        <v>353</v>
      </c>
      <c r="Q7" s="144" t="s">
        <v>367</v>
      </c>
      <c r="R7" s="144" t="s">
        <v>366</v>
      </c>
      <c r="S7" s="144" t="s">
        <v>390</v>
      </c>
      <c r="T7" s="144" t="s">
        <v>411</v>
      </c>
      <c r="U7" s="144" t="s">
        <v>444</v>
      </c>
      <c r="V7" s="144" t="s">
        <v>361</v>
      </c>
      <c r="W7" s="144" t="s">
        <v>360</v>
      </c>
      <c r="X7" s="144"/>
      <c r="Y7" s="144"/>
      <c r="Z7" s="144"/>
      <c r="AA7" s="144"/>
      <c r="AB7" s="143"/>
      <c r="AC7" s="143"/>
      <c r="AE7" s="147"/>
      <c r="AF7" s="147"/>
      <c r="AG7" s="147"/>
      <c r="AH7" s="147"/>
      <c r="AI7" s="147"/>
      <c r="AJ7" s="147"/>
      <c r="AK7" s="147"/>
      <c r="AL7" s="147"/>
      <c r="AM7" s="147"/>
      <c r="AN7" s="147"/>
    </row>
    <row r="8" spans="1:40" s="148" customFormat="1" ht="15" customHeight="1">
      <c r="A8" s="147"/>
      <c r="B8" s="147"/>
      <c r="C8" s="147"/>
      <c r="D8" s="147"/>
      <c r="E8" s="147"/>
      <c r="F8" s="147"/>
      <c r="G8" s="188" t="s">
        <v>547</v>
      </c>
      <c r="H8" s="188"/>
      <c r="I8" s="188"/>
      <c r="J8" s="144"/>
      <c r="K8" s="144" t="s">
        <v>546</v>
      </c>
      <c r="L8" s="144" t="s">
        <v>545</v>
      </c>
      <c r="M8" s="144" t="s">
        <v>544</v>
      </c>
      <c r="N8" s="144" t="s">
        <v>532</v>
      </c>
      <c r="O8" s="144" t="s">
        <v>458</v>
      </c>
      <c r="P8" s="144" t="s">
        <v>398</v>
      </c>
      <c r="Q8" s="144" t="s">
        <v>543</v>
      </c>
      <c r="R8" s="144" t="s">
        <v>514</v>
      </c>
      <c r="S8" s="144" t="s">
        <v>355</v>
      </c>
      <c r="T8" s="144" t="s">
        <v>535</v>
      </c>
      <c r="U8" s="144" t="s">
        <v>444</v>
      </c>
      <c r="V8" s="144" t="s">
        <v>361</v>
      </c>
      <c r="W8" s="144" t="s">
        <v>360</v>
      </c>
      <c r="X8" s="144"/>
      <c r="Y8" s="144"/>
      <c r="Z8" s="144"/>
      <c r="AA8" s="144"/>
      <c r="AB8" s="143"/>
      <c r="AC8" s="143"/>
      <c r="AE8" s="147"/>
      <c r="AF8" s="147"/>
      <c r="AG8" s="147"/>
      <c r="AH8" s="147"/>
      <c r="AI8" s="147"/>
      <c r="AJ8" s="147"/>
      <c r="AK8" s="147"/>
      <c r="AL8" s="147"/>
      <c r="AM8" s="147"/>
      <c r="AN8" s="147"/>
    </row>
    <row r="9" spans="1:40" s="148" customFormat="1" ht="15" customHeight="1">
      <c r="A9" s="147"/>
      <c r="B9" s="147"/>
      <c r="C9" s="147"/>
      <c r="D9" s="147"/>
      <c r="E9" s="147"/>
      <c r="F9" s="147"/>
      <c r="G9" s="188" t="s">
        <v>542</v>
      </c>
      <c r="H9" s="188"/>
      <c r="I9" s="188"/>
      <c r="J9" s="144"/>
      <c r="K9" s="144" t="s">
        <v>375</v>
      </c>
      <c r="L9" s="144" t="s">
        <v>537</v>
      </c>
      <c r="M9" s="144" t="s">
        <v>433</v>
      </c>
      <c r="N9" s="144" t="s">
        <v>541</v>
      </c>
      <c r="O9" s="144" t="s">
        <v>354</v>
      </c>
      <c r="P9" s="144" t="s">
        <v>375</v>
      </c>
      <c r="Q9" s="144" t="s">
        <v>537</v>
      </c>
      <c r="R9" s="144" t="s">
        <v>540</v>
      </c>
      <c r="S9" s="144" t="s">
        <v>539</v>
      </c>
      <c r="T9" s="144" t="s">
        <v>398</v>
      </c>
      <c r="U9" s="144" t="s">
        <v>530</v>
      </c>
      <c r="V9" s="144" t="s">
        <v>412</v>
      </c>
      <c r="W9" s="144" t="s">
        <v>411</v>
      </c>
      <c r="X9" s="144" t="s">
        <v>361</v>
      </c>
      <c r="Y9" s="144" t="s">
        <v>360</v>
      </c>
      <c r="Z9" s="144"/>
      <c r="AA9" s="144"/>
      <c r="AB9" s="143"/>
      <c r="AC9" s="143"/>
      <c r="AE9" s="147"/>
      <c r="AF9" s="147"/>
      <c r="AG9" s="147"/>
      <c r="AH9" s="147"/>
      <c r="AI9" s="147"/>
      <c r="AJ9" s="147"/>
      <c r="AK9" s="147"/>
      <c r="AL9" s="147"/>
      <c r="AM9" s="147"/>
      <c r="AN9" s="147"/>
    </row>
    <row r="10" spans="1:40" s="148" customFormat="1" ht="15" customHeight="1">
      <c r="A10" s="147"/>
      <c r="B10" s="147"/>
      <c r="C10" s="147"/>
      <c r="D10" s="147"/>
      <c r="E10" s="147"/>
      <c r="F10" s="147"/>
      <c r="G10" s="188" t="s">
        <v>538</v>
      </c>
      <c r="H10" s="188"/>
      <c r="I10" s="188"/>
      <c r="J10" s="144"/>
      <c r="K10" s="144" t="s">
        <v>375</v>
      </c>
      <c r="L10" s="144" t="s">
        <v>537</v>
      </c>
      <c r="M10" s="144" t="s">
        <v>398</v>
      </c>
      <c r="N10" s="144" t="s">
        <v>530</v>
      </c>
      <c r="O10" s="144" t="s">
        <v>412</v>
      </c>
      <c r="P10" s="144" t="s">
        <v>411</v>
      </c>
      <c r="Q10" s="144" t="s">
        <v>361</v>
      </c>
      <c r="R10" s="144" t="s">
        <v>360</v>
      </c>
      <c r="S10" s="144"/>
      <c r="T10" s="144"/>
      <c r="U10" s="144"/>
      <c r="V10" s="143"/>
      <c r="W10" s="143"/>
      <c r="Y10" s="147"/>
      <c r="Z10" s="147"/>
      <c r="AA10" s="147"/>
      <c r="AB10" s="147"/>
      <c r="AC10" s="147"/>
      <c r="AD10" s="147"/>
      <c r="AE10" s="147"/>
      <c r="AF10" s="147"/>
      <c r="AG10" s="147"/>
      <c r="AH10" s="147"/>
    </row>
    <row r="11" spans="1:40" s="148" customFormat="1" ht="15" customHeight="1">
      <c r="A11" s="147"/>
      <c r="B11" s="147"/>
      <c r="C11" s="147"/>
      <c r="D11" s="147"/>
      <c r="E11" s="147"/>
      <c r="F11" s="147"/>
      <c r="G11" s="188" t="s">
        <v>536</v>
      </c>
      <c r="H11" s="188"/>
      <c r="I11" s="188"/>
      <c r="J11" s="144"/>
      <c r="K11" s="144" t="s">
        <v>535</v>
      </c>
      <c r="L11" s="144" t="s">
        <v>534</v>
      </c>
      <c r="M11" s="144" t="s">
        <v>379</v>
      </c>
      <c r="N11" s="144" t="s">
        <v>378</v>
      </c>
      <c r="O11" s="144" t="s">
        <v>533</v>
      </c>
      <c r="P11" s="144" t="s">
        <v>532</v>
      </c>
      <c r="Q11" s="144" t="s">
        <v>531</v>
      </c>
      <c r="R11" s="144" t="s">
        <v>375</v>
      </c>
      <c r="S11" s="144" t="s">
        <v>398</v>
      </c>
      <c r="T11" s="144" t="s">
        <v>530</v>
      </c>
      <c r="U11" s="144" t="s">
        <v>412</v>
      </c>
      <c r="V11" s="144" t="s">
        <v>411</v>
      </c>
      <c r="W11" s="144" t="s">
        <v>361</v>
      </c>
      <c r="X11" s="144" t="s">
        <v>360</v>
      </c>
      <c r="Y11" s="144"/>
      <c r="Z11" s="144"/>
      <c r="AA11" s="144"/>
      <c r="AB11" s="143"/>
      <c r="AC11" s="143"/>
      <c r="AE11" s="147"/>
      <c r="AF11" s="147"/>
      <c r="AG11" s="147"/>
      <c r="AH11" s="147"/>
      <c r="AI11" s="147"/>
      <c r="AJ11" s="147"/>
      <c r="AK11" s="147"/>
      <c r="AL11" s="147"/>
      <c r="AM11" s="147"/>
      <c r="AN11" s="147"/>
    </row>
    <row r="12" spans="1:40" s="148" customFormat="1" ht="15" customHeight="1">
      <c r="A12" s="147"/>
      <c r="B12" s="147"/>
      <c r="C12" s="147"/>
      <c r="D12" s="147"/>
      <c r="E12" s="147"/>
      <c r="F12" s="147"/>
      <c r="G12" s="188" t="s">
        <v>529</v>
      </c>
      <c r="H12" s="188"/>
      <c r="I12" s="188"/>
      <c r="J12" s="144"/>
      <c r="K12" s="144" t="s">
        <v>456</v>
      </c>
      <c r="L12" s="144" t="s">
        <v>528</v>
      </c>
      <c r="M12" s="144" t="s">
        <v>526</v>
      </c>
      <c r="N12" s="144" t="s">
        <v>365</v>
      </c>
      <c r="O12" s="144" t="s">
        <v>363</v>
      </c>
      <c r="P12" s="144" t="s">
        <v>433</v>
      </c>
      <c r="Q12" s="144" t="s">
        <v>527</v>
      </c>
      <c r="R12" s="144" t="s">
        <v>526</v>
      </c>
      <c r="S12" s="144" t="s">
        <v>361</v>
      </c>
      <c r="T12" s="144" t="s">
        <v>360</v>
      </c>
      <c r="U12" s="144"/>
      <c r="V12" s="144"/>
      <c r="W12" s="144"/>
      <c r="X12" s="144"/>
      <c r="Y12" s="144"/>
      <c r="Z12" s="144"/>
      <c r="AA12" s="144"/>
      <c r="AB12" s="143"/>
      <c r="AC12" s="143"/>
      <c r="AE12" s="147"/>
      <c r="AF12" s="147"/>
      <c r="AG12" s="147"/>
      <c r="AH12" s="147"/>
      <c r="AI12" s="147"/>
      <c r="AJ12" s="147"/>
      <c r="AK12" s="147"/>
      <c r="AL12" s="147"/>
      <c r="AM12" s="147"/>
      <c r="AN12" s="147"/>
    </row>
    <row r="13" spans="1:40" s="148" customFormat="1" ht="15" customHeight="1">
      <c r="A13" s="147"/>
      <c r="B13" s="147"/>
      <c r="C13" s="147"/>
      <c r="D13" s="147"/>
      <c r="E13" s="147"/>
      <c r="F13" s="147"/>
      <c r="G13" s="188" t="s">
        <v>525</v>
      </c>
      <c r="H13" s="188"/>
      <c r="I13" s="188"/>
      <c r="J13" s="144"/>
      <c r="K13" s="144" t="s">
        <v>524</v>
      </c>
      <c r="L13" s="144" t="s">
        <v>523</v>
      </c>
      <c r="M13" s="144" t="s">
        <v>522</v>
      </c>
      <c r="N13" s="144" t="s">
        <v>369</v>
      </c>
      <c r="O13" s="144" t="s">
        <v>368</v>
      </c>
      <c r="P13" s="144" t="s">
        <v>367</v>
      </c>
      <c r="Q13" s="144" t="s">
        <v>366</v>
      </c>
      <c r="R13" s="144" t="s">
        <v>381</v>
      </c>
      <c r="S13" s="144" t="s">
        <v>380</v>
      </c>
      <c r="T13" s="144" t="s">
        <v>368</v>
      </c>
      <c r="U13" s="144" t="s">
        <v>521</v>
      </c>
      <c r="V13" s="144" t="s">
        <v>520</v>
      </c>
      <c r="W13" s="144" t="s">
        <v>361</v>
      </c>
      <c r="X13" s="144" t="s">
        <v>360</v>
      </c>
      <c r="Y13" s="144"/>
      <c r="Z13" s="144"/>
      <c r="AA13" s="144"/>
      <c r="AB13" s="143"/>
      <c r="AC13" s="143"/>
      <c r="AD13" s="147"/>
      <c r="AE13" s="147"/>
      <c r="AF13" s="147"/>
      <c r="AG13" s="147"/>
      <c r="AH13" s="147"/>
      <c r="AI13" s="147"/>
      <c r="AJ13" s="147"/>
      <c r="AK13" s="147"/>
      <c r="AL13" s="147"/>
      <c r="AM13" s="147"/>
      <c r="AN13" s="147"/>
    </row>
    <row r="14" spans="1:40" s="148" customFormat="1" ht="15" customHeight="1">
      <c r="A14" s="147"/>
      <c r="B14" s="147"/>
      <c r="C14" s="147"/>
      <c r="D14" s="147"/>
      <c r="E14" s="147"/>
      <c r="F14" s="147"/>
      <c r="G14" s="188" t="s">
        <v>519</v>
      </c>
      <c r="H14" s="188"/>
      <c r="I14" s="188"/>
      <c r="J14" s="144"/>
      <c r="K14" s="144" t="s">
        <v>500</v>
      </c>
      <c r="L14" s="144" t="s">
        <v>512</v>
      </c>
      <c r="M14" s="144" t="s">
        <v>497</v>
      </c>
      <c r="N14" s="144" t="s">
        <v>390</v>
      </c>
      <c r="O14" s="144" t="s">
        <v>411</v>
      </c>
      <c r="P14" s="144" t="s">
        <v>444</v>
      </c>
      <c r="Q14" s="144" t="s">
        <v>361</v>
      </c>
      <c r="R14" s="144" t="s">
        <v>360</v>
      </c>
      <c r="S14" s="144" t="s">
        <v>428</v>
      </c>
      <c r="T14" s="144" t="s">
        <v>516</v>
      </c>
      <c r="U14" s="144" t="s">
        <v>515</v>
      </c>
      <c r="V14" s="144" t="s">
        <v>510</v>
      </c>
      <c r="W14" s="144" t="s">
        <v>390</v>
      </c>
      <c r="X14" s="144" t="s">
        <v>433</v>
      </c>
      <c r="Y14" s="144" t="s">
        <v>518</v>
      </c>
      <c r="Z14" s="144" t="s">
        <v>356</v>
      </c>
      <c r="AA14" s="144" t="s">
        <v>415</v>
      </c>
      <c r="AB14" s="143"/>
      <c r="AC14" s="143"/>
      <c r="AD14" s="147"/>
      <c r="AE14" s="147"/>
      <c r="AF14" s="147"/>
      <c r="AG14" s="147"/>
      <c r="AH14" s="147"/>
      <c r="AI14" s="147"/>
      <c r="AJ14" s="147"/>
      <c r="AK14" s="147"/>
      <c r="AL14" s="147"/>
      <c r="AM14" s="147"/>
      <c r="AN14" s="147"/>
    </row>
    <row r="15" spans="1:40" s="148" customFormat="1" ht="15" customHeight="1">
      <c r="A15" s="147"/>
      <c r="B15" s="147"/>
      <c r="C15" s="147"/>
      <c r="D15" s="147"/>
      <c r="E15" s="147"/>
      <c r="F15" s="147"/>
      <c r="G15" s="188" t="s">
        <v>517</v>
      </c>
      <c r="H15" s="188"/>
      <c r="I15" s="188"/>
      <c r="J15" s="144"/>
      <c r="K15" s="144" t="s">
        <v>500</v>
      </c>
      <c r="L15" s="144" t="s">
        <v>512</v>
      </c>
      <c r="M15" s="144" t="s">
        <v>497</v>
      </c>
      <c r="N15" s="144" t="s">
        <v>390</v>
      </c>
      <c r="O15" s="144" t="s">
        <v>411</v>
      </c>
      <c r="P15" s="144" t="s">
        <v>444</v>
      </c>
      <c r="Q15" s="144" t="s">
        <v>361</v>
      </c>
      <c r="R15" s="144" t="s">
        <v>360</v>
      </c>
      <c r="S15" s="144" t="s">
        <v>428</v>
      </c>
      <c r="T15" s="144" t="s">
        <v>516</v>
      </c>
      <c r="U15" s="144" t="s">
        <v>515</v>
      </c>
      <c r="V15" s="144" t="s">
        <v>510</v>
      </c>
      <c r="W15" s="144" t="s">
        <v>390</v>
      </c>
      <c r="X15" s="144" t="s">
        <v>433</v>
      </c>
      <c r="Y15" s="144" t="s">
        <v>514</v>
      </c>
      <c r="Z15" s="144" t="s">
        <v>356</v>
      </c>
      <c r="AA15" s="144" t="s">
        <v>415</v>
      </c>
      <c r="AB15" s="143"/>
      <c r="AC15" s="143"/>
      <c r="AD15" s="147"/>
      <c r="AE15" s="147"/>
      <c r="AF15" s="147"/>
      <c r="AG15" s="147"/>
      <c r="AH15" s="147"/>
      <c r="AI15" s="147"/>
      <c r="AJ15" s="147"/>
      <c r="AK15" s="147"/>
      <c r="AL15" s="147"/>
      <c r="AM15" s="147"/>
      <c r="AN15" s="147"/>
    </row>
    <row r="16" spans="1:40" s="148" customFormat="1" ht="15" customHeight="1">
      <c r="A16" s="147"/>
      <c r="B16" s="147"/>
      <c r="C16" s="147"/>
      <c r="D16" s="147"/>
      <c r="E16" s="147"/>
      <c r="F16" s="147"/>
      <c r="G16" s="188" t="s">
        <v>513</v>
      </c>
      <c r="H16" s="188"/>
      <c r="I16" s="188"/>
      <c r="J16" s="144"/>
      <c r="K16" s="144" t="s">
        <v>500</v>
      </c>
      <c r="L16" s="144" t="s">
        <v>512</v>
      </c>
      <c r="M16" s="144" t="s">
        <v>497</v>
      </c>
      <c r="N16" s="144" t="s">
        <v>390</v>
      </c>
      <c r="O16" s="144" t="s">
        <v>411</v>
      </c>
      <c r="P16" s="144" t="s">
        <v>444</v>
      </c>
      <c r="Q16" s="144" t="s">
        <v>361</v>
      </c>
      <c r="R16" s="144" t="s">
        <v>360</v>
      </c>
      <c r="S16" s="144" t="s">
        <v>428</v>
      </c>
      <c r="T16" s="144" t="s">
        <v>409</v>
      </c>
      <c r="U16" s="144" t="s">
        <v>511</v>
      </c>
      <c r="V16" s="144" t="s">
        <v>367</v>
      </c>
      <c r="W16" s="144" t="s">
        <v>366</v>
      </c>
      <c r="X16" s="144" t="s">
        <v>510</v>
      </c>
      <c r="Y16" s="144" t="s">
        <v>390</v>
      </c>
      <c r="Z16" s="144" t="s">
        <v>415</v>
      </c>
      <c r="AA16" s="144"/>
      <c r="AB16" s="143"/>
      <c r="AC16" s="143"/>
      <c r="AD16" s="147"/>
      <c r="AE16" s="147"/>
      <c r="AF16" s="147"/>
      <c r="AG16" s="147"/>
      <c r="AH16" s="147"/>
      <c r="AI16" s="147"/>
      <c r="AJ16" s="147"/>
      <c r="AK16" s="147"/>
      <c r="AL16" s="147"/>
      <c r="AM16" s="147"/>
      <c r="AN16" s="147"/>
    </row>
    <row r="17" spans="1:40" s="148" customFormat="1" ht="15" customHeight="1">
      <c r="A17" s="147"/>
      <c r="B17" s="147"/>
      <c r="C17" s="147"/>
      <c r="D17" s="147"/>
      <c r="E17" s="147"/>
      <c r="F17" s="147"/>
      <c r="G17" s="188" t="s">
        <v>509</v>
      </c>
      <c r="H17" s="188"/>
      <c r="I17" s="188"/>
      <c r="J17" s="144"/>
      <c r="K17" s="144" t="s">
        <v>500</v>
      </c>
      <c r="L17" s="144" t="s">
        <v>377</v>
      </c>
      <c r="M17" s="144" t="s">
        <v>499</v>
      </c>
      <c r="N17" s="144" t="s">
        <v>498</v>
      </c>
      <c r="O17" s="144" t="s">
        <v>456</v>
      </c>
      <c r="P17" s="144" t="s">
        <v>447</v>
      </c>
      <c r="Q17" s="144" t="s">
        <v>361</v>
      </c>
      <c r="R17" s="144" t="s">
        <v>360</v>
      </c>
      <c r="S17" s="144" t="s">
        <v>428</v>
      </c>
      <c r="T17" s="144" t="s">
        <v>421</v>
      </c>
      <c r="U17" s="144" t="s">
        <v>456</v>
      </c>
      <c r="V17" s="144" t="s">
        <v>447</v>
      </c>
      <c r="W17" s="144" t="s">
        <v>458</v>
      </c>
      <c r="X17" s="144" t="s">
        <v>456</v>
      </c>
      <c r="Y17" s="144" t="s">
        <v>447</v>
      </c>
      <c r="Z17" s="144" t="s">
        <v>455</v>
      </c>
      <c r="AA17" s="144" t="s">
        <v>379</v>
      </c>
      <c r="AB17" s="144" t="s">
        <v>378</v>
      </c>
      <c r="AC17" s="144" t="s">
        <v>508</v>
      </c>
      <c r="AD17" s="144" t="s">
        <v>507</v>
      </c>
      <c r="AE17" s="144" t="s">
        <v>361</v>
      </c>
      <c r="AF17" s="144" t="s">
        <v>360</v>
      </c>
      <c r="AG17" s="144" t="s">
        <v>415</v>
      </c>
      <c r="AH17" s="147"/>
      <c r="AI17" s="147"/>
      <c r="AJ17" s="147"/>
      <c r="AK17" s="147"/>
      <c r="AL17" s="147"/>
      <c r="AM17" s="147"/>
      <c r="AN17" s="147"/>
    </row>
    <row r="18" spans="1:40" s="148" customFormat="1" ht="15" customHeight="1">
      <c r="A18" s="147"/>
      <c r="B18" s="147"/>
      <c r="C18" s="147"/>
      <c r="D18" s="147"/>
      <c r="E18" s="147"/>
      <c r="F18" s="147"/>
      <c r="G18" s="188" t="s">
        <v>506</v>
      </c>
      <c r="H18" s="188"/>
      <c r="I18" s="188"/>
      <c r="J18" s="144"/>
      <c r="K18" s="144" t="s">
        <v>500</v>
      </c>
      <c r="L18" s="144" t="s">
        <v>377</v>
      </c>
      <c r="M18" s="144" t="s">
        <v>499</v>
      </c>
      <c r="N18" s="144" t="s">
        <v>498</v>
      </c>
      <c r="O18" s="144" t="s">
        <v>456</v>
      </c>
      <c r="P18" s="144" t="s">
        <v>447</v>
      </c>
      <c r="Q18" s="144" t="s">
        <v>361</v>
      </c>
      <c r="R18" s="144" t="s">
        <v>360</v>
      </c>
      <c r="S18" s="144" t="s">
        <v>428</v>
      </c>
      <c r="T18" s="144" t="s">
        <v>503</v>
      </c>
      <c r="U18" s="144" t="s">
        <v>502</v>
      </c>
      <c r="V18" s="144" t="s">
        <v>505</v>
      </c>
      <c r="W18" s="144" t="s">
        <v>371</v>
      </c>
      <c r="X18" s="144" t="s">
        <v>379</v>
      </c>
      <c r="Y18" s="144" t="s">
        <v>378</v>
      </c>
      <c r="Z18" s="144" t="s">
        <v>411</v>
      </c>
      <c r="AA18" s="144" t="s">
        <v>444</v>
      </c>
      <c r="AB18" s="144" t="s">
        <v>505</v>
      </c>
      <c r="AC18" s="144" t="s">
        <v>371</v>
      </c>
      <c r="AD18" s="144" t="s">
        <v>415</v>
      </c>
      <c r="AE18" s="147"/>
      <c r="AF18" s="147"/>
      <c r="AG18" s="147"/>
      <c r="AH18" s="147"/>
      <c r="AI18" s="147"/>
      <c r="AJ18" s="147"/>
      <c r="AK18" s="147"/>
      <c r="AL18" s="147"/>
      <c r="AM18" s="147"/>
      <c r="AN18" s="147"/>
    </row>
    <row r="19" spans="1:40" s="148" customFormat="1" ht="15" customHeight="1">
      <c r="A19" s="147"/>
      <c r="B19" s="147"/>
      <c r="C19" s="147"/>
      <c r="D19" s="147"/>
      <c r="E19" s="147"/>
      <c r="F19" s="147"/>
      <c r="G19" s="188" t="s">
        <v>504</v>
      </c>
      <c r="H19" s="188"/>
      <c r="I19" s="188"/>
      <c r="J19" s="144"/>
      <c r="K19" s="144" t="s">
        <v>500</v>
      </c>
      <c r="L19" s="144" t="s">
        <v>377</v>
      </c>
      <c r="M19" s="144" t="s">
        <v>499</v>
      </c>
      <c r="N19" s="144" t="s">
        <v>498</v>
      </c>
      <c r="O19" s="144" t="s">
        <v>456</v>
      </c>
      <c r="P19" s="144" t="s">
        <v>447</v>
      </c>
      <c r="Q19" s="144" t="s">
        <v>361</v>
      </c>
      <c r="R19" s="144" t="s">
        <v>360</v>
      </c>
      <c r="S19" s="144" t="s">
        <v>428</v>
      </c>
      <c r="T19" s="144" t="s">
        <v>503</v>
      </c>
      <c r="U19" s="144" t="s">
        <v>502</v>
      </c>
      <c r="V19" s="144" t="s">
        <v>437</v>
      </c>
      <c r="W19" s="144" t="s">
        <v>379</v>
      </c>
      <c r="X19" s="144" t="s">
        <v>378</v>
      </c>
      <c r="Y19" s="144" t="s">
        <v>411</v>
      </c>
      <c r="Z19" s="144" t="s">
        <v>444</v>
      </c>
      <c r="AA19" s="144" t="s">
        <v>443</v>
      </c>
      <c r="AB19" s="144" t="s">
        <v>415</v>
      </c>
      <c r="AC19" s="147"/>
      <c r="AD19" s="147"/>
      <c r="AE19" s="147"/>
      <c r="AF19" s="147"/>
      <c r="AG19" s="147"/>
      <c r="AH19" s="147"/>
      <c r="AI19" s="147"/>
      <c r="AJ19" s="147"/>
      <c r="AK19" s="147"/>
      <c r="AL19" s="147"/>
      <c r="AM19" s="147"/>
      <c r="AN19" s="147"/>
    </row>
    <row r="20" spans="1:40" s="148" customFormat="1" ht="15" customHeight="1">
      <c r="A20" s="147"/>
      <c r="B20" s="147"/>
      <c r="C20" s="147"/>
      <c r="D20" s="147"/>
      <c r="E20" s="147"/>
      <c r="F20" s="147"/>
      <c r="G20" s="188" t="s">
        <v>501</v>
      </c>
      <c r="H20" s="188"/>
      <c r="I20" s="188"/>
      <c r="J20" s="144"/>
      <c r="K20" s="144" t="s">
        <v>500</v>
      </c>
      <c r="L20" s="144" t="s">
        <v>377</v>
      </c>
      <c r="M20" s="144" t="s">
        <v>499</v>
      </c>
      <c r="N20" s="144" t="s">
        <v>498</v>
      </c>
      <c r="O20" s="144" t="s">
        <v>456</v>
      </c>
      <c r="P20" s="144" t="s">
        <v>447</v>
      </c>
      <c r="Q20" s="144" t="s">
        <v>361</v>
      </c>
      <c r="R20" s="144" t="s">
        <v>360</v>
      </c>
      <c r="S20" s="144" t="s">
        <v>428</v>
      </c>
      <c r="T20" s="144" t="s">
        <v>497</v>
      </c>
      <c r="U20" s="144" t="s">
        <v>496</v>
      </c>
      <c r="V20" s="144" t="s">
        <v>495</v>
      </c>
      <c r="W20" s="144" t="s">
        <v>364</v>
      </c>
      <c r="X20" s="144" t="s">
        <v>494</v>
      </c>
      <c r="Y20" s="144" t="s">
        <v>493</v>
      </c>
      <c r="Z20" s="144" t="s">
        <v>361</v>
      </c>
      <c r="AA20" s="144" t="s">
        <v>360</v>
      </c>
      <c r="AB20" s="144" t="s">
        <v>415</v>
      </c>
      <c r="AC20" s="144"/>
      <c r="AD20" s="147"/>
      <c r="AE20" s="147"/>
      <c r="AF20" s="147"/>
      <c r="AG20" s="147"/>
      <c r="AH20" s="147"/>
      <c r="AI20" s="147"/>
      <c r="AJ20" s="147"/>
      <c r="AK20" s="147"/>
      <c r="AL20" s="147"/>
      <c r="AM20" s="147"/>
      <c r="AN20" s="147"/>
    </row>
    <row r="21" spans="1:40" s="148" customFormat="1" ht="15" customHeight="1">
      <c r="A21" s="147"/>
      <c r="B21" s="147"/>
      <c r="C21" s="147"/>
      <c r="D21" s="147"/>
      <c r="E21" s="147"/>
      <c r="F21" s="147"/>
      <c r="G21" s="188" t="s">
        <v>492</v>
      </c>
      <c r="H21" s="188"/>
      <c r="I21" s="188"/>
      <c r="J21" s="144"/>
      <c r="K21" s="144" t="s">
        <v>481</v>
      </c>
      <c r="L21" s="144" t="s">
        <v>480</v>
      </c>
      <c r="M21" s="144" t="s">
        <v>479</v>
      </c>
      <c r="N21" s="144" t="s">
        <v>478</v>
      </c>
      <c r="O21" s="144" t="s">
        <v>477</v>
      </c>
      <c r="P21" s="144" t="s">
        <v>469</v>
      </c>
      <c r="Q21" s="144" t="s">
        <v>476</v>
      </c>
      <c r="R21" s="144" t="s">
        <v>475</v>
      </c>
      <c r="S21" s="144" t="s">
        <v>474</v>
      </c>
      <c r="T21" s="144" t="s">
        <v>473</v>
      </c>
      <c r="U21" s="148" t="s">
        <v>491</v>
      </c>
      <c r="V21" s="144" t="s">
        <v>490</v>
      </c>
      <c r="W21" s="144" t="s">
        <v>487</v>
      </c>
      <c r="X21" s="144" t="s">
        <v>458</v>
      </c>
      <c r="Y21" s="144" t="s">
        <v>483</v>
      </c>
      <c r="Z21" s="144" t="s">
        <v>489</v>
      </c>
      <c r="AA21" s="144" t="s">
        <v>488</v>
      </c>
      <c r="AB21" s="144" t="s">
        <v>456</v>
      </c>
      <c r="AC21" s="144" t="s">
        <v>487</v>
      </c>
      <c r="AD21" s="144" t="s">
        <v>486</v>
      </c>
      <c r="AE21" s="144" t="s">
        <v>415</v>
      </c>
      <c r="AF21" s="147"/>
      <c r="AG21" s="147"/>
      <c r="AH21" s="147"/>
      <c r="AI21" s="147"/>
      <c r="AJ21" s="147"/>
      <c r="AK21" s="147"/>
      <c r="AL21" s="147"/>
      <c r="AM21" s="147"/>
      <c r="AN21" s="147"/>
    </row>
    <row r="22" spans="1:40" s="148" customFormat="1" ht="15" customHeight="1">
      <c r="A22" s="147"/>
      <c r="B22" s="147"/>
      <c r="C22" s="147"/>
      <c r="D22" s="147"/>
      <c r="E22" s="147"/>
      <c r="F22" s="147"/>
      <c r="G22" s="188" t="s">
        <v>485</v>
      </c>
      <c r="H22" s="188"/>
      <c r="I22" s="188"/>
      <c r="J22" s="144"/>
      <c r="K22" s="144" t="s">
        <v>481</v>
      </c>
      <c r="L22" s="144" t="s">
        <v>480</v>
      </c>
      <c r="M22" s="144" t="s">
        <v>479</v>
      </c>
      <c r="N22" s="144" t="s">
        <v>478</v>
      </c>
      <c r="O22" s="144" t="s">
        <v>477</v>
      </c>
      <c r="P22" s="144" t="s">
        <v>469</v>
      </c>
      <c r="Q22" s="144" t="s">
        <v>476</v>
      </c>
      <c r="R22" s="144" t="s">
        <v>475</v>
      </c>
      <c r="S22" s="144" t="s">
        <v>474</v>
      </c>
      <c r="T22" s="144" t="s">
        <v>473</v>
      </c>
      <c r="U22" s="144" t="s">
        <v>469</v>
      </c>
      <c r="V22" s="144" t="s">
        <v>468</v>
      </c>
      <c r="W22" s="144" t="s">
        <v>484</v>
      </c>
      <c r="X22" s="144" t="s">
        <v>483</v>
      </c>
      <c r="Y22" s="144" t="s">
        <v>415</v>
      </c>
      <c r="Z22" s="144"/>
      <c r="AA22" s="144"/>
      <c r="AB22" s="143"/>
      <c r="AC22" s="143"/>
      <c r="AD22" s="147"/>
      <c r="AE22" s="147"/>
      <c r="AF22" s="147"/>
      <c r="AG22" s="147"/>
      <c r="AH22" s="147"/>
      <c r="AI22" s="147"/>
      <c r="AJ22" s="147"/>
      <c r="AK22" s="147"/>
      <c r="AL22" s="147"/>
      <c r="AM22" s="147"/>
      <c r="AN22" s="147"/>
    </row>
    <row r="23" spans="1:40" s="148" customFormat="1" ht="15" customHeight="1">
      <c r="A23" s="147"/>
      <c r="B23" s="147"/>
      <c r="C23" s="147"/>
      <c r="D23" s="147"/>
      <c r="E23" s="147"/>
      <c r="F23" s="147"/>
      <c r="G23" s="188" t="s">
        <v>482</v>
      </c>
      <c r="H23" s="188"/>
      <c r="I23" s="188"/>
      <c r="J23" s="144"/>
      <c r="K23" s="144" t="s">
        <v>481</v>
      </c>
      <c r="L23" s="144" t="s">
        <v>480</v>
      </c>
      <c r="M23" s="144" t="s">
        <v>479</v>
      </c>
      <c r="N23" s="144" t="s">
        <v>478</v>
      </c>
      <c r="O23" s="144" t="s">
        <v>477</v>
      </c>
      <c r="P23" s="144" t="s">
        <v>469</v>
      </c>
      <c r="Q23" s="144" t="s">
        <v>476</v>
      </c>
      <c r="R23" s="144" t="s">
        <v>475</v>
      </c>
      <c r="S23" s="144" t="s">
        <v>474</v>
      </c>
      <c r="T23" s="144" t="s">
        <v>473</v>
      </c>
      <c r="U23" s="144" t="s">
        <v>469</v>
      </c>
      <c r="V23" s="144" t="s">
        <v>468</v>
      </c>
      <c r="W23" s="144" t="s">
        <v>467</v>
      </c>
      <c r="X23" s="144" t="s">
        <v>415</v>
      </c>
      <c r="Y23" s="144"/>
      <c r="Z23" s="144"/>
      <c r="AA23" s="144"/>
      <c r="AB23" s="143"/>
      <c r="AC23" s="143"/>
      <c r="AD23" s="147"/>
      <c r="AE23" s="147"/>
      <c r="AF23" s="147"/>
      <c r="AG23" s="147"/>
      <c r="AH23" s="147"/>
      <c r="AI23" s="147"/>
      <c r="AJ23" s="147"/>
      <c r="AK23" s="147"/>
      <c r="AL23" s="147"/>
      <c r="AM23" s="147"/>
      <c r="AN23" s="147"/>
    </row>
    <row r="24" spans="1:40" s="148" customFormat="1" ht="15" customHeight="1">
      <c r="A24" s="147"/>
      <c r="B24" s="147"/>
      <c r="C24" s="147"/>
      <c r="D24" s="147"/>
      <c r="E24" s="147"/>
      <c r="F24" s="147"/>
      <c r="G24" s="188" t="s">
        <v>472</v>
      </c>
      <c r="H24" s="188"/>
      <c r="I24" s="188"/>
      <c r="J24" s="144"/>
      <c r="K24" s="145" t="s">
        <v>471</v>
      </c>
      <c r="L24" s="144" t="s">
        <v>470</v>
      </c>
      <c r="M24" s="144" t="s">
        <v>469</v>
      </c>
      <c r="N24" s="144" t="s">
        <v>468</v>
      </c>
      <c r="O24" s="144" t="s">
        <v>469</v>
      </c>
      <c r="P24" s="144" t="s">
        <v>468</v>
      </c>
      <c r="Q24" s="144" t="s">
        <v>467</v>
      </c>
      <c r="R24" s="144" t="s">
        <v>466</v>
      </c>
      <c r="S24" s="144" t="s">
        <v>465</v>
      </c>
      <c r="T24" s="144" t="s">
        <v>361</v>
      </c>
      <c r="U24" s="144" t="s">
        <v>360</v>
      </c>
      <c r="V24" s="144"/>
      <c r="W24" s="144"/>
      <c r="X24" s="144"/>
      <c r="Y24" s="144"/>
      <c r="Z24" s="144"/>
      <c r="AA24" s="144"/>
      <c r="AB24" s="143"/>
      <c r="AC24" s="143"/>
      <c r="AD24" s="147"/>
      <c r="AE24" s="147"/>
      <c r="AF24" s="147"/>
      <c r="AG24" s="147"/>
      <c r="AH24" s="147"/>
      <c r="AI24" s="147"/>
      <c r="AJ24" s="147"/>
      <c r="AK24" s="147"/>
      <c r="AL24" s="147"/>
      <c r="AM24" s="147"/>
      <c r="AN24" s="147"/>
    </row>
    <row r="25" spans="1:40" s="148" customFormat="1" ht="15" customHeight="1">
      <c r="A25" s="147"/>
      <c r="B25" s="147"/>
      <c r="C25" s="147"/>
      <c r="D25" s="147"/>
      <c r="E25" s="147"/>
      <c r="F25" s="147"/>
      <c r="G25" s="188" t="s">
        <v>464</v>
      </c>
      <c r="H25" s="188"/>
      <c r="I25" s="188"/>
      <c r="J25" s="144"/>
      <c r="K25" s="144" t="s">
        <v>446</v>
      </c>
      <c r="L25" s="144" t="s">
        <v>445</v>
      </c>
      <c r="M25" s="144" t="s">
        <v>420</v>
      </c>
      <c r="N25" s="144" t="s">
        <v>447</v>
      </c>
      <c r="O25" s="144" t="s">
        <v>361</v>
      </c>
      <c r="P25" s="144" t="s">
        <v>360</v>
      </c>
      <c r="Q25" s="144" t="s">
        <v>428</v>
      </c>
      <c r="R25" s="144" t="s">
        <v>463</v>
      </c>
      <c r="S25" s="144" t="s">
        <v>446</v>
      </c>
      <c r="T25" s="144" t="s">
        <v>445</v>
      </c>
      <c r="U25" s="144" t="s">
        <v>433</v>
      </c>
      <c r="V25" s="144" t="s">
        <v>463</v>
      </c>
      <c r="W25" s="144" t="s">
        <v>462</v>
      </c>
      <c r="X25" s="144" t="s">
        <v>461</v>
      </c>
      <c r="Y25" s="144" t="s">
        <v>460</v>
      </c>
      <c r="Z25" s="144" t="s">
        <v>459</v>
      </c>
      <c r="AA25" s="144" t="s">
        <v>458</v>
      </c>
      <c r="AB25" s="144" t="s">
        <v>371</v>
      </c>
      <c r="AC25" s="144" t="s">
        <v>415</v>
      </c>
      <c r="AD25" s="147"/>
      <c r="AE25" s="147"/>
      <c r="AF25" s="147"/>
      <c r="AG25" s="147"/>
      <c r="AH25" s="147"/>
      <c r="AI25" s="147"/>
      <c r="AJ25" s="147"/>
      <c r="AK25" s="147"/>
      <c r="AL25" s="147"/>
      <c r="AM25" s="147"/>
      <c r="AN25" s="147"/>
    </row>
    <row r="26" spans="1:40" s="148" customFormat="1" ht="15" customHeight="1">
      <c r="A26" s="147"/>
      <c r="B26" s="147"/>
      <c r="C26" s="147"/>
      <c r="D26" s="147"/>
      <c r="E26" s="147"/>
      <c r="F26" s="147"/>
      <c r="G26" s="188" t="s">
        <v>457</v>
      </c>
      <c r="H26" s="188"/>
      <c r="I26" s="188"/>
      <c r="J26" s="144"/>
      <c r="K26" s="144" t="s">
        <v>446</v>
      </c>
      <c r="L26" s="144" t="s">
        <v>445</v>
      </c>
      <c r="M26" s="144" t="s">
        <v>420</v>
      </c>
      <c r="N26" s="144" t="s">
        <v>447</v>
      </c>
      <c r="O26" s="144" t="s">
        <v>361</v>
      </c>
      <c r="P26" s="144" t="s">
        <v>360</v>
      </c>
      <c r="Q26" s="144" t="s">
        <v>428</v>
      </c>
      <c r="R26" s="144" t="s">
        <v>456</v>
      </c>
      <c r="S26" s="144" t="s">
        <v>447</v>
      </c>
      <c r="T26" s="144" t="s">
        <v>455</v>
      </c>
      <c r="U26" s="144" t="s">
        <v>454</v>
      </c>
      <c r="V26" s="144" t="s">
        <v>453</v>
      </c>
      <c r="W26" s="144" t="s">
        <v>361</v>
      </c>
      <c r="X26" s="144" t="s">
        <v>360</v>
      </c>
      <c r="Y26" s="144" t="s">
        <v>415</v>
      </c>
      <c r="Z26" s="144"/>
      <c r="AA26" s="144"/>
      <c r="AB26" s="143"/>
      <c r="AC26" s="143"/>
      <c r="AD26" s="147"/>
      <c r="AE26" s="147"/>
      <c r="AF26" s="147"/>
      <c r="AG26" s="147"/>
      <c r="AH26" s="147"/>
      <c r="AI26" s="147"/>
      <c r="AJ26" s="147"/>
      <c r="AK26" s="147"/>
      <c r="AL26" s="147"/>
      <c r="AM26" s="147"/>
      <c r="AN26" s="147"/>
    </row>
    <row r="27" spans="1:40" s="148" customFormat="1" ht="15" customHeight="1">
      <c r="A27" s="147"/>
      <c r="B27" s="147"/>
      <c r="C27" s="147"/>
      <c r="D27" s="147"/>
      <c r="E27" s="147"/>
      <c r="F27" s="147"/>
      <c r="G27" s="188" t="s">
        <v>452</v>
      </c>
      <c r="H27" s="188"/>
      <c r="I27" s="188"/>
      <c r="J27" s="144"/>
      <c r="K27" s="144" t="s">
        <v>446</v>
      </c>
      <c r="L27" s="144" t="s">
        <v>445</v>
      </c>
      <c r="M27" s="144" t="s">
        <v>420</v>
      </c>
      <c r="N27" s="144" t="s">
        <v>447</v>
      </c>
      <c r="O27" s="144" t="s">
        <v>361</v>
      </c>
      <c r="P27" s="144" t="s">
        <v>360</v>
      </c>
      <c r="Q27" s="144" t="s">
        <v>428</v>
      </c>
      <c r="R27" s="144" t="s">
        <v>451</v>
      </c>
      <c r="S27" s="144" t="s">
        <v>404</v>
      </c>
      <c r="T27" s="144" t="s">
        <v>450</v>
      </c>
      <c r="U27" s="144" t="s">
        <v>449</v>
      </c>
      <c r="V27" s="144" t="s">
        <v>403</v>
      </c>
      <c r="W27" s="144" t="s">
        <v>402</v>
      </c>
      <c r="X27" s="144" t="s">
        <v>361</v>
      </c>
      <c r="Y27" s="144" t="s">
        <v>360</v>
      </c>
      <c r="Z27" s="144" t="s">
        <v>415</v>
      </c>
      <c r="AA27" s="144"/>
      <c r="AB27" s="143"/>
      <c r="AC27" s="143"/>
      <c r="AD27" s="147"/>
      <c r="AE27" s="147"/>
      <c r="AF27" s="147"/>
      <c r="AG27" s="147"/>
      <c r="AH27" s="147"/>
      <c r="AI27" s="147"/>
      <c r="AJ27" s="147"/>
      <c r="AK27" s="147"/>
      <c r="AL27" s="147"/>
      <c r="AM27" s="147"/>
      <c r="AN27" s="147"/>
    </row>
    <row r="28" spans="1:40" s="148" customFormat="1" ht="15" customHeight="1">
      <c r="A28" s="147"/>
      <c r="B28" s="147"/>
      <c r="C28" s="147"/>
      <c r="D28" s="147"/>
      <c r="E28" s="147"/>
      <c r="F28" s="147"/>
      <c r="G28" s="188" t="s">
        <v>448</v>
      </c>
      <c r="H28" s="188"/>
      <c r="I28" s="188"/>
      <c r="J28" s="144"/>
      <c r="K28" s="144" t="s">
        <v>446</v>
      </c>
      <c r="L28" s="144" t="s">
        <v>445</v>
      </c>
      <c r="M28" s="144" t="s">
        <v>420</v>
      </c>
      <c r="N28" s="144" t="s">
        <v>447</v>
      </c>
      <c r="O28" s="144" t="s">
        <v>361</v>
      </c>
      <c r="P28" s="144" t="s">
        <v>360</v>
      </c>
      <c r="Q28" s="144" t="s">
        <v>428</v>
      </c>
      <c r="R28" s="144" t="s">
        <v>446</v>
      </c>
      <c r="S28" s="144" t="s">
        <v>445</v>
      </c>
      <c r="T28" s="144" t="s">
        <v>411</v>
      </c>
      <c r="U28" s="144" t="s">
        <v>444</v>
      </c>
      <c r="V28" s="144" t="s">
        <v>443</v>
      </c>
      <c r="W28" s="144" t="s">
        <v>415</v>
      </c>
      <c r="X28" s="144"/>
      <c r="Y28" s="144"/>
      <c r="Z28" s="144"/>
      <c r="AA28" s="144"/>
      <c r="AB28" s="143"/>
      <c r="AC28" s="143"/>
      <c r="AD28" s="147"/>
      <c r="AE28" s="147"/>
      <c r="AF28" s="147"/>
      <c r="AG28" s="147"/>
      <c r="AH28" s="147"/>
      <c r="AI28" s="147"/>
      <c r="AJ28" s="147"/>
      <c r="AK28" s="147"/>
      <c r="AL28" s="147"/>
      <c r="AM28" s="147"/>
      <c r="AN28" s="147"/>
    </row>
    <row r="29" spans="1:40" s="148" customFormat="1" ht="15" customHeight="1">
      <c r="A29" s="147"/>
      <c r="B29" s="147"/>
      <c r="C29" s="147"/>
      <c r="D29" s="147"/>
      <c r="E29" s="147"/>
      <c r="F29" s="147"/>
      <c r="G29" s="188" t="s">
        <v>442</v>
      </c>
      <c r="H29" s="188"/>
      <c r="I29" s="188"/>
      <c r="J29" s="144"/>
      <c r="K29" s="144" t="s">
        <v>376</v>
      </c>
      <c r="L29" s="144" t="s">
        <v>429</v>
      </c>
      <c r="M29" s="144" t="s">
        <v>420</v>
      </c>
      <c r="N29" s="144" t="s">
        <v>419</v>
      </c>
      <c r="O29" s="144" t="s">
        <v>428</v>
      </c>
      <c r="P29" s="144" t="s">
        <v>441</v>
      </c>
      <c r="Q29" s="144" t="s">
        <v>440</v>
      </c>
      <c r="R29" s="144" t="s">
        <v>439</v>
      </c>
      <c r="S29" s="144" t="s">
        <v>415</v>
      </c>
      <c r="T29" s="145"/>
      <c r="U29" s="145"/>
      <c r="V29" s="145"/>
      <c r="W29" s="145"/>
      <c r="X29" s="145"/>
      <c r="Y29" s="145"/>
      <c r="Z29" s="144"/>
      <c r="AA29" s="144"/>
      <c r="AB29" s="143"/>
      <c r="AC29" s="143"/>
      <c r="AD29" s="147"/>
      <c r="AE29" s="147"/>
      <c r="AF29" s="147"/>
      <c r="AG29" s="147"/>
      <c r="AH29" s="147"/>
      <c r="AI29" s="147"/>
      <c r="AJ29" s="147"/>
      <c r="AK29" s="147"/>
      <c r="AL29" s="147"/>
      <c r="AM29" s="147"/>
      <c r="AN29" s="147"/>
    </row>
    <row r="30" spans="1:40" s="148" customFormat="1" ht="15" customHeight="1">
      <c r="A30" s="147"/>
      <c r="B30" s="147"/>
      <c r="C30" s="147"/>
      <c r="D30" s="147"/>
      <c r="E30" s="147"/>
      <c r="F30" s="147"/>
      <c r="G30" s="188" t="s">
        <v>438</v>
      </c>
      <c r="H30" s="188"/>
      <c r="I30" s="188"/>
      <c r="J30" s="144"/>
      <c r="K30" s="144" t="s">
        <v>376</v>
      </c>
      <c r="L30" s="144" t="s">
        <v>429</v>
      </c>
      <c r="M30" s="144" t="s">
        <v>420</v>
      </c>
      <c r="N30" s="144" t="s">
        <v>419</v>
      </c>
      <c r="O30" s="144" t="s">
        <v>428</v>
      </c>
      <c r="P30" s="144" t="s">
        <v>376</v>
      </c>
      <c r="Q30" s="144" t="s">
        <v>429</v>
      </c>
      <c r="R30" s="144" t="s">
        <v>420</v>
      </c>
      <c r="S30" s="144" t="s">
        <v>419</v>
      </c>
      <c r="T30" s="144" t="s">
        <v>437</v>
      </c>
      <c r="U30" s="144" t="s">
        <v>415</v>
      </c>
      <c r="V30" s="144"/>
      <c r="W30" s="144"/>
      <c r="X30" s="144"/>
      <c r="Y30" s="144"/>
      <c r="Z30" s="144"/>
      <c r="AA30" s="144"/>
      <c r="AB30" s="143"/>
      <c r="AC30" s="143"/>
      <c r="AD30" s="147"/>
      <c r="AE30" s="147"/>
      <c r="AF30" s="147"/>
      <c r="AG30" s="147"/>
      <c r="AH30" s="147"/>
      <c r="AI30" s="147"/>
      <c r="AJ30" s="147"/>
      <c r="AK30" s="147"/>
      <c r="AL30" s="147"/>
      <c r="AM30" s="147"/>
      <c r="AN30" s="147"/>
    </row>
    <row r="31" spans="1:40" s="148" customFormat="1" ht="15" customHeight="1">
      <c r="A31" s="147"/>
      <c r="B31" s="147"/>
      <c r="C31" s="147"/>
      <c r="D31" s="147"/>
      <c r="E31" s="147"/>
      <c r="F31" s="147"/>
      <c r="G31" s="188" t="s">
        <v>436</v>
      </c>
      <c r="H31" s="188"/>
      <c r="I31" s="188"/>
      <c r="J31" s="144"/>
      <c r="K31" s="144" t="s">
        <v>376</v>
      </c>
      <c r="L31" s="144" t="s">
        <v>429</v>
      </c>
      <c r="M31" s="144" t="s">
        <v>420</v>
      </c>
      <c r="N31" s="144" t="s">
        <v>419</v>
      </c>
      <c r="O31" s="144" t="s">
        <v>428</v>
      </c>
      <c r="P31" s="144" t="s">
        <v>376</v>
      </c>
      <c r="Q31" s="144" t="s">
        <v>429</v>
      </c>
      <c r="R31" s="144" t="s">
        <v>420</v>
      </c>
      <c r="S31" s="144" t="s">
        <v>419</v>
      </c>
      <c r="T31" s="144" t="s">
        <v>435</v>
      </c>
      <c r="U31" s="144" t="s">
        <v>434</v>
      </c>
      <c r="V31" s="144" t="s">
        <v>433</v>
      </c>
      <c r="W31" s="144" t="s">
        <v>432</v>
      </c>
      <c r="X31" s="144" t="s">
        <v>431</v>
      </c>
      <c r="Y31" s="144" t="s">
        <v>361</v>
      </c>
      <c r="Z31" s="144" t="s">
        <v>360</v>
      </c>
      <c r="AA31" s="144" t="s">
        <v>415</v>
      </c>
      <c r="AB31" s="143"/>
      <c r="AC31" s="143"/>
      <c r="AD31" s="147"/>
      <c r="AE31" s="147"/>
      <c r="AF31" s="147"/>
      <c r="AG31" s="147"/>
      <c r="AH31" s="147"/>
      <c r="AI31" s="147"/>
      <c r="AJ31" s="147"/>
      <c r="AK31" s="147"/>
      <c r="AL31" s="147"/>
      <c r="AM31" s="147"/>
      <c r="AN31" s="147"/>
    </row>
    <row r="32" spans="1:40" s="148" customFormat="1" ht="15" customHeight="1">
      <c r="A32" s="147"/>
      <c r="B32" s="147"/>
      <c r="C32" s="147"/>
      <c r="D32" s="147"/>
      <c r="E32" s="147"/>
      <c r="F32" s="147"/>
      <c r="G32" s="188" t="s">
        <v>430</v>
      </c>
      <c r="H32" s="188"/>
      <c r="I32" s="188"/>
      <c r="J32" s="144"/>
      <c r="K32" s="144" t="s">
        <v>376</v>
      </c>
      <c r="L32" s="144" t="s">
        <v>429</v>
      </c>
      <c r="M32" s="144" t="s">
        <v>420</v>
      </c>
      <c r="N32" s="144" t="s">
        <v>419</v>
      </c>
      <c r="O32" s="144" t="s">
        <v>428</v>
      </c>
      <c r="P32" s="144" t="s">
        <v>418</v>
      </c>
      <c r="Q32" s="144" t="s">
        <v>427</v>
      </c>
      <c r="R32" s="144" t="s">
        <v>426</v>
      </c>
      <c r="S32" s="144" t="s">
        <v>425</v>
      </c>
      <c r="T32" s="144" t="s">
        <v>424</v>
      </c>
      <c r="U32" s="144" t="s">
        <v>423</v>
      </c>
      <c r="V32" s="144" t="s">
        <v>422</v>
      </c>
      <c r="W32" s="144" t="s">
        <v>354</v>
      </c>
      <c r="X32" s="144" t="s">
        <v>421</v>
      </c>
      <c r="Y32" s="144" t="s">
        <v>420</v>
      </c>
      <c r="Z32" s="144" t="s">
        <v>419</v>
      </c>
      <c r="AA32" s="144" t="s">
        <v>418</v>
      </c>
      <c r="AB32" s="144" t="s">
        <v>417</v>
      </c>
      <c r="AC32" s="144" t="s">
        <v>416</v>
      </c>
      <c r="AD32" s="144" t="s">
        <v>415</v>
      </c>
      <c r="AE32" s="147"/>
      <c r="AF32" s="147"/>
      <c r="AG32" s="147"/>
      <c r="AH32" s="147"/>
      <c r="AI32" s="147"/>
      <c r="AJ32" s="147"/>
      <c r="AK32" s="147"/>
      <c r="AL32" s="147"/>
      <c r="AM32" s="147"/>
      <c r="AN32" s="147"/>
    </row>
    <row r="33" spans="1:40" s="148" customFormat="1" ht="15" customHeight="1">
      <c r="A33" s="147"/>
      <c r="B33" s="147"/>
      <c r="C33" s="147"/>
      <c r="D33" s="147"/>
      <c r="E33" s="147"/>
      <c r="F33" s="147"/>
      <c r="G33" s="188" t="s">
        <v>414</v>
      </c>
      <c r="H33" s="188"/>
      <c r="I33" s="188"/>
      <c r="J33" s="144"/>
      <c r="K33" s="144" t="s">
        <v>413</v>
      </c>
      <c r="L33" s="144" t="s">
        <v>409</v>
      </c>
      <c r="M33" s="144" t="s">
        <v>390</v>
      </c>
      <c r="N33" s="144" t="s">
        <v>412</v>
      </c>
      <c r="O33" s="144" t="s">
        <v>411</v>
      </c>
      <c r="P33" s="144" t="s">
        <v>361</v>
      </c>
      <c r="Q33" s="144" t="s">
        <v>360</v>
      </c>
      <c r="R33" s="144"/>
      <c r="S33" s="144"/>
      <c r="T33" s="144"/>
      <c r="U33" s="144"/>
      <c r="V33" s="144"/>
      <c r="W33" s="144"/>
      <c r="X33" s="144"/>
      <c r="Y33" s="144"/>
      <c r="Z33" s="144"/>
      <c r="AA33" s="144"/>
      <c r="AB33" s="143"/>
      <c r="AC33" s="143"/>
      <c r="AD33" s="147"/>
      <c r="AE33" s="147"/>
      <c r="AF33" s="147"/>
      <c r="AG33" s="147"/>
      <c r="AH33" s="147"/>
      <c r="AI33" s="147"/>
      <c r="AJ33" s="147"/>
      <c r="AK33" s="147"/>
      <c r="AL33" s="147"/>
      <c r="AM33" s="147"/>
      <c r="AN33" s="147"/>
    </row>
    <row r="34" spans="1:40" s="148" customFormat="1" ht="15" customHeight="1">
      <c r="A34" s="147"/>
      <c r="B34" s="147"/>
      <c r="C34" s="147"/>
      <c r="D34" s="147"/>
      <c r="E34" s="147"/>
      <c r="F34" s="147"/>
      <c r="G34" s="188" t="s">
        <v>410</v>
      </c>
      <c r="H34" s="188"/>
      <c r="I34" s="188"/>
      <c r="J34" s="144"/>
      <c r="K34" s="144" t="s">
        <v>409</v>
      </c>
      <c r="L34" s="144" t="s">
        <v>408</v>
      </c>
      <c r="M34" s="144" t="s">
        <v>367</v>
      </c>
      <c r="N34" s="144" t="s">
        <v>366</v>
      </c>
      <c r="O34" s="144" t="s">
        <v>407</v>
      </c>
      <c r="P34" s="144" t="s">
        <v>406</v>
      </c>
      <c r="Q34" s="144" t="s">
        <v>405</v>
      </c>
      <c r="R34" s="144" t="s">
        <v>404</v>
      </c>
      <c r="S34" s="144" t="s">
        <v>403</v>
      </c>
      <c r="T34" s="144" t="s">
        <v>402</v>
      </c>
      <c r="U34" s="144" t="s">
        <v>361</v>
      </c>
      <c r="V34" s="144" t="s">
        <v>360</v>
      </c>
      <c r="W34" s="144"/>
      <c r="X34" s="144"/>
      <c r="Y34" s="144"/>
      <c r="Z34" s="144"/>
      <c r="AA34" s="144"/>
      <c r="AB34" s="143"/>
      <c r="AC34" s="143"/>
      <c r="AD34" s="147"/>
      <c r="AE34" s="147"/>
      <c r="AF34" s="147"/>
      <c r="AG34" s="147"/>
      <c r="AH34" s="147"/>
      <c r="AI34" s="147"/>
      <c r="AJ34" s="147"/>
      <c r="AK34" s="147"/>
      <c r="AL34" s="147"/>
      <c r="AM34" s="147"/>
      <c r="AN34" s="147"/>
    </row>
    <row r="35" spans="1:40" s="148" customFormat="1" ht="15" customHeight="1">
      <c r="A35" s="147"/>
      <c r="B35" s="147"/>
      <c r="C35" s="147"/>
      <c r="D35" s="147"/>
      <c r="E35" s="147"/>
      <c r="F35" s="147"/>
      <c r="G35" s="188" t="s">
        <v>401</v>
      </c>
      <c r="H35" s="188"/>
      <c r="I35" s="188"/>
      <c r="J35" s="144"/>
      <c r="K35" s="144" t="s">
        <v>400</v>
      </c>
      <c r="L35" s="144" t="s">
        <v>399</v>
      </c>
      <c r="M35" s="144" t="s">
        <v>398</v>
      </c>
      <c r="N35" s="144" t="s">
        <v>397</v>
      </c>
      <c r="O35" s="144" t="s">
        <v>396</v>
      </c>
      <c r="P35" s="144" t="s">
        <v>395</v>
      </c>
      <c r="Q35" s="144"/>
      <c r="R35" s="144"/>
      <c r="S35" s="144"/>
      <c r="T35" s="144"/>
      <c r="U35" s="144"/>
      <c r="V35" s="144"/>
      <c r="W35" s="144"/>
      <c r="X35" s="144"/>
      <c r="Y35" s="144"/>
      <c r="Z35" s="144"/>
      <c r="AA35" s="144"/>
      <c r="AB35" s="143"/>
      <c r="AC35" s="143"/>
      <c r="AD35" s="147"/>
      <c r="AE35" s="147"/>
      <c r="AF35" s="147"/>
      <c r="AG35" s="147"/>
      <c r="AH35" s="147"/>
      <c r="AI35" s="147"/>
      <c r="AJ35" s="147"/>
      <c r="AK35" s="147"/>
      <c r="AL35" s="147"/>
      <c r="AM35" s="147"/>
      <c r="AN35" s="147"/>
    </row>
    <row r="36" spans="1:40" s="148" customFormat="1" ht="15" customHeight="1">
      <c r="A36" s="147"/>
      <c r="B36" s="147"/>
      <c r="C36" s="147"/>
      <c r="D36" s="147"/>
      <c r="E36" s="147"/>
      <c r="F36" s="147"/>
      <c r="G36" s="188" t="s">
        <v>394</v>
      </c>
      <c r="H36" s="188"/>
      <c r="I36" s="188"/>
      <c r="J36" s="144"/>
      <c r="K36" s="144" t="s">
        <v>393</v>
      </c>
      <c r="L36" s="144" t="s">
        <v>392</v>
      </c>
      <c r="M36" s="144" t="s">
        <v>391</v>
      </c>
      <c r="N36" s="144" t="s">
        <v>390</v>
      </c>
      <c r="O36" s="144"/>
      <c r="P36" s="144"/>
      <c r="Q36" s="144"/>
      <c r="R36" s="144"/>
      <c r="S36" s="144"/>
      <c r="T36" s="144"/>
      <c r="U36" s="144"/>
      <c r="V36" s="144"/>
      <c r="W36" s="144"/>
      <c r="X36" s="144"/>
      <c r="Y36" s="144"/>
      <c r="Z36" s="144"/>
      <c r="AA36" s="144"/>
      <c r="AB36" s="143"/>
      <c r="AC36" s="143"/>
      <c r="AD36" s="147"/>
      <c r="AE36" s="147"/>
      <c r="AF36" s="147"/>
      <c r="AG36" s="147"/>
      <c r="AH36" s="147"/>
      <c r="AI36" s="147"/>
      <c r="AJ36" s="147"/>
      <c r="AK36" s="147"/>
      <c r="AL36" s="147"/>
      <c r="AM36" s="147"/>
      <c r="AN36" s="147"/>
    </row>
    <row r="37" spans="1:40" s="148" customFormat="1" ht="15" customHeight="1">
      <c r="A37" s="147"/>
      <c r="B37" s="147"/>
      <c r="C37" s="147"/>
      <c r="D37" s="147"/>
      <c r="E37" s="147"/>
      <c r="F37" s="147"/>
      <c r="G37" s="188" t="s">
        <v>389</v>
      </c>
      <c r="H37" s="188"/>
      <c r="I37" s="188"/>
      <c r="J37" s="144"/>
      <c r="K37" s="144" t="s">
        <v>388</v>
      </c>
      <c r="L37" s="144" t="s">
        <v>387</v>
      </c>
      <c r="M37" s="144" t="s">
        <v>386</v>
      </c>
      <c r="N37" s="144" t="s">
        <v>385</v>
      </c>
      <c r="O37" s="144" t="s">
        <v>384</v>
      </c>
      <c r="P37" s="144" t="s">
        <v>369</v>
      </c>
      <c r="Q37" s="144" t="s">
        <v>369</v>
      </c>
      <c r="R37" s="144" t="s">
        <v>383</v>
      </c>
      <c r="S37" s="144"/>
      <c r="T37" s="144"/>
      <c r="U37" s="144"/>
      <c r="V37" s="144"/>
      <c r="W37" s="144"/>
      <c r="X37" s="144"/>
      <c r="Y37" s="144"/>
      <c r="Z37" s="144"/>
      <c r="AA37" s="144"/>
      <c r="AB37" s="143"/>
      <c r="AC37" s="143"/>
      <c r="AD37" s="147"/>
      <c r="AE37" s="147"/>
      <c r="AF37" s="147"/>
      <c r="AG37" s="147"/>
      <c r="AH37" s="147"/>
      <c r="AI37" s="147"/>
      <c r="AJ37" s="147"/>
      <c r="AK37" s="147"/>
      <c r="AL37" s="147"/>
      <c r="AM37" s="147"/>
      <c r="AN37" s="147"/>
    </row>
    <row r="38" spans="1:40" s="148" customFormat="1" ht="15" customHeight="1">
      <c r="A38" s="147"/>
      <c r="B38" s="147"/>
      <c r="C38" s="147"/>
      <c r="D38" s="147"/>
      <c r="E38" s="147"/>
      <c r="F38" s="147"/>
      <c r="G38" s="188" t="s">
        <v>382</v>
      </c>
      <c r="H38" s="188"/>
      <c r="I38" s="188"/>
      <c r="J38" s="144"/>
      <c r="K38" s="144" t="s">
        <v>377</v>
      </c>
      <c r="L38" s="144" t="s">
        <v>376</v>
      </c>
      <c r="M38" s="144" t="s">
        <v>373</v>
      </c>
      <c r="N38" s="144" t="s">
        <v>372</v>
      </c>
      <c r="O38" s="144" t="s">
        <v>375</v>
      </c>
      <c r="P38" s="144" t="s">
        <v>374</v>
      </c>
      <c r="Q38" s="144" t="s">
        <v>373</v>
      </c>
      <c r="R38" s="144" t="s">
        <v>372</v>
      </c>
      <c r="S38" s="144" t="s">
        <v>381</v>
      </c>
      <c r="T38" s="144" t="s">
        <v>380</v>
      </c>
      <c r="U38" s="144" t="s">
        <v>368</v>
      </c>
      <c r="V38" s="144" t="s">
        <v>379</v>
      </c>
      <c r="W38" s="144" t="s">
        <v>378</v>
      </c>
      <c r="X38" s="144" t="s">
        <v>377</v>
      </c>
      <c r="Y38" s="144" t="s">
        <v>376</v>
      </c>
      <c r="Z38" s="144" t="s">
        <v>373</v>
      </c>
      <c r="AA38" s="144" t="s">
        <v>372</v>
      </c>
      <c r="AB38" s="144" t="s">
        <v>375</v>
      </c>
      <c r="AC38" s="144" t="s">
        <v>374</v>
      </c>
      <c r="AD38" s="144" t="s">
        <v>373</v>
      </c>
      <c r="AE38" s="144" t="s">
        <v>372</v>
      </c>
      <c r="AF38" s="144" t="s">
        <v>371</v>
      </c>
      <c r="AG38" s="144"/>
      <c r="AH38" s="147"/>
      <c r="AI38" s="147"/>
      <c r="AJ38" s="147"/>
      <c r="AK38" s="147"/>
      <c r="AL38" s="147"/>
      <c r="AM38" s="147"/>
    </row>
    <row r="39" spans="1:40" s="148" customFormat="1" ht="15" customHeight="1">
      <c r="A39" s="147"/>
      <c r="B39" s="147"/>
      <c r="C39" s="147"/>
      <c r="D39" s="147"/>
      <c r="E39" s="147"/>
      <c r="F39" s="147"/>
      <c r="G39" s="188" t="s">
        <v>370</v>
      </c>
      <c r="H39" s="188"/>
      <c r="I39" s="188"/>
      <c r="J39" s="144"/>
      <c r="K39" s="144" t="s">
        <v>369</v>
      </c>
      <c r="L39" s="144" t="s">
        <v>368</v>
      </c>
      <c r="M39" s="144" t="s">
        <v>367</v>
      </c>
      <c r="N39" s="144" t="s">
        <v>366</v>
      </c>
      <c r="O39" s="144" t="s">
        <v>365</v>
      </c>
      <c r="P39" s="144" t="s">
        <v>363</v>
      </c>
      <c r="Q39" s="144" t="s">
        <v>364</v>
      </c>
      <c r="R39" s="144" t="s">
        <v>363</v>
      </c>
      <c r="S39" s="144" t="s">
        <v>362</v>
      </c>
      <c r="T39" s="144" t="s">
        <v>361</v>
      </c>
      <c r="U39" s="144" t="s">
        <v>360</v>
      </c>
      <c r="V39" s="144" t="s">
        <v>359</v>
      </c>
      <c r="W39" s="144" t="s">
        <v>358</v>
      </c>
      <c r="X39" s="144" t="s">
        <v>357</v>
      </c>
      <c r="Y39" s="144" t="s">
        <v>356</v>
      </c>
      <c r="Z39" s="144" t="s">
        <v>355</v>
      </c>
      <c r="AA39" s="144" t="s">
        <v>354</v>
      </c>
      <c r="AB39" s="144" t="s">
        <v>353</v>
      </c>
      <c r="AC39" s="143"/>
      <c r="AD39" s="147"/>
      <c r="AE39" s="147"/>
      <c r="AF39" s="147"/>
      <c r="AG39" s="147"/>
      <c r="AH39" s="147"/>
      <c r="AI39" s="147"/>
      <c r="AJ39" s="147"/>
      <c r="AK39" s="147"/>
      <c r="AL39" s="147"/>
      <c r="AM39" s="147"/>
      <c r="AN39" s="147"/>
    </row>
    <row r="40" spans="1:40" s="148" customFormat="1" ht="15" customHeight="1">
      <c r="A40" s="147"/>
      <c r="B40" s="147"/>
      <c r="C40" s="147"/>
      <c r="D40" s="147"/>
      <c r="E40" s="147"/>
      <c r="F40" s="147"/>
      <c r="G40" s="144"/>
      <c r="H40" s="144"/>
      <c r="I40" s="144"/>
      <c r="J40" s="144"/>
      <c r="K40" s="144"/>
      <c r="S40" s="144"/>
      <c r="T40" s="144"/>
      <c r="U40" s="144"/>
      <c r="V40" s="144"/>
      <c r="W40" s="144"/>
      <c r="X40" s="144"/>
      <c r="Y40" s="144"/>
      <c r="Z40" s="144"/>
      <c r="AA40" s="144"/>
      <c r="AB40" s="143"/>
      <c r="AC40" s="143"/>
      <c r="AD40" s="147"/>
      <c r="AE40" s="147"/>
      <c r="AF40" s="147"/>
      <c r="AG40" s="147"/>
      <c r="AH40" s="147"/>
      <c r="AI40" s="147"/>
      <c r="AJ40" s="147"/>
      <c r="AK40" s="147"/>
      <c r="AL40" s="147"/>
      <c r="AM40" s="147"/>
      <c r="AN40" s="147"/>
    </row>
    <row r="41" spans="1:40" s="148" customFormat="1" ht="12">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6"/>
      <c r="AC41" s="146"/>
      <c r="AD41" s="147"/>
      <c r="AE41" s="147"/>
      <c r="AF41" s="147"/>
      <c r="AG41" s="147"/>
      <c r="AH41" s="147"/>
      <c r="AI41" s="147"/>
      <c r="AJ41" s="147"/>
      <c r="AK41" s="147"/>
      <c r="AL41" s="147"/>
      <c r="AM41" s="147"/>
      <c r="AN41" s="147"/>
    </row>
    <row r="42" spans="1:40" s="148" customFormat="1" ht="12">
      <c r="A42" s="147"/>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6"/>
      <c r="AC42" s="146"/>
      <c r="AD42" s="147"/>
      <c r="AE42" s="147"/>
      <c r="AF42" s="147"/>
      <c r="AG42" s="147"/>
      <c r="AH42" s="147"/>
      <c r="AI42" s="147"/>
      <c r="AJ42" s="147"/>
      <c r="AK42" s="147"/>
      <c r="AL42" s="147"/>
      <c r="AM42" s="147"/>
      <c r="AN42" s="147"/>
    </row>
    <row r="43" spans="1:40" s="145" customFormat="1" ht="13.2">
      <c r="A43" s="144"/>
      <c r="B43" s="144"/>
      <c r="C43" s="144"/>
      <c r="D43" s="144"/>
      <c r="E43" s="144"/>
      <c r="F43" s="144"/>
      <c r="G43" s="147"/>
      <c r="H43" s="147"/>
      <c r="I43" s="147"/>
      <c r="J43" s="147"/>
      <c r="K43" s="147"/>
      <c r="L43" s="147"/>
      <c r="M43" s="147"/>
      <c r="N43" s="147"/>
      <c r="O43" s="147"/>
      <c r="P43" s="147"/>
      <c r="Q43" s="147"/>
      <c r="R43" s="147"/>
      <c r="S43" s="147"/>
      <c r="T43" s="147"/>
      <c r="U43" s="147"/>
      <c r="V43" s="147"/>
      <c r="W43" s="147"/>
      <c r="X43" s="147"/>
      <c r="Y43" s="147"/>
      <c r="Z43" s="147"/>
      <c r="AA43" s="147"/>
      <c r="AB43" s="146"/>
      <c r="AC43" s="143"/>
      <c r="AD43" s="144"/>
      <c r="AE43" s="144"/>
      <c r="AF43" s="144"/>
      <c r="AG43" s="144"/>
      <c r="AH43" s="144"/>
      <c r="AI43" s="144"/>
      <c r="AJ43" s="144"/>
      <c r="AK43" s="144"/>
      <c r="AL43" s="144"/>
      <c r="AM43" s="144"/>
      <c r="AN43" s="144"/>
    </row>
    <row r="44" spans="1:40" s="145" customFormat="1" ht="13.2">
      <c r="A44" s="144"/>
      <c r="B44" s="144"/>
      <c r="C44" s="144"/>
      <c r="D44" s="144"/>
      <c r="E44" s="144"/>
      <c r="F44" s="144"/>
      <c r="G44" s="147"/>
      <c r="H44" s="147"/>
      <c r="I44" s="147"/>
      <c r="J44" s="147"/>
      <c r="K44" s="147"/>
      <c r="L44" s="147"/>
      <c r="M44" s="147"/>
      <c r="N44" s="147"/>
      <c r="O44" s="147"/>
      <c r="P44" s="147"/>
      <c r="Q44" s="147"/>
      <c r="R44" s="147"/>
      <c r="S44" s="147"/>
      <c r="T44" s="147"/>
      <c r="U44" s="147"/>
      <c r="V44" s="147"/>
      <c r="W44" s="147"/>
      <c r="X44" s="147"/>
      <c r="Y44" s="147"/>
      <c r="Z44" s="147"/>
      <c r="AA44" s="147"/>
      <c r="AB44" s="146"/>
      <c r="AC44" s="143"/>
      <c r="AD44" s="144"/>
      <c r="AE44" s="144"/>
      <c r="AF44" s="144"/>
      <c r="AG44" s="144"/>
      <c r="AH44" s="144"/>
      <c r="AI44" s="144"/>
      <c r="AJ44" s="144"/>
      <c r="AK44" s="144"/>
      <c r="AL44" s="144"/>
      <c r="AM44" s="144"/>
      <c r="AN44" s="144"/>
    </row>
    <row r="45" spans="1:40" s="145" customFormat="1" ht="13.2">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3"/>
      <c r="AC45" s="143"/>
      <c r="AD45" s="144"/>
      <c r="AE45" s="144"/>
      <c r="AF45" s="144"/>
      <c r="AG45" s="144"/>
      <c r="AH45" s="144"/>
      <c r="AI45" s="144"/>
      <c r="AJ45" s="144"/>
      <c r="AK45" s="144"/>
      <c r="AL45" s="144"/>
      <c r="AM45" s="144"/>
      <c r="AN45" s="144"/>
    </row>
    <row r="46" spans="1:40" s="145" customFormat="1" ht="13.2">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3"/>
      <c r="AC46" s="143"/>
      <c r="AD46" s="144"/>
      <c r="AE46" s="144"/>
      <c r="AF46" s="144"/>
      <c r="AG46" s="144"/>
      <c r="AH46" s="144"/>
      <c r="AI46" s="144"/>
      <c r="AJ46" s="144"/>
      <c r="AK46" s="144"/>
      <c r="AL46" s="144"/>
      <c r="AM46" s="144"/>
      <c r="AN46" s="144"/>
    </row>
    <row r="47" spans="1:40" s="145" customFormat="1" ht="13.2">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3"/>
      <c r="AC47" s="143"/>
      <c r="AD47" s="144"/>
      <c r="AE47" s="144"/>
      <c r="AF47" s="144"/>
      <c r="AG47" s="144"/>
      <c r="AH47" s="144"/>
      <c r="AI47" s="144"/>
      <c r="AJ47" s="144"/>
      <c r="AK47" s="144"/>
      <c r="AL47" s="144"/>
      <c r="AM47" s="144"/>
      <c r="AN47" s="144"/>
    </row>
    <row r="48" spans="1:40" s="145" customFormat="1" ht="13.2">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3"/>
      <c r="AC48" s="143"/>
      <c r="AD48" s="144"/>
      <c r="AE48" s="144"/>
      <c r="AF48" s="144"/>
      <c r="AG48" s="144"/>
      <c r="AH48" s="144"/>
      <c r="AI48" s="144"/>
      <c r="AJ48" s="144"/>
      <c r="AK48" s="144"/>
      <c r="AL48" s="144"/>
      <c r="AM48" s="144"/>
      <c r="AN48" s="144"/>
    </row>
    <row r="49" spans="1:40" s="145" customFormat="1" ht="13.2">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3"/>
      <c r="AC49" s="143"/>
      <c r="AD49" s="144"/>
      <c r="AE49" s="144"/>
      <c r="AF49" s="144"/>
      <c r="AG49" s="144"/>
      <c r="AH49" s="144"/>
      <c r="AI49" s="144"/>
      <c r="AJ49" s="144"/>
      <c r="AK49" s="144"/>
      <c r="AL49" s="144"/>
      <c r="AM49" s="144"/>
      <c r="AN49" s="144"/>
    </row>
    <row r="50" spans="1:40" s="145" customFormat="1" ht="13.2">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3"/>
      <c r="AC50" s="143"/>
      <c r="AD50" s="144"/>
      <c r="AE50" s="144"/>
      <c r="AF50" s="144"/>
      <c r="AG50" s="144"/>
      <c r="AH50" s="144"/>
      <c r="AI50" s="144"/>
      <c r="AJ50" s="144"/>
      <c r="AK50" s="144"/>
      <c r="AL50" s="144"/>
      <c r="AM50" s="144"/>
      <c r="AN50" s="144"/>
    </row>
    <row r="51" spans="1:40" s="145" customFormat="1" ht="13.2">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3"/>
      <c r="AC51" s="143"/>
      <c r="AD51" s="144"/>
      <c r="AE51" s="144"/>
      <c r="AF51" s="144"/>
      <c r="AG51" s="144"/>
      <c r="AH51" s="144"/>
      <c r="AI51" s="144"/>
      <c r="AJ51" s="144"/>
      <c r="AK51" s="144"/>
      <c r="AL51" s="144"/>
      <c r="AM51" s="144"/>
      <c r="AN51" s="144"/>
    </row>
    <row r="52" spans="1:40" s="145" customFormat="1" ht="13.2">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3"/>
      <c r="AC52" s="143"/>
      <c r="AD52" s="144"/>
      <c r="AE52" s="144"/>
      <c r="AF52" s="144"/>
      <c r="AG52" s="144"/>
      <c r="AH52" s="144"/>
      <c r="AI52" s="144"/>
      <c r="AJ52" s="144"/>
      <c r="AK52" s="144"/>
      <c r="AL52" s="144"/>
      <c r="AM52" s="144"/>
      <c r="AN52" s="144"/>
    </row>
    <row r="53" spans="1:40" s="145" customFormat="1" ht="13.2">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3"/>
      <c r="AC53" s="143"/>
      <c r="AD53" s="144"/>
      <c r="AE53" s="144"/>
      <c r="AF53" s="144"/>
      <c r="AG53" s="144"/>
      <c r="AH53" s="144"/>
      <c r="AI53" s="144"/>
      <c r="AJ53" s="144"/>
      <c r="AK53" s="144"/>
      <c r="AL53" s="144"/>
      <c r="AM53" s="144"/>
      <c r="AN53" s="144"/>
    </row>
    <row r="54" spans="1:40" s="145" customFormat="1" ht="13.2">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3"/>
      <c r="AC54" s="143"/>
      <c r="AD54" s="144"/>
      <c r="AE54" s="144"/>
      <c r="AF54" s="144"/>
      <c r="AG54" s="144"/>
      <c r="AH54" s="144"/>
      <c r="AI54" s="144"/>
      <c r="AJ54" s="144"/>
      <c r="AK54" s="144"/>
      <c r="AL54" s="144"/>
      <c r="AM54" s="144"/>
      <c r="AN54" s="144"/>
    </row>
    <row r="55" spans="1:40" s="145" customFormat="1" ht="13.2">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3"/>
      <c r="AC55" s="143"/>
      <c r="AD55" s="144"/>
      <c r="AE55" s="144"/>
      <c r="AF55" s="144"/>
      <c r="AG55" s="144"/>
      <c r="AH55" s="144"/>
      <c r="AI55" s="144"/>
      <c r="AJ55" s="144"/>
      <c r="AK55" s="144"/>
      <c r="AL55" s="144"/>
      <c r="AM55" s="144"/>
      <c r="AN55" s="144"/>
    </row>
    <row r="56" spans="1:40" s="145" customFormat="1" ht="13.2">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3"/>
      <c r="AC56" s="143"/>
      <c r="AD56" s="144"/>
      <c r="AE56" s="144"/>
      <c r="AF56" s="144"/>
      <c r="AG56" s="144"/>
      <c r="AH56" s="144"/>
      <c r="AI56" s="144"/>
      <c r="AJ56" s="144"/>
      <c r="AK56" s="144"/>
      <c r="AL56" s="144"/>
      <c r="AM56" s="144"/>
      <c r="AN56" s="144"/>
    </row>
    <row r="57" spans="1:40" s="145" customFormat="1" ht="13.2">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3"/>
      <c r="AC57" s="143"/>
      <c r="AD57" s="144"/>
      <c r="AE57" s="144"/>
      <c r="AF57" s="144"/>
      <c r="AG57" s="144"/>
      <c r="AH57" s="144"/>
      <c r="AI57" s="144"/>
      <c r="AJ57" s="144"/>
      <c r="AK57" s="144"/>
      <c r="AL57" s="144"/>
      <c r="AM57" s="144"/>
      <c r="AN57" s="144"/>
    </row>
    <row r="58" spans="1:40" s="145" customFormat="1" ht="13.2">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3"/>
      <c r="AC58" s="143"/>
      <c r="AD58" s="144"/>
      <c r="AE58" s="144"/>
      <c r="AF58" s="144"/>
      <c r="AG58" s="144"/>
      <c r="AH58" s="144"/>
      <c r="AI58" s="144"/>
      <c r="AJ58" s="144"/>
      <c r="AK58" s="144"/>
      <c r="AL58" s="144"/>
      <c r="AM58" s="144"/>
      <c r="AN58" s="144"/>
    </row>
    <row r="59" spans="1:40" s="145" customFormat="1" ht="13.2">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3"/>
      <c r="AC59" s="143"/>
      <c r="AD59" s="144"/>
      <c r="AE59" s="144"/>
      <c r="AF59" s="144"/>
      <c r="AG59" s="144"/>
      <c r="AH59" s="144"/>
      <c r="AI59" s="144"/>
      <c r="AJ59" s="144"/>
      <c r="AK59" s="144"/>
      <c r="AL59" s="144"/>
      <c r="AM59" s="144"/>
      <c r="AN59" s="144"/>
    </row>
    <row r="60" spans="1:40" s="145" customFormat="1" ht="13.2">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3"/>
      <c r="AC60" s="143"/>
      <c r="AD60" s="144"/>
      <c r="AE60" s="144"/>
      <c r="AF60" s="144"/>
      <c r="AG60" s="144"/>
      <c r="AH60" s="144"/>
      <c r="AI60" s="144"/>
      <c r="AJ60" s="144"/>
      <c r="AK60" s="144"/>
      <c r="AL60" s="144"/>
      <c r="AM60" s="144"/>
      <c r="AN60" s="144"/>
    </row>
    <row r="61" spans="1:40" s="145" customFormat="1" ht="13.2">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3"/>
      <c r="AC61" s="143"/>
      <c r="AD61" s="144"/>
      <c r="AE61" s="144"/>
      <c r="AF61" s="144"/>
      <c r="AG61" s="144"/>
      <c r="AH61" s="144"/>
      <c r="AI61" s="144"/>
      <c r="AJ61" s="144"/>
      <c r="AK61" s="144"/>
      <c r="AL61" s="144"/>
      <c r="AM61" s="144"/>
      <c r="AN61" s="144"/>
    </row>
    <row r="62" spans="1:40" s="145" customFormat="1" ht="13.2">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3"/>
      <c r="AC62" s="143"/>
      <c r="AD62" s="144"/>
      <c r="AE62" s="144"/>
      <c r="AF62" s="144"/>
      <c r="AG62" s="144"/>
      <c r="AH62" s="144"/>
      <c r="AI62" s="144"/>
      <c r="AJ62" s="144"/>
      <c r="AK62" s="144"/>
      <c r="AL62" s="144"/>
      <c r="AM62" s="144"/>
      <c r="AN62" s="144"/>
    </row>
    <row r="63" spans="1:40" s="145" customFormat="1" ht="13.2">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3"/>
      <c r="AC63" s="143"/>
      <c r="AD63" s="144"/>
      <c r="AE63" s="144"/>
      <c r="AF63" s="144"/>
      <c r="AG63" s="144"/>
      <c r="AH63" s="144"/>
      <c r="AI63" s="144"/>
      <c r="AJ63" s="144"/>
      <c r="AK63" s="144"/>
      <c r="AL63" s="144"/>
      <c r="AM63" s="144"/>
      <c r="AN63" s="144"/>
    </row>
    <row r="64" spans="1:40" s="145" customFormat="1" ht="13.2">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3"/>
      <c r="AC64" s="143"/>
      <c r="AD64" s="144"/>
      <c r="AE64" s="144"/>
      <c r="AF64" s="144"/>
      <c r="AG64" s="144"/>
      <c r="AH64" s="144"/>
      <c r="AI64" s="144"/>
      <c r="AJ64" s="144"/>
      <c r="AK64" s="144"/>
      <c r="AL64" s="144"/>
      <c r="AM64" s="144"/>
      <c r="AN64" s="144"/>
    </row>
    <row r="65" spans="1:40" s="145" customFormat="1" ht="13.2">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3"/>
      <c r="AC65" s="143"/>
      <c r="AD65" s="144"/>
      <c r="AE65" s="144"/>
      <c r="AF65" s="144"/>
      <c r="AG65" s="144"/>
      <c r="AH65" s="144"/>
      <c r="AI65" s="144"/>
      <c r="AJ65" s="144"/>
      <c r="AK65" s="144"/>
      <c r="AL65" s="144"/>
      <c r="AM65" s="144"/>
      <c r="AN65" s="144"/>
    </row>
    <row r="66" spans="1:40" s="145" customFormat="1" ht="13.2">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3"/>
      <c r="AC66" s="143"/>
      <c r="AD66" s="144"/>
      <c r="AE66" s="144"/>
      <c r="AF66" s="144"/>
      <c r="AG66" s="144"/>
      <c r="AH66" s="144"/>
      <c r="AI66" s="144"/>
      <c r="AJ66" s="144"/>
      <c r="AK66" s="144"/>
      <c r="AL66" s="144"/>
      <c r="AM66" s="144"/>
      <c r="AN66" s="144"/>
    </row>
    <row r="67" spans="1:40" s="145" customFormat="1" ht="13.2">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3"/>
      <c r="AC67" s="143"/>
      <c r="AD67" s="144"/>
      <c r="AE67" s="144"/>
      <c r="AF67" s="144"/>
      <c r="AG67" s="144"/>
      <c r="AH67" s="144"/>
      <c r="AI67" s="144"/>
      <c r="AJ67" s="144"/>
      <c r="AK67" s="144"/>
      <c r="AL67" s="144"/>
      <c r="AM67" s="144"/>
      <c r="AN67" s="144"/>
    </row>
    <row r="68" spans="1:40" s="145" customFormat="1" ht="13.2">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3"/>
      <c r="AC68" s="143"/>
      <c r="AD68" s="144"/>
      <c r="AE68" s="144"/>
      <c r="AF68" s="144"/>
      <c r="AG68" s="144"/>
      <c r="AH68" s="144"/>
      <c r="AI68" s="144"/>
      <c r="AJ68" s="144"/>
      <c r="AK68" s="144"/>
      <c r="AL68" s="144"/>
      <c r="AM68" s="144"/>
      <c r="AN68" s="144"/>
    </row>
    <row r="69" spans="1:40" s="145" customFormat="1" ht="13.2">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3"/>
      <c r="AC69" s="143"/>
      <c r="AD69" s="144"/>
      <c r="AE69" s="144"/>
      <c r="AF69" s="144"/>
      <c r="AG69" s="144"/>
      <c r="AH69" s="144"/>
      <c r="AI69" s="144"/>
      <c r="AJ69" s="144"/>
      <c r="AK69" s="144"/>
      <c r="AL69" s="144"/>
      <c r="AM69" s="144"/>
      <c r="AN69" s="144"/>
    </row>
    <row r="70" spans="1:40" s="145" customFormat="1" ht="13.2">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3"/>
      <c r="AC70" s="143"/>
      <c r="AD70" s="144"/>
      <c r="AE70" s="144"/>
      <c r="AF70" s="144"/>
      <c r="AG70" s="144"/>
      <c r="AH70" s="144"/>
      <c r="AI70" s="144"/>
      <c r="AJ70" s="144"/>
      <c r="AK70" s="144"/>
      <c r="AL70" s="144"/>
      <c r="AM70" s="144"/>
      <c r="AN70" s="144"/>
    </row>
    <row r="71" spans="1:40" s="145" customFormat="1" ht="13.2">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3"/>
      <c r="AC71" s="143"/>
      <c r="AD71" s="144"/>
      <c r="AE71" s="144"/>
      <c r="AF71" s="144"/>
      <c r="AG71" s="144"/>
      <c r="AH71" s="144"/>
      <c r="AI71" s="144"/>
      <c r="AJ71" s="144"/>
      <c r="AK71" s="144"/>
      <c r="AL71" s="144"/>
      <c r="AM71" s="144"/>
      <c r="AN71" s="144"/>
    </row>
    <row r="72" spans="1:40" s="145" customFormat="1" ht="13.2">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3"/>
      <c r="AC72" s="143"/>
      <c r="AD72" s="144"/>
      <c r="AE72" s="144"/>
      <c r="AF72" s="144"/>
      <c r="AG72" s="144"/>
      <c r="AH72" s="144"/>
      <c r="AI72" s="144"/>
      <c r="AJ72" s="144"/>
      <c r="AK72" s="144"/>
      <c r="AL72" s="144"/>
      <c r="AM72" s="144"/>
      <c r="AN72" s="144"/>
    </row>
    <row r="73" spans="1:40" ht="13.2">
      <c r="G73" s="144"/>
      <c r="H73" s="144"/>
      <c r="I73" s="144"/>
      <c r="J73" s="144"/>
      <c r="K73" s="144"/>
      <c r="L73" s="144"/>
      <c r="M73" s="144"/>
      <c r="N73" s="144"/>
      <c r="O73" s="144"/>
      <c r="P73" s="144"/>
      <c r="Q73" s="144"/>
      <c r="R73" s="144"/>
      <c r="S73" s="144"/>
      <c r="T73" s="144"/>
      <c r="U73" s="144"/>
      <c r="V73" s="144"/>
      <c r="W73" s="144"/>
      <c r="X73" s="144"/>
      <c r="Y73" s="144"/>
      <c r="Z73" s="144"/>
      <c r="AA73" s="144"/>
      <c r="AB73" s="143"/>
    </row>
    <row r="74" spans="1:40" ht="13.2">
      <c r="G74" s="144"/>
      <c r="H74" s="144"/>
      <c r="I74" s="144"/>
      <c r="J74" s="144"/>
      <c r="K74" s="144"/>
      <c r="L74" s="144"/>
      <c r="M74" s="144"/>
      <c r="N74" s="144"/>
      <c r="O74" s="144"/>
      <c r="P74" s="144"/>
      <c r="Q74" s="144"/>
      <c r="R74" s="144"/>
      <c r="S74" s="144"/>
      <c r="T74" s="144"/>
      <c r="U74" s="144"/>
      <c r="V74" s="144"/>
      <c r="W74" s="144"/>
      <c r="X74" s="144"/>
      <c r="Y74" s="144"/>
      <c r="Z74" s="144"/>
      <c r="AA74" s="144"/>
      <c r="AB74" s="143"/>
    </row>
  </sheetData>
  <mergeCells count="34">
    <mergeCell ref="G36:I36"/>
    <mergeCell ref="G37:I37"/>
    <mergeCell ref="G38:I38"/>
    <mergeCell ref="G39:I39"/>
    <mergeCell ref="G30:I30"/>
    <mergeCell ref="G31:I31"/>
    <mergeCell ref="G32:I32"/>
    <mergeCell ref="G33:I33"/>
    <mergeCell ref="G34:I34"/>
    <mergeCell ref="G35:I35"/>
    <mergeCell ref="G29:I29"/>
    <mergeCell ref="G18:I18"/>
    <mergeCell ref="G19:I19"/>
    <mergeCell ref="G20:I20"/>
    <mergeCell ref="G21:I21"/>
    <mergeCell ref="G22:I22"/>
    <mergeCell ref="G23:I23"/>
    <mergeCell ref="G24:I24"/>
    <mergeCell ref="G25:I25"/>
    <mergeCell ref="G26:I26"/>
    <mergeCell ref="G27:I27"/>
    <mergeCell ref="G28:I28"/>
    <mergeCell ref="G17:I17"/>
    <mergeCell ref="J3:Z5"/>
    <mergeCell ref="G7:I7"/>
    <mergeCell ref="G8:I8"/>
    <mergeCell ref="G9:I9"/>
    <mergeCell ref="G10:I10"/>
    <mergeCell ref="G11:I11"/>
    <mergeCell ref="G12:I12"/>
    <mergeCell ref="G13:I13"/>
    <mergeCell ref="G14:I14"/>
    <mergeCell ref="G15:I15"/>
    <mergeCell ref="G16:I16"/>
  </mergeCells>
  <phoneticPr fontId="4"/>
  <hyperlinks>
    <hyperlink ref="G7:I7" location="'12-1'!A1" display="１２－１"/>
    <hyperlink ref="G8:I8" location="'12-2'!A1" display="１２－２"/>
    <hyperlink ref="G9:I9" location="'12-3・4・5'!A1" display="１２－３"/>
    <hyperlink ref="G10:I10" location="'12-3・4・5'!A29" display="１２－４"/>
    <hyperlink ref="G11:I11" location="'12-3・4・5'!A44" display="１２－５"/>
    <hyperlink ref="G12:I12" location="'12-6'!A1" display="１２－６"/>
    <hyperlink ref="G13:I13" location="'12-7'!A1" display="１２－７"/>
    <hyperlink ref="G14:I14" location="'12-8・9・10'!A1" display="１２－８"/>
    <hyperlink ref="G16:I16" location="'12-8・9・10'!A43" display="１２－１０"/>
    <hyperlink ref="G15:I15" location="'12-8・9・10'!A30" display="１２－９"/>
    <hyperlink ref="G17:I17" location="'12-11・12・13'!A1" display="１２－１１"/>
    <hyperlink ref="G18:I18" location="'12-11・12・13'!A35" display="１２－１２"/>
    <hyperlink ref="G19:I19" location="'12-11・12・13'!A52" display="１２－１３"/>
    <hyperlink ref="G20:I20" location="'12-14'!A1" display="１２－１４"/>
    <hyperlink ref="G21:I21" location="'12-15・16・17'!A1" display="１２－１５"/>
    <hyperlink ref="G22:I22" location="'12-15・16・17'!A34" display="１２－１６"/>
    <hyperlink ref="G23:I23" location="'12-15・16・17'!A47" display="１２－１７"/>
    <hyperlink ref="G24:I24" location="'12-18'!A1" display="１２－１８"/>
    <hyperlink ref="G25:I25" location="'12-19'!A1" display="１２－１９"/>
    <hyperlink ref="G26:I26" location="'12-20'!A1" display="１２－２０"/>
    <hyperlink ref="G27:I27" location="'12-21'!A1" display="１２－２１"/>
    <hyperlink ref="G28:I28" location="'12-22'!A1" display="１２－２２"/>
    <hyperlink ref="G29:I29" location="'12-23'!A1" display="１２－２３"/>
    <hyperlink ref="G30:I30" location="'12-24'!A1" display="１２－２４"/>
    <hyperlink ref="G31:I31" location="'12-25'!A1" display="１２－２５"/>
    <hyperlink ref="G32:I32" location="'12-26'!A1" display="１２－２６"/>
    <hyperlink ref="G33:I33" location="'12-27'!A1" display="１２－２７"/>
    <hyperlink ref="G34:I34" location="'12-28'!A1" display="１２－２８"/>
    <hyperlink ref="G35:I35" location="'12-29'!A1" display="１２－２９"/>
    <hyperlink ref="G36:I36" location="'12-30'!A1" display="１２－３０"/>
    <hyperlink ref="G37:I37" location="'12-31'!A1" display="１２－３１"/>
    <hyperlink ref="G38:I38" location="'12-32'!A1" display="１２－３２"/>
    <hyperlink ref="G39:I39" location="'12-33'!A1" display="１２－３３"/>
  </hyperlinks>
  <pageMargins left="0.78700000000000003" right="0.78700000000000003" top="0.77" bottom="0.74" header="0.51200000000000001" footer="0.51200000000000001"/>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9"/>
  <sheetViews>
    <sheetView showGridLines="0" zoomScaleNormal="100" zoomScaleSheetLayoutView="100" workbookViewId="0">
      <selection activeCell="D17" sqref="D17"/>
    </sheetView>
  </sheetViews>
  <sheetFormatPr defaultColWidth="10.69921875" defaultRowHeight="13.2"/>
  <cols>
    <col min="1" max="1" width="12.59765625" style="43" customWidth="1"/>
    <col min="2" max="5" width="14.59765625" style="43" customWidth="1"/>
    <col min="6" max="10" width="15.59765625" style="43" customWidth="1"/>
    <col min="11" max="11" width="12.69921875" style="43" customWidth="1"/>
    <col min="12" max="16384" width="10.69921875" style="43"/>
  </cols>
  <sheetData>
    <row r="1" spans="1:10" customFormat="1" ht="14.4">
      <c r="A1" s="68" t="s">
        <v>243</v>
      </c>
      <c r="B1" s="117"/>
      <c r="C1" s="117"/>
      <c r="D1" s="117"/>
      <c r="E1" s="117"/>
      <c r="F1" s="117"/>
      <c r="G1" s="117"/>
      <c r="H1" s="117"/>
      <c r="J1" s="116"/>
    </row>
    <row r="2" spans="1:10" customFormat="1" ht="14.4">
      <c r="A2" s="116"/>
      <c r="B2" s="116"/>
      <c r="C2" s="116"/>
      <c r="D2" s="116"/>
      <c r="E2" s="116"/>
      <c r="F2" s="116"/>
      <c r="G2" s="313"/>
      <c r="H2" s="116"/>
      <c r="J2" s="116"/>
    </row>
    <row r="3" spans="1:10" customFormat="1" ht="15.75" customHeight="1">
      <c r="A3" s="201" t="s">
        <v>0</v>
      </c>
      <c r="B3" s="202" t="s">
        <v>226</v>
      </c>
      <c r="C3" s="203"/>
      <c r="D3" s="204"/>
      <c r="E3" s="202" t="s">
        <v>334</v>
      </c>
      <c r="F3" s="203"/>
      <c r="G3" s="247"/>
      <c r="H3" s="314"/>
      <c r="J3" s="116"/>
    </row>
    <row r="4" spans="1:10" customFormat="1" ht="15.75" customHeight="1">
      <c r="A4" s="206"/>
      <c r="B4" s="315" t="s">
        <v>92</v>
      </c>
      <c r="C4" s="316" t="s">
        <v>227</v>
      </c>
      <c r="D4" s="316" t="s">
        <v>228</v>
      </c>
      <c r="E4" s="317" t="s">
        <v>229</v>
      </c>
      <c r="F4" s="317" t="s">
        <v>230</v>
      </c>
      <c r="G4" s="318" t="s">
        <v>231</v>
      </c>
      <c r="H4" s="119"/>
      <c r="J4" s="116"/>
    </row>
    <row r="5" spans="1:10" customFormat="1" ht="15.75" customHeight="1">
      <c r="A5" s="278" t="s">
        <v>596</v>
      </c>
      <c r="B5" s="162">
        <v>67524</v>
      </c>
      <c r="C5" s="163">
        <v>1550</v>
      </c>
      <c r="D5" s="163">
        <v>65974</v>
      </c>
      <c r="E5" s="163">
        <v>5225811</v>
      </c>
      <c r="F5" s="163">
        <v>5200923</v>
      </c>
      <c r="G5" s="164">
        <v>99.52</v>
      </c>
      <c r="H5" s="163"/>
      <c r="J5" s="116"/>
    </row>
    <row r="6" spans="1:10" customFormat="1" ht="15.75" customHeight="1">
      <c r="A6" s="280" t="s">
        <v>346</v>
      </c>
      <c r="B6" s="162">
        <v>69797</v>
      </c>
      <c r="C6" s="163">
        <v>1502</v>
      </c>
      <c r="D6" s="163">
        <v>68295</v>
      </c>
      <c r="E6" s="163">
        <v>5490472</v>
      </c>
      <c r="F6" s="163">
        <v>5463841</v>
      </c>
      <c r="G6" s="164">
        <v>99.51</v>
      </c>
      <c r="H6" s="163"/>
      <c r="J6" s="116"/>
    </row>
    <row r="7" spans="1:10" customFormat="1" ht="15.75" customHeight="1">
      <c r="A7" s="281" t="s">
        <v>347</v>
      </c>
      <c r="B7" s="162">
        <v>71568</v>
      </c>
      <c r="C7" s="163">
        <v>1366</v>
      </c>
      <c r="D7" s="163">
        <f>B7-C7</f>
        <v>70202</v>
      </c>
      <c r="E7" s="163">
        <v>5726899</v>
      </c>
      <c r="F7" s="163">
        <v>5704672</v>
      </c>
      <c r="G7" s="164">
        <v>99.61</v>
      </c>
      <c r="H7" s="163"/>
      <c r="J7" s="116"/>
    </row>
    <row r="8" spans="1:10" customFormat="1" ht="15.75" customHeight="1">
      <c r="A8" s="280" t="s">
        <v>561</v>
      </c>
      <c r="B8" s="162">
        <f>C8+D8</f>
        <v>71747</v>
      </c>
      <c r="C8" s="163">
        <v>1252</v>
      </c>
      <c r="D8" s="163">
        <v>70495</v>
      </c>
      <c r="E8" s="163">
        <v>6081212</v>
      </c>
      <c r="F8" s="163">
        <v>6059564</v>
      </c>
      <c r="G8" s="164">
        <v>99.64</v>
      </c>
      <c r="H8" s="163"/>
      <c r="J8" s="116"/>
    </row>
    <row r="9" spans="1:10" customFormat="1" ht="15.75" customHeight="1">
      <c r="A9" s="282" t="s">
        <v>599</v>
      </c>
      <c r="B9" s="319">
        <f>C9+D9</f>
        <v>73406</v>
      </c>
      <c r="C9" s="320">
        <v>1105</v>
      </c>
      <c r="D9" s="320">
        <v>72301</v>
      </c>
      <c r="E9" s="320">
        <v>6094987</v>
      </c>
      <c r="F9" s="320">
        <v>6073967</v>
      </c>
      <c r="G9" s="321">
        <v>99.66</v>
      </c>
      <c r="H9" s="163"/>
      <c r="J9" s="116"/>
    </row>
    <row r="10" spans="1:10" customFormat="1" ht="14.4">
      <c r="A10" s="322" t="s">
        <v>232</v>
      </c>
      <c r="B10" s="163"/>
      <c r="C10" s="163"/>
      <c r="D10" s="163"/>
      <c r="E10" s="163"/>
      <c r="F10" s="163"/>
      <c r="G10" s="114"/>
      <c r="H10" s="216" t="s">
        <v>238</v>
      </c>
      <c r="J10" s="116"/>
    </row>
    <row r="11" spans="1:10" customFormat="1" ht="14.4">
      <c r="A11" s="322"/>
      <c r="B11" s="163"/>
      <c r="C11" s="163"/>
      <c r="D11" s="163"/>
      <c r="E11" s="163"/>
      <c r="F11" s="163"/>
      <c r="G11" s="114"/>
      <c r="H11" s="163"/>
      <c r="J11" s="116"/>
    </row>
    <row r="12" spans="1:10" customFormat="1" ht="14.4">
      <c r="A12" s="322"/>
      <c r="B12" s="163"/>
      <c r="C12" s="163"/>
      <c r="D12" s="163"/>
      <c r="E12" s="163"/>
      <c r="F12" s="163"/>
      <c r="G12" s="163"/>
      <c r="H12" s="163"/>
      <c r="J12" s="116"/>
    </row>
    <row r="13" spans="1:10" s="44" customFormat="1">
      <c r="A13" s="113" t="s">
        <v>244</v>
      </c>
      <c r="B13" s="114"/>
      <c r="C13" s="114"/>
      <c r="D13" s="114"/>
      <c r="E13" s="114"/>
      <c r="F13" s="114"/>
      <c r="G13" s="114"/>
      <c r="H13" s="114"/>
      <c r="I13" s="43"/>
      <c r="J13" s="118"/>
    </row>
    <row r="14" spans="1:10" s="44" customFormat="1">
      <c r="A14" s="113"/>
      <c r="B14" s="114"/>
      <c r="C14" s="114"/>
      <c r="D14" s="114"/>
      <c r="E14" s="114"/>
      <c r="F14" s="114"/>
      <c r="G14" s="114"/>
      <c r="H14" s="114"/>
      <c r="I14" s="43"/>
      <c r="J14" s="118"/>
    </row>
    <row r="15" spans="1:10" s="46" customFormat="1" ht="17.25" customHeight="1">
      <c r="A15" s="201" t="s">
        <v>0</v>
      </c>
      <c r="B15" s="323" t="s">
        <v>55</v>
      </c>
      <c r="C15" s="227" t="s">
        <v>233</v>
      </c>
      <c r="D15" s="228"/>
      <c r="E15" s="323" t="s">
        <v>60</v>
      </c>
      <c r="F15" s="323" t="s">
        <v>234</v>
      </c>
      <c r="G15" s="324" t="s">
        <v>235</v>
      </c>
      <c r="H15" s="325" t="s">
        <v>236</v>
      </c>
      <c r="I15" s="66"/>
      <c r="J15" s="119"/>
    </row>
    <row r="16" spans="1:10" s="46" customFormat="1" ht="17.25" customHeight="1">
      <c r="A16" s="206"/>
      <c r="B16" s="326"/>
      <c r="C16" s="207" t="s">
        <v>58</v>
      </c>
      <c r="D16" s="207" t="s">
        <v>59</v>
      </c>
      <c r="E16" s="326"/>
      <c r="F16" s="326"/>
      <c r="G16" s="327"/>
      <c r="H16" s="328"/>
      <c r="I16" s="66"/>
      <c r="J16" s="119"/>
    </row>
    <row r="17" spans="1:10" s="46" customFormat="1" ht="15.9" customHeight="1">
      <c r="A17" s="278" t="s">
        <v>596</v>
      </c>
      <c r="B17" s="163">
        <v>2086813</v>
      </c>
      <c r="C17" s="163">
        <v>50549</v>
      </c>
      <c r="D17" s="163">
        <v>1143001</v>
      </c>
      <c r="E17" s="163">
        <v>172958</v>
      </c>
      <c r="F17" s="163">
        <v>715461</v>
      </c>
      <c r="G17" s="163">
        <v>48300</v>
      </c>
      <c r="H17" s="163">
        <v>4844</v>
      </c>
      <c r="I17" s="64"/>
      <c r="J17" s="120"/>
    </row>
    <row r="18" spans="1:10" s="46" customFormat="1" ht="15.9" customHeight="1">
      <c r="A18" s="280" t="s">
        <v>346</v>
      </c>
      <c r="B18" s="162">
        <v>2158521</v>
      </c>
      <c r="C18" s="163">
        <v>51505</v>
      </c>
      <c r="D18" s="163">
        <v>1177498</v>
      </c>
      <c r="E18" s="163">
        <v>184236</v>
      </c>
      <c r="F18" s="163">
        <v>739880</v>
      </c>
      <c r="G18" s="163">
        <v>49083</v>
      </c>
      <c r="H18" s="163">
        <v>5402</v>
      </c>
      <c r="J18" s="120"/>
    </row>
    <row r="19" spans="1:10" s="46" customFormat="1" ht="15.9" customHeight="1">
      <c r="A19" s="281" t="s">
        <v>347</v>
      </c>
      <c r="B19" s="162">
        <v>2250444</v>
      </c>
      <c r="C19" s="163">
        <v>52063</v>
      </c>
      <c r="D19" s="163">
        <v>1218489</v>
      </c>
      <c r="E19" s="163">
        <v>198298</v>
      </c>
      <c r="F19" s="163">
        <v>775286</v>
      </c>
      <c r="G19" s="163">
        <v>49741</v>
      </c>
      <c r="H19" s="163">
        <v>6308</v>
      </c>
      <c r="J19" s="120"/>
    </row>
    <row r="20" spans="1:10" customFormat="1" ht="15.75" customHeight="1">
      <c r="A20" s="280" t="s">
        <v>561</v>
      </c>
      <c r="B20" s="162">
        <v>2154713</v>
      </c>
      <c r="C20" s="163">
        <v>49558</v>
      </c>
      <c r="D20" s="163">
        <v>1164703</v>
      </c>
      <c r="E20" s="163">
        <v>180972</v>
      </c>
      <c r="F20" s="163">
        <v>752304</v>
      </c>
      <c r="G20" s="163">
        <v>46450</v>
      </c>
      <c r="H20" s="163">
        <v>7176</v>
      </c>
      <c r="J20" s="116"/>
    </row>
    <row r="21" spans="1:10" customFormat="1" ht="15.75" customHeight="1">
      <c r="A21" s="282" t="s">
        <v>599</v>
      </c>
      <c r="B21" s="319">
        <v>2228696</v>
      </c>
      <c r="C21" s="320">
        <v>48606</v>
      </c>
      <c r="D21" s="320">
        <v>1193405</v>
      </c>
      <c r="E21" s="320">
        <v>196811</v>
      </c>
      <c r="F21" s="320">
        <v>781807</v>
      </c>
      <c r="G21" s="320">
        <v>46308</v>
      </c>
      <c r="H21" s="320">
        <v>8067</v>
      </c>
      <c r="J21" s="116"/>
    </row>
    <row r="22" spans="1:10" s="46" customFormat="1" ht="13.5" customHeight="1">
      <c r="A22" s="214"/>
      <c r="B22" s="115"/>
      <c r="C22" s="115"/>
      <c r="D22" s="115"/>
      <c r="E22" s="115"/>
      <c r="F22" s="115"/>
      <c r="G22" s="115"/>
      <c r="H22" s="216" t="s">
        <v>238</v>
      </c>
      <c r="I22" s="64"/>
      <c r="J22" s="120"/>
    </row>
    <row r="23" spans="1:10" s="46" customFormat="1" ht="13.5" customHeight="1">
      <c r="A23" s="214"/>
      <c r="B23" s="115"/>
      <c r="C23" s="115"/>
      <c r="D23" s="115"/>
      <c r="E23" s="115"/>
      <c r="F23" s="115"/>
      <c r="G23" s="115"/>
      <c r="H23" s="115"/>
      <c r="I23" s="64"/>
      <c r="J23" s="120"/>
    </row>
    <row r="24" spans="1:10" s="46" customFormat="1" ht="13.5" customHeight="1">
      <c r="A24" s="115"/>
      <c r="B24" s="115"/>
      <c r="C24" s="115"/>
      <c r="D24" s="115"/>
      <c r="E24" s="115"/>
      <c r="F24" s="115"/>
      <c r="G24" s="115"/>
      <c r="H24" s="115"/>
      <c r="I24" s="64"/>
      <c r="J24" s="120"/>
    </row>
    <row r="25" spans="1:10" s="46" customFormat="1" ht="17.25" customHeight="1">
      <c r="A25" s="239" t="s">
        <v>245</v>
      </c>
      <c r="B25" s="115"/>
      <c r="C25" s="115"/>
      <c r="D25" s="115"/>
      <c r="E25" s="115"/>
      <c r="F25" s="115"/>
      <c r="G25" s="115"/>
      <c r="H25" s="115"/>
      <c r="I25" s="64"/>
      <c r="J25" s="120"/>
    </row>
    <row r="26" spans="1:10" s="46" customFormat="1" ht="12.75" customHeight="1">
      <c r="A26" s="120"/>
      <c r="B26" s="305"/>
      <c r="C26" s="305"/>
      <c r="D26" s="305"/>
      <c r="E26" s="305"/>
      <c r="F26" s="305"/>
      <c r="G26" s="305"/>
      <c r="H26" s="329" t="s">
        <v>237</v>
      </c>
      <c r="I26" s="64"/>
      <c r="J26" s="120"/>
    </row>
    <row r="27" spans="1:10" s="46" customFormat="1" ht="17.25" customHeight="1">
      <c r="A27" s="201" t="s">
        <v>0</v>
      </c>
      <c r="B27" s="201" t="s">
        <v>55</v>
      </c>
      <c r="C27" s="227" t="s">
        <v>233</v>
      </c>
      <c r="D27" s="228"/>
      <c r="E27" s="323" t="s">
        <v>60</v>
      </c>
      <c r="F27" s="323" t="s">
        <v>234</v>
      </c>
      <c r="G27" s="324" t="s">
        <v>235</v>
      </c>
      <c r="H27" s="325" t="s">
        <v>236</v>
      </c>
      <c r="I27" s="66"/>
      <c r="J27" s="119"/>
    </row>
    <row r="28" spans="1:10" s="46" customFormat="1" ht="17.25" customHeight="1">
      <c r="A28" s="206"/>
      <c r="B28" s="206"/>
      <c r="C28" s="207" t="s">
        <v>58</v>
      </c>
      <c r="D28" s="207" t="s">
        <v>59</v>
      </c>
      <c r="E28" s="326"/>
      <c r="F28" s="326"/>
      <c r="G28" s="327"/>
      <c r="H28" s="328"/>
      <c r="I28" s="66"/>
      <c r="J28" s="119"/>
    </row>
    <row r="29" spans="1:10" s="46" customFormat="1" ht="15.9" customHeight="1">
      <c r="A29" s="278" t="s">
        <v>596</v>
      </c>
      <c r="B29" s="163">
        <v>62910306</v>
      </c>
      <c r="C29" s="163">
        <v>28525850</v>
      </c>
      <c r="D29" s="163">
        <v>19523942</v>
      </c>
      <c r="E29" s="163">
        <v>2626675</v>
      </c>
      <c r="F29" s="163">
        <v>10216115</v>
      </c>
      <c r="G29" s="163">
        <v>1454391</v>
      </c>
      <c r="H29" s="163">
        <v>563333</v>
      </c>
      <c r="I29" s="64"/>
      <c r="J29" s="120"/>
    </row>
    <row r="30" spans="1:10" s="46" customFormat="1" ht="15.9" customHeight="1">
      <c r="A30" s="280" t="s">
        <v>346</v>
      </c>
      <c r="B30" s="162">
        <v>64692087</v>
      </c>
      <c r="C30" s="163">
        <v>29635192</v>
      </c>
      <c r="D30" s="163">
        <v>20129559</v>
      </c>
      <c r="E30" s="163">
        <v>2765499</v>
      </c>
      <c r="F30" s="163">
        <v>10056606</v>
      </c>
      <c r="G30" s="163">
        <v>1467907</v>
      </c>
      <c r="H30" s="163">
        <v>637324</v>
      </c>
      <c r="J30" s="120"/>
    </row>
    <row r="31" spans="1:10" s="46" customFormat="1" ht="15.9" customHeight="1">
      <c r="A31" s="281" t="s">
        <v>347</v>
      </c>
      <c r="B31" s="162">
        <v>67864634</v>
      </c>
      <c r="C31" s="163">
        <v>30950138</v>
      </c>
      <c r="D31" s="163">
        <v>21045463</v>
      </c>
      <c r="E31" s="163">
        <v>2939307</v>
      </c>
      <c r="F31" s="163">
        <v>10649040</v>
      </c>
      <c r="G31" s="163">
        <v>1504614</v>
      </c>
      <c r="H31" s="163">
        <v>776072</v>
      </c>
      <c r="J31" s="120"/>
    </row>
    <row r="32" spans="1:10" customFormat="1" ht="15.75" customHeight="1">
      <c r="A32" s="280" t="s">
        <v>561</v>
      </c>
      <c r="B32" s="162">
        <v>66308280</v>
      </c>
      <c r="C32" s="163">
        <v>30253796</v>
      </c>
      <c r="D32" s="163">
        <v>20360204</v>
      </c>
      <c r="E32" s="163">
        <v>2826871</v>
      </c>
      <c r="F32" s="163">
        <v>10557002</v>
      </c>
      <c r="G32" s="163">
        <v>1439744</v>
      </c>
      <c r="H32" s="163">
        <v>870663</v>
      </c>
      <c r="J32" s="116"/>
    </row>
    <row r="33" spans="1:255" customFormat="1" ht="15.75" customHeight="1">
      <c r="A33" s="282" t="s">
        <v>599</v>
      </c>
      <c r="B33" s="319">
        <f>SUM(C33:H33)</f>
        <v>67952807</v>
      </c>
      <c r="C33" s="320">
        <v>30779965</v>
      </c>
      <c r="D33" s="320">
        <v>20985853</v>
      </c>
      <c r="E33" s="320">
        <v>3029732</v>
      </c>
      <c r="F33" s="320">
        <v>10790957</v>
      </c>
      <c r="G33" s="320">
        <v>1415842</v>
      </c>
      <c r="H33" s="320">
        <v>950458</v>
      </c>
      <c r="J33" s="116"/>
    </row>
    <row r="34" spans="1:255" s="46" customFormat="1" ht="13.5" customHeight="1">
      <c r="A34" s="214"/>
      <c r="B34" s="214"/>
      <c r="C34" s="114"/>
      <c r="D34" s="114"/>
      <c r="E34" s="114"/>
      <c r="F34" s="114"/>
      <c r="G34" s="114"/>
      <c r="H34" s="216" t="s">
        <v>238</v>
      </c>
      <c r="I34" s="64"/>
      <c r="J34" s="120"/>
    </row>
    <row r="35" spans="1:255" s="44" customFormat="1">
      <c r="A35" s="113"/>
      <c r="B35" s="114"/>
      <c r="C35" s="114"/>
      <c r="D35" s="114"/>
      <c r="E35" s="114"/>
      <c r="F35" s="114"/>
      <c r="G35" s="114"/>
      <c r="H35" s="114"/>
      <c r="I35" s="114"/>
      <c r="J35" s="114"/>
      <c r="K35" s="43"/>
    </row>
    <row r="36" spans="1:255" ht="13.5" customHeight="1">
      <c r="A36" s="115"/>
      <c r="B36" s="114"/>
      <c r="C36" s="114"/>
      <c r="D36" s="114"/>
      <c r="E36" s="114"/>
      <c r="F36" s="114"/>
      <c r="G36" s="114"/>
      <c r="H36" s="114"/>
      <c r="I36" s="114"/>
      <c r="J36" s="11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row>
    <row r="37" spans="1:255" ht="14.4">
      <c r="A37" s="116"/>
      <c r="B37" s="116"/>
      <c r="C37" s="116"/>
      <c r="D37" s="116"/>
      <c r="E37" s="116"/>
      <c r="F37" s="116"/>
      <c r="G37" s="116"/>
      <c r="H37" s="116"/>
      <c r="I37" s="116"/>
    </row>
    <row r="38" spans="1:255" ht="14.4">
      <c r="A38" s="116"/>
      <c r="B38" s="116"/>
      <c r="C38" s="116"/>
      <c r="D38" s="116"/>
      <c r="E38" s="116"/>
      <c r="F38" s="116"/>
      <c r="G38" s="116"/>
      <c r="H38" s="116"/>
      <c r="I38" s="116"/>
    </row>
    <row r="39" spans="1:255" ht="14.4">
      <c r="A39" s="116"/>
      <c r="B39" s="116"/>
      <c r="C39" s="116"/>
      <c r="D39" s="116"/>
      <c r="E39" s="116"/>
      <c r="F39" s="116"/>
      <c r="G39" s="116"/>
      <c r="H39" s="116"/>
      <c r="I39" s="116"/>
    </row>
  </sheetData>
  <mergeCells count="17">
    <mergeCell ref="A3:A4"/>
    <mergeCell ref="B3:D3"/>
    <mergeCell ref="E3:F3"/>
    <mergeCell ref="A15:A16"/>
    <mergeCell ref="B15:B16"/>
    <mergeCell ref="C15:D15"/>
    <mergeCell ref="E15:E16"/>
    <mergeCell ref="F15:F16"/>
    <mergeCell ref="G15:G16"/>
    <mergeCell ref="H15:H16"/>
    <mergeCell ref="A27:A28"/>
    <mergeCell ref="B27:B28"/>
    <mergeCell ref="C27:D27"/>
    <mergeCell ref="E27:E28"/>
    <mergeCell ref="F27:F28"/>
    <mergeCell ref="G27:G28"/>
    <mergeCell ref="H27:H28"/>
  </mergeCells>
  <phoneticPr fontId="4"/>
  <pageMargins left="0.51181102362204722" right="0.51181102362204722" top="0.74803149606299213" bottom="0.51181102362204722"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11"/>
  <sheetViews>
    <sheetView showGridLines="0" showOutlineSymbols="0" zoomScaleNormal="100" zoomScaleSheetLayoutView="100" workbookViewId="0">
      <selection activeCell="F22" sqref="F22"/>
    </sheetView>
  </sheetViews>
  <sheetFormatPr defaultColWidth="10.69921875" defaultRowHeight="13.2"/>
  <cols>
    <col min="1" max="1" width="11.3984375" style="1" customWidth="1"/>
    <col min="2" max="13" width="12.59765625" style="1" customWidth="1"/>
    <col min="14" max="16384" width="10.69921875" style="1"/>
  </cols>
  <sheetData>
    <row r="1" spans="1:249" s="3" customFormat="1">
      <c r="A1" s="28" t="s">
        <v>349</v>
      </c>
      <c r="B1" s="1"/>
      <c r="C1" s="1"/>
      <c r="D1" s="1"/>
      <c r="E1" s="1"/>
    </row>
    <row r="2" spans="1:249" s="3" customFormat="1">
      <c r="A2" s="113"/>
      <c r="B2" s="114"/>
      <c r="C2" s="114"/>
      <c r="D2" s="114"/>
      <c r="E2" s="114"/>
      <c r="F2" s="118"/>
      <c r="G2" s="118"/>
      <c r="H2" s="118"/>
      <c r="I2" s="118"/>
      <c r="J2" s="118"/>
      <c r="K2" s="118"/>
      <c r="L2" s="118"/>
      <c r="M2" s="118"/>
      <c r="N2" s="118"/>
      <c r="O2" s="217" t="s">
        <v>102</v>
      </c>
    </row>
    <row r="3" spans="1:249" s="10" customFormat="1" ht="17.25" customHeight="1">
      <c r="A3" s="330" t="s">
        <v>0</v>
      </c>
      <c r="B3" s="227" t="s">
        <v>55</v>
      </c>
      <c r="C3" s="228"/>
      <c r="D3" s="227" t="s">
        <v>350</v>
      </c>
      <c r="E3" s="228"/>
      <c r="F3" s="331" t="s">
        <v>164</v>
      </c>
      <c r="G3" s="331"/>
      <c r="H3" s="331" t="s">
        <v>165</v>
      </c>
      <c r="I3" s="331"/>
      <c r="J3" s="227" t="s">
        <v>166</v>
      </c>
      <c r="K3" s="228"/>
      <c r="L3" s="227" t="s">
        <v>167</v>
      </c>
      <c r="M3" s="332"/>
      <c r="N3" s="227" t="s">
        <v>222</v>
      </c>
      <c r="O3" s="332"/>
    </row>
    <row r="4" spans="1:249" s="10" customFormat="1" ht="17.25" customHeight="1">
      <c r="A4" s="309"/>
      <c r="B4" s="333" t="s">
        <v>325</v>
      </c>
      <c r="C4" s="333" t="s">
        <v>326</v>
      </c>
      <c r="D4" s="333" t="s">
        <v>325</v>
      </c>
      <c r="E4" s="333" t="s">
        <v>326</v>
      </c>
      <c r="F4" s="333" t="s">
        <v>325</v>
      </c>
      <c r="G4" s="333" t="s">
        <v>326</v>
      </c>
      <c r="H4" s="333" t="s">
        <v>325</v>
      </c>
      <c r="I4" s="333" t="s">
        <v>326</v>
      </c>
      <c r="J4" s="333" t="s">
        <v>325</v>
      </c>
      <c r="K4" s="333" t="s">
        <v>326</v>
      </c>
      <c r="L4" s="231" t="s">
        <v>325</v>
      </c>
      <c r="M4" s="232" t="s">
        <v>326</v>
      </c>
      <c r="N4" s="231" t="s">
        <v>325</v>
      </c>
      <c r="O4" s="232" t="s">
        <v>326</v>
      </c>
    </row>
    <row r="5" spans="1:249" s="10" customFormat="1" ht="15.9" customHeight="1">
      <c r="A5" s="278" t="s">
        <v>596</v>
      </c>
      <c r="B5" s="106">
        <v>1274835</v>
      </c>
      <c r="C5" s="107">
        <v>3223837</v>
      </c>
      <c r="D5" s="107">
        <v>38883</v>
      </c>
      <c r="E5" s="101">
        <v>96464</v>
      </c>
      <c r="F5" s="101">
        <v>51971</v>
      </c>
      <c r="G5" s="101">
        <v>136797</v>
      </c>
      <c r="H5" s="101">
        <v>685986</v>
      </c>
      <c r="I5" s="101">
        <v>1280573</v>
      </c>
      <c r="J5" s="101">
        <v>100136</v>
      </c>
      <c r="K5" s="101">
        <v>698029</v>
      </c>
      <c r="L5" s="101">
        <v>141386</v>
      </c>
      <c r="M5" s="101">
        <v>399183</v>
      </c>
      <c r="N5" s="101">
        <v>256473</v>
      </c>
      <c r="O5" s="101">
        <v>612791</v>
      </c>
    </row>
    <row r="6" spans="1:249" s="10" customFormat="1" ht="15.9" customHeight="1">
      <c r="A6" s="280" t="s">
        <v>346</v>
      </c>
      <c r="B6" s="106">
        <v>1240217</v>
      </c>
      <c r="C6" s="107">
        <v>3054544</v>
      </c>
      <c r="D6" s="107">
        <v>28035</v>
      </c>
      <c r="E6" s="101">
        <v>54627</v>
      </c>
      <c r="F6" s="101">
        <v>49369</v>
      </c>
      <c r="G6" s="101">
        <v>120291</v>
      </c>
      <c r="H6" s="101">
        <v>666782</v>
      </c>
      <c r="I6" s="101">
        <v>1256533</v>
      </c>
      <c r="J6" s="101">
        <v>97143</v>
      </c>
      <c r="K6" s="101">
        <v>606994</v>
      </c>
      <c r="L6" s="101">
        <v>143074</v>
      </c>
      <c r="M6" s="101">
        <v>414388</v>
      </c>
      <c r="N6" s="101">
        <v>255814</v>
      </c>
      <c r="O6" s="101">
        <v>601711</v>
      </c>
    </row>
    <row r="7" spans="1:249" s="10" customFormat="1" ht="15.9" customHeight="1">
      <c r="A7" s="281" t="s">
        <v>347</v>
      </c>
      <c r="B7" s="106">
        <v>1191116</v>
      </c>
      <c r="C7" s="107">
        <v>3096244</v>
      </c>
      <c r="D7" s="107">
        <v>21038</v>
      </c>
      <c r="E7" s="101">
        <v>42280</v>
      </c>
      <c r="F7" s="101">
        <v>47116</v>
      </c>
      <c r="G7" s="101">
        <v>125981</v>
      </c>
      <c r="H7" s="101">
        <v>661529</v>
      </c>
      <c r="I7" s="101">
        <v>1261524</v>
      </c>
      <c r="J7" s="101">
        <v>96380</v>
      </c>
      <c r="K7" s="101">
        <v>627253</v>
      </c>
      <c r="L7" s="101">
        <v>108107</v>
      </c>
      <c r="M7" s="101">
        <v>426225</v>
      </c>
      <c r="N7" s="101">
        <v>256946</v>
      </c>
      <c r="O7" s="101">
        <v>612981</v>
      </c>
    </row>
    <row r="8" spans="1:249" s="9" customFormat="1" ht="15.9" customHeight="1">
      <c r="A8" s="280" t="s">
        <v>552</v>
      </c>
      <c r="B8" s="106">
        <v>940290</v>
      </c>
      <c r="C8" s="107">
        <v>2616162</v>
      </c>
      <c r="D8" s="107">
        <v>13716</v>
      </c>
      <c r="E8" s="101">
        <v>25375</v>
      </c>
      <c r="F8" s="101">
        <v>41103</v>
      </c>
      <c r="G8" s="101">
        <v>112650</v>
      </c>
      <c r="H8" s="101">
        <v>485858</v>
      </c>
      <c r="I8" s="101">
        <v>967312</v>
      </c>
      <c r="J8" s="101">
        <v>93058</v>
      </c>
      <c r="K8" s="101">
        <v>592241</v>
      </c>
      <c r="L8" s="101">
        <v>98354</v>
      </c>
      <c r="M8" s="101">
        <v>383998</v>
      </c>
      <c r="N8" s="101">
        <v>208201</v>
      </c>
      <c r="O8" s="101">
        <v>534586</v>
      </c>
    </row>
    <row r="9" spans="1:249" s="9" customFormat="1" ht="15.9" customHeight="1">
      <c r="A9" s="282" t="s">
        <v>597</v>
      </c>
      <c r="B9" s="334">
        <f>D9+F9+H9+J9+L9+N9</f>
        <v>1037367</v>
      </c>
      <c r="C9" s="335">
        <f>E9+G9+I9+K9+M9+O9</f>
        <v>2891409</v>
      </c>
      <c r="D9" s="335">
        <v>9061</v>
      </c>
      <c r="E9" s="221">
        <v>18946</v>
      </c>
      <c r="F9" s="221">
        <v>42734</v>
      </c>
      <c r="G9" s="221">
        <v>118186</v>
      </c>
      <c r="H9" s="221">
        <v>553074</v>
      </c>
      <c r="I9" s="221">
        <v>1172965</v>
      </c>
      <c r="J9" s="221">
        <v>99188</v>
      </c>
      <c r="K9" s="221">
        <v>622100</v>
      </c>
      <c r="L9" s="221">
        <v>96489</v>
      </c>
      <c r="M9" s="221">
        <v>362982</v>
      </c>
      <c r="N9" s="221">
        <v>236821</v>
      </c>
      <c r="O9" s="221">
        <v>596230</v>
      </c>
    </row>
    <row r="10" spans="1:249" s="10" customFormat="1" ht="13.5" customHeight="1">
      <c r="A10" s="214"/>
      <c r="B10" s="115"/>
      <c r="C10" s="115"/>
      <c r="D10" s="216"/>
      <c r="E10" s="305"/>
      <c r="F10" s="119"/>
      <c r="G10" s="119"/>
      <c r="H10" s="119"/>
      <c r="I10" s="119"/>
      <c r="J10" s="119"/>
      <c r="K10" s="216"/>
      <c r="L10" s="120"/>
      <c r="M10" s="120"/>
      <c r="N10" s="120"/>
      <c r="O10" s="216" t="s">
        <v>331</v>
      </c>
    </row>
    <row r="11" spans="1:249" ht="13.5" customHeight="1">
      <c r="A11" s="114"/>
      <c r="B11" s="114"/>
      <c r="C11" s="114"/>
      <c r="D11" s="114"/>
      <c r="E11" s="114"/>
      <c r="F11" s="118"/>
      <c r="G11" s="118"/>
      <c r="H11" s="118"/>
      <c r="I11" s="118"/>
      <c r="J11" s="118"/>
      <c r="K11" s="118"/>
      <c r="L11" s="118"/>
      <c r="M11" s="118"/>
      <c r="N11" s="118"/>
      <c r="O11" s="118"/>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sheetData>
  <mergeCells count="8">
    <mergeCell ref="L3:M3"/>
    <mergeCell ref="N3:O3"/>
    <mergeCell ref="A3:A4"/>
    <mergeCell ref="B3:C3"/>
    <mergeCell ref="D3:E3"/>
    <mergeCell ref="F3:G3"/>
    <mergeCell ref="H3:I3"/>
    <mergeCell ref="J3:K3"/>
  </mergeCells>
  <phoneticPr fontId="4"/>
  <pageMargins left="0.51181102362204722" right="0.47244094488188981" top="0.74803149606299213" bottom="0.51181102362204722" header="0" footer="0"/>
  <pageSetup paperSize="9" scale="69" orientation="landscape" r:id="rId1"/>
  <headerFooter alignWithMargins="0"/>
  <colBreaks count="1" manualBreakCount="1">
    <brk id="7" max="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Normal="100" zoomScaleSheetLayoutView="100" workbookViewId="0">
      <selection activeCell="F21" sqref="F21"/>
    </sheetView>
  </sheetViews>
  <sheetFormatPr defaultColWidth="13.59765625" defaultRowHeight="13.2"/>
  <cols>
    <col min="1" max="1" width="14" style="79" customWidth="1"/>
    <col min="2" max="2" width="8.3984375" style="78" customWidth="1"/>
    <col min="3" max="8" width="8.09765625" style="78" customWidth="1"/>
    <col min="9" max="9" width="8.09765625" style="79" customWidth="1"/>
    <col min="10" max="10" width="5.3984375" style="79" customWidth="1"/>
    <col min="11" max="16384" width="13.59765625" style="78"/>
  </cols>
  <sheetData>
    <row r="1" spans="1:10" ht="15.9" customHeight="1">
      <c r="A1" s="77" t="s">
        <v>329</v>
      </c>
    </row>
    <row r="2" spans="1:10" ht="15.9" customHeight="1">
      <c r="A2" s="336"/>
      <c r="B2" s="337"/>
      <c r="C2" s="337"/>
      <c r="D2" s="337"/>
      <c r="E2" s="337"/>
      <c r="F2" s="337"/>
      <c r="G2" s="337"/>
      <c r="H2" s="337"/>
      <c r="I2" s="167" t="s">
        <v>90</v>
      </c>
      <c r="J2" s="78"/>
    </row>
    <row r="3" spans="1:10" s="37" customFormat="1" ht="33.9" customHeight="1">
      <c r="A3" s="338" t="s">
        <v>91</v>
      </c>
      <c r="B3" s="339" t="s">
        <v>92</v>
      </c>
      <c r="C3" s="340" t="s">
        <v>168</v>
      </c>
      <c r="D3" s="340" t="s">
        <v>169</v>
      </c>
      <c r="E3" s="340" t="s">
        <v>93</v>
      </c>
      <c r="F3" s="340" t="s">
        <v>94</v>
      </c>
      <c r="G3" s="339" t="s">
        <v>95</v>
      </c>
      <c r="H3" s="340" t="s">
        <v>96</v>
      </c>
      <c r="I3" s="339" t="s">
        <v>97</v>
      </c>
      <c r="J3" s="80"/>
    </row>
    <row r="4" spans="1:10" ht="15.9" customHeight="1">
      <c r="A4" s="278" t="s">
        <v>596</v>
      </c>
      <c r="B4" s="167">
        <v>30206</v>
      </c>
      <c r="C4" s="166">
        <v>6558</v>
      </c>
      <c r="D4" s="166">
        <v>4780</v>
      </c>
      <c r="E4" s="167">
        <v>6249</v>
      </c>
      <c r="F4" s="167">
        <v>3791</v>
      </c>
      <c r="G4" s="167">
        <v>3195</v>
      </c>
      <c r="H4" s="167">
        <v>3238</v>
      </c>
      <c r="I4" s="167">
        <v>2395</v>
      </c>
    </row>
    <row r="5" spans="1:10" ht="15.9" customHeight="1">
      <c r="A5" s="280" t="s">
        <v>346</v>
      </c>
      <c r="B5" s="165">
        <v>31820</v>
      </c>
      <c r="C5" s="166">
        <v>7532</v>
      </c>
      <c r="D5" s="166">
        <v>4777</v>
      </c>
      <c r="E5" s="167">
        <v>6413</v>
      </c>
      <c r="F5" s="167">
        <v>3957</v>
      </c>
      <c r="G5" s="167">
        <v>3213</v>
      </c>
      <c r="H5" s="167">
        <v>3413</v>
      </c>
      <c r="I5" s="167">
        <v>2515</v>
      </c>
    </row>
    <row r="6" spans="1:10" ht="15.9" customHeight="1">
      <c r="A6" s="281" t="s">
        <v>347</v>
      </c>
      <c r="B6" s="165">
        <v>32272</v>
      </c>
      <c r="C6" s="166">
        <v>7549</v>
      </c>
      <c r="D6" s="166">
        <v>5509</v>
      </c>
      <c r="E6" s="167">
        <v>6302</v>
      </c>
      <c r="F6" s="167">
        <v>4098</v>
      </c>
      <c r="G6" s="167">
        <v>3159</v>
      </c>
      <c r="H6" s="167">
        <v>3305</v>
      </c>
      <c r="I6" s="167">
        <v>2350</v>
      </c>
    </row>
    <row r="7" spans="1:10" ht="15.9" customHeight="1">
      <c r="A7" s="280" t="s">
        <v>561</v>
      </c>
      <c r="B7" s="165">
        <v>32386</v>
      </c>
      <c r="C7" s="166">
        <v>8057</v>
      </c>
      <c r="D7" s="166">
        <v>5362</v>
      </c>
      <c r="E7" s="167">
        <v>6357</v>
      </c>
      <c r="F7" s="167">
        <v>3990</v>
      </c>
      <c r="G7" s="167">
        <v>3128</v>
      </c>
      <c r="H7" s="167">
        <v>3322</v>
      </c>
      <c r="I7" s="167">
        <v>2170</v>
      </c>
    </row>
    <row r="8" spans="1:10" ht="15.9" customHeight="1">
      <c r="A8" s="282" t="s">
        <v>599</v>
      </c>
      <c r="B8" s="341">
        <f>SUM(C8:I8)</f>
        <v>32489</v>
      </c>
      <c r="C8" s="342">
        <v>8387</v>
      </c>
      <c r="D8" s="342">
        <v>5221</v>
      </c>
      <c r="E8" s="343">
        <v>6515</v>
      </c>
      <c r="F8" s="343">
        <v>3800</v>
      </c>
      <c r="G8" s="343">
        <v>3070</v>
      </c>
      <c r="H8" s="343">
        <v>3335</v>
      </c>
      <c r="I8" s="343">
        <v>2161</v>
      </c>
    </row>
    <row r="9" spans="1:10">
      <c r="A9" s="214" t="s">
        <v>348</v>
      </c>
      <c r="B9" s="337"/>
      <c r="C9" s="337"/>
      <c r="D9" s="337"/>
      <c r="E9" s="337"/>
      <c r="F9" s="337"/>
      <c r="G9" s="337"/>
      <c r="H9" s="337"/>
      <c r="I9" s="167" t="s">
        <v>562</v>
      </c>
    </row>
    <row r="10" spans="1:10">
      <c r="A10" s="336"/>
      <c r="B10" s="337"/>
      <c r="C10" s="337"/>
      <c r="D10" s="337"/>
      <c r="E10" s="337"/>
      <c r="F10" s="337"/>
      <c r="G10" s="337"/>
      <c r="H10" s="336"/>
      <c r="I10" s="336"/>
      <c r="J10" s="78"/>
    </row>
    <row r="11" spans="1:10">
      <c r="H11" s="79"/>
      <c r="J11" s="78"/>
    </row>
    <row r="12" spans="1:10">
      <c r="H12" s="79"/>
      <c r="J12" s="78"/>
    </row>
    <row r="13" spans="1:10">
      <c r="H13" s="79"/>
      <c r="J13" s="78"/>
    </row>
    <row r="14" spans="1:10">
      <c r="H14" s="79"/>
      <c r="J14" s="78"/>
    </row>
    <row r="15" spans="1:10">
      <c r="H15" s="79"/>
      <c r="J15" s="78"/>
    </row>
    <row r="16" spans="1:10">
      <c r="H16" s="79"/>
      <c r="J16" s="78"/>
    </row>
    <row r="17" spans="1:10">
      <c r="H17" s="79"/>
      <c r="J17" s="78"/>
    </row>
    <row r="18" spans="1:10">
      <c r="F18" s="19"/>
    </row>
    <row r="20" spans="1:10">
      <c r="B20" s="78" t="s">
        <v>563</v>
      </c>
      <c r="E20" s="81" t="s">
        <v>564</v>
      </c>
    </row>
    <row r="21" spans="1:10">
      <c r="E21" s="81"/>
    </row>
    <row r="22" spans="1:10">
      <c r="B22" s="78" t="s">
        <v>565</v>
      </c>
      <c r="E22" s="81" t="s">
        <v>563</v>
      </c>
    </row>
    <row r="23" spans="1:10">
      <c r="B23" s="78" t="s">
        <v>566</v>
      </c>
      <c r="E23" s="81" t="s">
        <v>566</v>
      </c>
    </row>
    <row r="24" spans="1:10">
      <c r="B24" s="78" t="s">
        <v>567</v>
      </c>
      <c r="E24" s="81" t="s">
        <v>566</v>
      </c>
    </row>
    <row r="25" spans="1:10">
      <c r="E25" s="81"/>
    </row>
    <row r="26" spans="1:10">
      <c r="B26" s="82" t="s">
        <v>564</v>
      </c>
      <c r="C26" s="82"/>
      <c r="D26" s="82"/>
      <c r="E26" s="81" t="s">
        <v>563</v>
      </c>
    </row>
    <row r="27" spans="1:10">
      <c r="B27" s="78" t="s">
        <v>563</v>
      </c>
      <c r="E27" s="81" t="s">
        <v>566</v>
      </c>
    </row>
    <row r="28" spans="1:10">
      <c r="B28" s="78" t="s">
        <v>563</v>
      </c>
      <c r="E28" s="81" t="s">
        <v>566</v>
      </c>
    </row>
    <row r="29" spans="1:10">
      <c r="E29" s="19"/>
    </row>
    <row r="30" spans="1:10">
      <c r="B30" s="78" t="s">
        <v>565</v>
      </c>
      <c r="E30" s="81" t="s">
        <v>566</v>
      </c>
    </row>
    <row r="31" spans="1:10">
      <c r="B31" s="78" t="s">
        <v>563</v>
      </c>
      <c r="E31" s="81" t="s">
        <v>563</v>
      </c>
    </row>
    <row r="32" spans="1:10">
      <c r="A32" s="78" t="s">
        <v>566</v>
      </c>
      <c r="B32" s="78" t="s">
        <v>563</v>
      </c>
      <c r="E32" s="81" t="s">
        <v>563</v>
      </c>
    </row>
    <row r="33" spans="1:5">
      <c r="A33" s="78"/>
      <c r="E33" s="81"/>
    </row>
    <row r="34" spans="1:5">
      <c r="A34" s="79" t="s">
        <v>565</v>
      </c>
      <c r="B34" s="82" t="s">
        <v>566</v>
      </c>
      <c r="C34" s="82"/>
      <c r="D34" s="82"/>
      <c r="E34" s="81" t="s">
        <v>563</v>
      </c>
    </row>
    <row r="35" spans="1:5">
      <c r="A35" s="78" t="s">
        <v>566</v>
      </c>
      <c r="B35" s="78" t="s">
        <v>564</v>
      </c>
      <c r="E35" s="81" t="s">
        <v>564</v>
      </c>
    </row>
    <row r="36" spans="1:5">
      <c r="A36" s="79" t="s">
        <v>563</v>
      </c>
      <c r="B36" s="78" t="s">
        <v>563</v>
      </c>
      <c r="E36" s="81" t="s">
        <v>563</v>
      </c>
    </row>
    <row r="37" spans="1:5">
      <c r="B37" s="78" t="s">
        <v>566</v>
      </c>
      <c r="E37" s="81"/>
    </row>
    <row r="38" spans="1:5">
      <c r="A38" s="79" t="s">
        <v>563</v>
      </c>
      <c r="B38" s="78" t="s">
        <v>565</v>
      </c>
      <c r="E38" s="81" t="s">
        <v>565</v>
      </c>
    </row>
    <row r="39" spans="1:5">
      <c r="A39" s="78" t="s">
        <v>563</v>
      </c>
      <c r="B39" s="78" t="s">
        <v>563</v>
      </c>
      <c r="E39" s="81" t="s">
        <v>563</v>
      </c>
    </row>
    <row r="40" spans="1:5">
      <c r="A40" s="78"/>
      <c r="B40" s="78" t="s">
        <v>563</v>
      </c>
      <c r="E40" s="81" t="s">
        <v>567</v>
      </c>
    </row>
    <row r="41" spans="1:5">
      <c r="A41" s="78"/>
      <c r="E41" s="81" t="s">
        <v>566</v>
      </c>
    </row>
    <row r="42" spans="1:5">
      <c r="A42" s="79" t="s">
        <v>563</v>
      </c>
      <c r="B42" s="82" t="s">
        <v>563</v>
      </c>
      <c r="C42" s="82"/>
      <c r="D42" s="82"/>
      <c r="E42" s="81" t="s">
        <v>565</v>
      </c>
    </row>
    <row r="43" spans="1:5">
      <c r="A43" s="78"/>
      <c r="B43" s="78" t="s">
        <v>566</v>
      </c>
      <c r="E43" s="81" t="s">
        <v>563</v>
      </c>
    </row>
    <row r="44" spans="1:5">
      <c r="A44" s="78"/>
      <c r="B44" s="78" t="s">
        <v>563</v>
      </c>
      <c r="E44" s="81" t="s">
        <v>566</v>
      </c>
    </row>
    <row r="45" spans="1:5">
      <c r="A45" s="78"/>
      <c r="E45" s="81" t="s">
        <v>566</v>
      </c>
    </row>
    <row r="46" spans="1:5">
      <c r="A46" s="79" t="s">
        <v>563</v>
      </c>
      <c r="B46" s="78" t="s">
        <v>566</v>
      </c>
      <c r="E46" s="81" t="s">
        <v>566</v>
      </c>
    </row>
    <row r="47" spans="1:5">
      <c r="A47" s="78" t="s">
        <v>563</v>
      </c>
      <c r="B47" s="78" t="s">
        <v>566</v>
      </c>
      <c r="E47" s="81" t="s">
        <v>563</v>
      </c>
    </row>
    <row r="48" spans="1:5">
      <c r="A48" s="78"/>
      <c r="B48" s="78" t="s">
        <v>563</v>
      </c>
      <c r="E48" s="81" t="s">
        <v>563</v>
      </c>
    </row>
    <row r="49" spans="1:5">
      <c r="A49" s="78"/>
      <c r="E49" s="81" t="s">
        <v>563</v>
      </c>
    </row>
    <row r="50" spans="1:5">
      <c r="A50" s="79" t="s">
        <v>566</v>
      </c>
      <c r="B50" s="82" t="s">
        <v>563</v>
      </c>
      <c r="C50" s="82"/>
      <c r="D50" s="82"/>
      <c r="E50" s="81" t="s">
        <v>563</v>
      </c>
    </row>
    <row r="51" spans="1:5">
      <c r="A51" s="78"/>
      <c r="B51" s="78" t="s">
        <v>563</v>
      </c>
      <c r="E51" s="81" t="s">
        <v>568</v>
      </c>
    </row>
    <row r="52" spans="1:5">
      <c r="A52" s="78"/>
      <c r="B52" s="78" t="s">
        <v>566</v>
      </c>
      <c r="E52" s="81" t="s">
        <v>564</v>
      </c>
    </row>
    <row r="53" spans="1:5">
      <c r="A53" s="78"/>
      <c r="E53" s="78" t="s">
        <v>563</v>
      </c>
    </row>
    <row r="54" spans="1:5">
      <c r="A54" s="79" t="s">
        <v>563</v>
      </c>
      <c r="B54" s="82" t="s">
        <v>563</v>
      </c>
      <c r="C54" s="82"/>
      <c r="D54" s="82"/>
      <c r="E54" s="81" t="s">
        <v>568</v>
      </c>
    </row>
    <row r="55" spans="1:5">
      <c r="A55" s="78"/>
      <c r="B55" s="78" t="s">
        <v>563</v>
      </c>
      <c r="E55" s="81" t="s">
        <v>563</v>
      </c>
    </row>
    <row r="56" spans="1:5">
      <c r="A56" s="78"/>
      <c r="B56" s="78" t="s">
        <v>568</v>
      </c>
      <c r="E56" s="81" t="s">
        <v>568</v>
      </c>
    </row>
    <row r="57" spans="1:5">
      <c r="A57" s="78"/>
      <c r="E57" s="78" t="s">
        <v>563</v>
      </c>
    </row>
    <row r="58" spans="1:5">
      <c r="A58" s="79" t="s">
        <v>567</v>
      </c>
    </row>
    <row r="59" spans="1:5">
      <c r="A59" s="78"/>
    </row>
    <row r="60" spans="1:5">
      <c r="A60" s="78"/>
    </row>
    <row r="61" spans="1:5">
      <c r="A61" s="78"/>
    </row>
    <row r="62" spans="1:5">
      <c r="A62" s="79" t="s">
        <v>563</v>
      </c>
    </row>
    <row r="63" spans="1:5">
      <c r="A63" s="78" t="s">
        <v>566</v>
      </c>
    </row>
    <row r="64" spans="1:5">
      <c r="A64" s="78"/>
    </row>
    <row r="65" spans="1:1">
      <c r="A65" s="78"/>
    </row>
    <row r="66" spans="1:1">
      <c r="A66" s="79" t="s">
        <v>566</v>
      </c>
    </row>
    <row r="67" spans="1:1">
      <c r="A67" s="78"/>
    </row>
    <row r="68" spans="1:1">
      <c r="A68" s="78"/>
    </row>
  </sheetData>
  <phoneticPr fontId="4"/>
  <pageMargins left="0.51181102362204722" right="0.51181102362204722" top="0.70866141732283472" bottom="0.51181102362204722" header="0" footer="0"/>
  <pageSetup paperSize="9" scale="135"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Normal="100" zoomScaleSheetLayoutView="100" workbookViewId="0">
      <selection activeCell="C24" sqref="C24"/>
    </sheetView>
  </sheetViews>
  <sheetFormatPr defaultColWidth="13.59765625" defaultRowHeight="13.2"/>
  <cols>
    <col min="1" max="1" width="15.3984375" style="78" customWidth="1"/>
    <col min="2" max="3" width="20.19921875" style="78" customWidth="1"/>
    <col min="4" max="4" width="13" style="78" customWidth="1"/>
    <col min="5" max="16384" width="13.59765625" style="78"/>
  </cols>
  <sheetData>
    <row r="1" spans="1:7" ht="16.5" customHeight="1">
      <c r="A1" s="83" t="s">
        <v>246</v>
      </c>
    </row>
    <row r="2" spans="1:7" ht="13.5" customHeight="1">
      <c r="A2" s="337"/>
      <c r="B2" s="337"/>
      <c r="C2" s="337"/>
      <c r="D2" s="337"/>
    </row>
    <row r="3" spans="1:7" s="37" customFormat="1" ht="33.9" customHeight="1">
      <c r="A3" s="344" t="s">
        <v>300</v>
      </c>
      <c r="B3" s="345" t="s">
        <v>156</v>
      </c>
      <c r="C3" s="345" t="s">
        <v>157</v>
      </c>
      <c r="D3" s="344" t="s">
        <v>158</v>
      </c>
    </row>
    <row r="4" spans="1:7" ht="15.9" customHeight="1">
      <c r="A4" s="278" t="s">
        <v>596</v>
      </c>
      <c r="B4" s="168">
        <v>8318760930</v>
      </c>
      <c r="C4" s="169">
        <v>8200282310</v>
      </c>
      <c r="D4" s="170">
        <v>98.6</v>
      </c>
    </row>
    <row r="5" spans="1:7" ht="15.9" customHeight="1">
      <c r="A5" s="280" t="s">
        <v>346</v>
      </c>
      <c r="B5" s="168">
        <v>9829685490</v>
      </c>
      <c r="C5" s="169">
        <v>9716051293</v>
      </c>
      <c r="D5" s="170">
        <v>98.8</v>
      </c>
    </row>
    <row r="6" spans="1:7" ht="15.9" customHeight="1">
      <c r="A6" s="281" t="s">
        <v>347</v>
      </c>
      <c r="B6" s="168">
        <v>9659181090</v>
      </c>
      <c r="C6" s="169">
        <v>9553724577</v>
      </c>
      <c r="D6" s="170">
        <v>98.9</v>
      </c>
    </row>
    <row r="7" spans="1:7" ht="15.9" customHeight="1">
      <c r="A7" s="280" t="s">
        <v>561</v>
      </c>
      <c r="B7" s="168">
        <v>9450248960</v>
      </c>
      <c r="C7" s="169">
        <v>9367988818</v>
      </c>
      <c r="D7" s="170">
        <v>99.1</v>
      </c>
    </row>
    <row r="8" spans="1:7" ht="15.9" customHeight="1">
      <c r="A8" s="282" t="s">
        <v>599</v>
      </c>
      <c r="B8" s="346">
        <v>9769120390</v>
      </c>
      <c r="C8" s="347">
        <v>9692805840</v>
      </c>
      <c r="D8" s="348">
        <v>99.2</v>
      </c>
    </row>
    <row r="9" spans="1:7" ht="13.5" customHeight="1">
      <c r="A9" s="349"/>
      <c r="B9" s="349"/>
      <c r="C9" s="350" t="s">
        <v>569</v>
      </c>
      <c r="D9" s="351"/>
    </row>
    <row r="10" spans="1:7" ht="13.5" customHeight="1">
      <c r="A10" s="337"/>
      <c r="B10" s="337"/>
      <c r="C10" s="337"/>
      <c r="D10" s="337"/>
    </row>
    <row r="16" spans="1:7">
      <c r="G16" s="80"/>
    </row>
  </sheetData>
  <mergeCells count="1">
    <mergeCell ref="C9:D9"/>
  </mergeCells>
  <phoneticPr fontId="4"/>
  <pageMargins left="0.51181102362204722" right="0.51181102362204722" top="0.70866141732283472" bottom="0.51181102362204722" header="0" footer="0"/>
  <pageSetup paperSize="9" scale="15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C47"/>
  <sheetViews>
    <sheetView showGridLines="0" showOutlineSymbols="0" zoomScaleNormal="100" zoomScaleSheetLayoutView="100" workbookViewId="0">
      <selection activeCell="D21" sqref="D21"/>
    </sheetView>
  </sheetViews>
  <sheetFormatPr defaultColWidth="10.69921875" defaultRowHeight="13.2"/>
  <cols>
    <col min="1" max="1" width="11.59765625" style="43" customWidth="1"/>
    <col min="2" max="2" width="10.5" style="43" bestFit="1" customWidth="1"/>
    <col min="3" max="5" width="8.59765625" style="43" customWidth="1"/>
    <col min="6" max="6" width="9.5" style="43" customWidth="1"/>
    <col min="7" max="9" width="8.59765625" style="43" customWidth="1"/>
    <col min="10" max="10" width="9.8984375" style="43" customWidth="1"/>
    <col min="11" max="17" width="8.59765625" style="43" customWidth="1"/>
    <col min="18" max="19" width="9.69921875" style="43" customWidth="1"/>
    <col min="20" max="21" width="9.5" style="43" customWidth="1"/>
    <col min="22" max="22" width="10.3984375" style="43" customWidth="1"/>
    <col min="23" max="23" width="9.69921875" style="43" customWidth="1"/>
    <col min="24" max="24" width="9.09765625" style="43" customWidth="1"/>
    <col min="25" max="28" width="8.59765625" style="43" customWidth="1"/>
    <col min="29" max="29" width="10.5" style="43" customWidth="1"/>
    <col min="30" max="31" width="10.59765625" style="43" customWidth="1"/>
    <col min="32" max="32" width="14.59765625" style="43" customWidth="1"/>
    <col min="33" max="33" width="9.59765625" style="43" customWidth="1"/>
    <col min="34" max="36" width="10.59765625" style="43" customWidth="1"/>
    <col min="37" max="38" width="9.59765625" style="43" customWidth="1"/>
    <col min="39" max="42" width="8.59765625" style="43" customWidth="1"/>
    <col min="43" max="16384" width="10.69921875" style="43"/>
  </cols>
  <sheetData>
    <row r="1" spans="1:29" s="44" customFormat="1" ht="18" customHeight="1">
      <c r="A1" s="84" t="s">
        <v>247</v>
      </c>
      <c r="B1" s="42"/>
      <c r="C1" s="42"/>
      <c r="D1" s="43"/>
      <c r="E1" s="43"/>
      <c r="F1" s="43"/>
      <c r="G1" s="43"/>
      <c r="H1" s="43"/>
      <c r="I1" s="43"/>
      <c r="J1" s="43"/>
      <c r="K1" s="43"/>
      <c r="L1" s="43"/>
    </row>
    <row r="2" spans="1:29" s="44" customFormat="1">
      <c r="A2" s="114"/>
      <c r="B2" s="352"/>
      <c r="C2" s="352"/>
      <c r="D2" s="114"/>
      <c r="E2" s="114"/>
      <c r="F2" s="114"/>
      <c r="G2" s="114"/>
      <c r="H2" s="114"/>
      <c r="I2" s="114"/>
      <c r="J2" s="114"/>
      <c r="K2" s="114"/>
      <c r="L2" s="114"/>
      <c r="M2" s="118"/>
      <c r="N2" s="118"/>
      <c r="O2" s="118"/>
      <c r="P2" s="118"/>
      <c r="Q2" s="118"/>
      <c r="R2" s="118"/>
      <c r="S2" s="118"/>
      <c r="T2" s="118"/>
      <c r="U2" s="118"/>
      <c r="V2" s="118"/>
      <c r="W2" s="118"/>
      <c r="X2" s="118"/>
      <c r="Y2" s="118"/>
      <c r="Z2" s="118"/>
      <c r="AA2" s="118"/>
      <c r="AB2" s="118"/>
      <c r="AC2" s="118"/>
    </row>
    <row r="3" spans="1:29" s="44" customFormat="1" ht="21" customHeight="1">
      <c r="A3" s="201" t="s">
        <v>0</v>
      </c>
      <c r="B3" s="202" t="s">
        <v>170</v>
      </c>
      <c r="C3" s="203"/>
      <c r="D3" s="203"/>
      <c r="E3" s="203"/>
      <c r="F3" s="203"/>
      <c r="G3" s="203"/>
      <c r="H3" s="203"/>
      <c r="I3" s="203"/>
      <c r="J3" s="203"/>
      <c r="K3" s="203"/>
      <c r="L3" s="203"/>
      <c r="M3" s="203"/>
      <c r="N3" s="203"/>
      <c r="O3" s="247"/>
      <c r="P3" s="247"/>
      <c r="Q3" s="307"/>
      <c r="R3" s="202" t="s">
        <v>176</v>
      </c>
      <c r="S3" s="203"/>
      <c r="T3" s="203"/>
      <c r="U3" s="203"/>
      <c r="V3" s="203"/>
      <c r="W3" s="203"/>
      <c r="X3" s="204"/>
      <c r="Y3" s="324" t="s">
        <v>177</v>
      </c>
      <c r="Z3" s="202" t="s">
        <v>178</v>
      </c>
      <c r="AA3" s="203"/>
      <c r="AB3" s="203"/>
      <c r="AC3" s="353"/>
    </row>
    <row r="4" spans="1:29" s="44" customFormat="1" ht="30" customHeight="1">
      <c r="A4" s="354"/>
      <c r="B4" s="355" t="s">
        <v>78</v>
      </c>
      <c r="C4" s="355" t="s">
        <v>570</v>
      </c>
      <c r="D4" s="355" t="s">
        <v>171</v>
      </c>
      <c r="E4" s="355" t="s">
        <v>172</v>
      </c>
      <c r="F4" s="355" t="s">
        <v>173</v>
      </c>
      <c r="G4" s="355" t="s">
        <v>79</v>
      </c>
      <c r="H4" s="355" t="s">
        <v>571</v>
      </c>
      <c r="I4" s="355" t="s">
        <v>174</v>
      </c>
      <c r="J4" s="355" t="s">
        <v>175</v>
      </c>
      <c r="K4" s="355" t="s">
        <v>184</v>
      </c>
      <c r="L4" s="355" t="s">
        <v>185</v>
      </c>
      <c r="M4" s="355" t="s">
        <v>186</v>
      </c>
      <c r="N4" s="355" t="s">
        <v>187</v>
      </c>
      <c r="O4" s="355" t="s">
        <v>313</v>
      </c>
      <c r="P4" s="355" t="s">
        <v>314</v>
      </c>
      <c r="Q4" s="355" t="s">
        <v>315</v>
      </c>
      <c r="R4" s="355" t="s">
        <v>316</v>
      </c>
      <c r="S4" s="355" t="s">
        <v>179</v>
      </c>
      <c r="T4" s="355" t="s">
        <v>180</v>
      </c>
      <c r="U4" s="355" t="s">
        <v>188</v>
      </c>
      <c r="V4" s="355" t="s">
        <v>317</v>
      </c>
      <c r="W4" s="355" t="s">
        <v>318</v>
      </c>
      <c r="X4" s="355" t="s">
        <v>319</v>
      </c>
      <c r="Y4" s="356"/>
      <c r="Z4" s="355" t="s">
        <v>181</v>
      </c>
      <c r="AA4" s="355" t="s">
        <v>182</v>
      </c>
      <c r="AB4" s="357" t="s">
        <v>183</v>
      </c>
      <c r="AC4" s="357" t="s">
        <v>572</v>
      </c>
    </row>
    <row r="5" spans="1:29" s="44" customFormat="1" ht="21" customHeight="1">
      <c r="A5" s="354"/>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8"/>
      <c r="AC5" s="358"/>
    </row>
    <row r="6" spans="1:29" s="44" customFormat="1" ht="21" customHeight="1">
      <c r="A6" s="206"/>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8"/>
      <c r="AC6" s="328"/>
    </row>
    <row r="7" spans="1:29" s="46" customFormat="1" ht="17.25" customHeight="1">
      <c r="A7" s="278" t="s">
        <v>596</v>
      </c>
      <c r="B7" s="133">
        <v>1448206</v>
      </c>
      <c r="C7" s="133">
        <v>21432</v>
      </c>
      <c r="D7" s="133">
        <v>10936</v>
      </c>
      <c r="E7" s="133">
        <v>397826</v>
      </c>
      <c r="F7" s="133">
        <v>17893</v>
      </c>
      <c r="G7" s="133">
        <v>649493</v>
      </c>
      <c r="H7" s="133">
        <v>26232</v>
      </c>
      <c r="I7" s="133">
        <v>160060</v>
      </c>
      <c r="J7" s="133">
        <v>7464</v>
      </c>
      <c r="K7" s="133">
        <v>191364</v>
      </c>
      <c r="L7" s="133">
        <v>11914</v>
      </c>
      <c r="M7" s="133">
        <v>31716</v>
      </c>
      <c r="N7" s="133">
        <v>8282</v>
      </c>
      <c r="O7" s="134">
        <v>125784</v>
      </c>
      <c r="P7" s="134">
        <v>2436</v>
      </c>
      <c r="Q7" s="134">
        <v>2676</v>
      </c>
      <c r="R7" s="133">
        <v>1020</v>
      </c>
      <c r="S7" s="133">
        <v>4483</v>
      </c>
      <c r="T7" s="133">
        <v>6156</v>
      </c>
      <c r="U7" s="133">
        <v>5994</v>
      </c>
      <c r="V7" s="134">
        <v>3918</v>
      </c>
      <c r="W7" s="134">
        <v>1</v>
      </c>
      <c r="X7" s="134">
        <v>224206</v>
      </c>
      <c r="Y7" s="133">
        <v>207168</v>
      </c>
      <c r="Z7" s="133">
        <v>25951</v>
      </c>
      <c r="AA7" s="133">
        <v>11735</v>
      </c>
      <c r="AB7" s="133">
        <v>3254</v>
      </c>
      <c r="AC7" s="134" t="s">
        <v>558</v>
      </c>
    </row>
    <row r="8" spans="1:29" s="46" customFormat="1" ht="17.25" customHeight="1">
      <c r="A8" s="280" t="s">
        <v>346</v>
      </c>
      <c r="B8" s="359">
        <v>1523485</v>
      </c>
      <c r="C8" s="133">
        <v>30771</v>
      </c>
      <c r="D8" s="133">
        <v>10216</v>
      </c>
      <c r="E8" s="133">
        <v>416016</v>
      </c>
      <c r="F8" s="133">
        <v>32734</v>
      </c>
      <c r="G8" s="133">
        <v>661118</v>
      </c>
      <c r="H8" s="133">
        <v>41388</v>
      </c>
      <c r="I8" s="133">
        <v>157637</v>
      </c>
      <c r="J8" s="133">
        <v>8117</v>
      </c>
      <c r="K8" s="133">
        <v>197535</v>
      </c>
      <c r="L8" s="133">
        <v>10318</v>
      </c>
      <c r="M8" s="133">
        <v>34804</v>
      </c>
      <c r="N8" s="133">
        <v>8679</v>
      </c>
      <c r="O8" s="134">
        <v>134632</v>
      </c>
      <c r="P8" s="134">
        <v>2398</v>
      </c>
      <c r="Q8" s="134">
        <v>2630</v>
      </c>
      <c r="R8" s="134">
        <v>1185</v>
      </c>
      <c r="S8" s="134">
        <v>3815</v>
      </c>
      <c r="T8" s="134">
        <v>6442</v>
      </c>
      <c r="U8" s="134">
        <v>6814</v>
      </c>
      <c r="V8" s="134">
        <v>4349</v>
      </c>
      <c r="W8" s="134">
        <v>70</v>
      </c>
      <c r="X8" s="134">
        <v>233822</v>
      </c>
      <c r="Y8" s="134">
        <v>188896</v>
      </c>
      <c r="Z8" s="134">
        <v>26686</v>
      </c>
      <c r="AA8" s="134">
        <v>12697</v>
      </c>
      <c r="AB8" s="134">
        <v>2877</v>
      </c>
      <c r="AC8" s="134">
        <v>361</v>
      </c>
    </row>
    <row r="9" spans="1:29" s="46" customFormat="1" ht="17.25" customHeight="1">
      <c r="A9" s="281" t="s">
        <v>347</v>
      </c>
      <c r="B9" s="171">
        <v>1635654</v>
      </c>
      <c r="C9" s="133">
        <v>31647</v>
      </c>
      <c r="D9" s="133">
        <v>10424</v>
      </c>
      <c r="E9" s="133">
        <v>462897</v>
      </c>
      <c r="F9" s="133">
        <v>41041</v>
      </c>
      <c r="G9" s="133">
        <v>674957</v>
      </c>
      <c r="H9" s="133">
        <v>43240</v>
      </c>
      <c r="I9" s="133">
        <v>166330</v>
      </c>
      <c r="J9" s="133">
        <v>9944</v>
      </c>
      <c r="K9" s="133">
        <v>204049</v>
      </c>
      <c r="L9" s="133">
        <v>10390</v>
      </c>
      <c r="M9" s="133">
        <v>38718</v>
      </c>
      <c r="N9" s="133">
        <v>9055</v>
      </c>
      <c r="O9" s="134">
        <v>142325</v>
      </c>
      <c r="P9" s="134">
        <v>2391</v>
      </c>
      <c r="Q9" s="134">
        <v>2493</v>
      </c>
      <c r="R9" s="133">
        <v>1854</v>
      </c>
      <c r="S9" s="133">
        <v>3421</v>
      </c>
      <c r="T9" s="133">
        <v>5459</v>
      </c>
      <c r="U9" s="133">
        <v>7208</v>
      </c>
      <c r="V9" s="133">
        <v>4236</v>
      </c>
      <c r="W9" s="133">
        <v>1328</v>
      </c>
      <c r="X9" s="133">
        <v>240408</v>
      </c>
      <c r="Y9" s="133">
        <v>197492</v>
      </c>
      <c r="Z9" s="133">
        <v>24589</v>
      </c>
      <c r="AA9" s="133">
        <v>11410</v>
      </c>
      <c r="AB9" s="133">
        <v>1093</v>
      </c>
      <c r="AC9" s="133">
        <v>1725</v>
      </c>
    </row>
    <row r="10" spans="1:29" s="52" customFormat="1" ht="17.25" customHeight="1">
      <c r="A10" s="280" t="s">
        <v>552</v>
      </c>
      <c r="B10" s="171">
        <v>1760393</v>
      </c>
      <c r="C10" s="133">
        <v>31510</v>
      </c>
      <c r="D10" s="133">
        <f>10306+64</f>
        <v>10370</v>
      </c>
      <c r="E10" s="133">
        <f>408127+102157</f>
        <v>510284</v>
      </c>
      <c r="F10" s="133">
        <f>36541+7949</f>
        <v>44490</v>
      </c>
      <c r="G10" s="133">
        <v>635106</v>
      </c>
      <c r="H10" s="133">
        <v>41900</v>
      </c>
      <c r="I10" s="133">
        <v>162984</v>
      </c>
      <c r="J10" s="133">
        <v>10578</v>
      </c>
      <c r="K10" s="133">
        <f>197020+3159</f>
        <v>200179</v>
      </c>
      <c r="L10" s="133">
        <f>7556+73</f>
        <v>7629</v>
      </c>
      <c r="M10" s="133">
        <f>39439+3127</f>
        <v>42566</v>
      </c>
      <c r="N10" s="133">
        <f>8259+1191</f>
        <v>9450</v>
      </c>
      <c r="O10" s="134">
        <f>103927+44544</f>
        <v>148471</v>
      </c>
      <c r="P10" s="134">
        <f>1513+799</f>
        <v>2312</v>
      </c>
      <c r="Q10" s="134">
        <f>1211+1142</f>
        <v>2353</v>
      </c>
      <c r="R10" s="133">
        <f>1960</f>
        <v>1960</v>
      </c>
      <c r="S10" s="133">
        <f>2829+153</f>
        <v>2982</v>
      </c>
      <c r="T10" s="133">
        <f>5411+325</f>
        <v>5736</v>
      </c>
      <c r="U10" s="133">
        <f>7199+126</f>
        <v>7325</v>
      </c>
      <c r="V10" s="133">
        <f>4565</f>
        <v>4565</v>
      </c>
      <c r="W10" s="133">
        <f>1392</f>
        <v>1392</v>
      </c>
      <c r="X10" s="133">
        <f>227032</f>
        <v>227032</v>
      </c>
      <c r="Y10" s="133">
        <f>142410+59075</f>
        <v>201485</v>
      </c>
      <c r="Z10" s="133">
        <f>24117</f>
        <v>24117</v>
      </c>
      <c r="AA10" s="133">
        <f>11347</f>
        <v>11347</v>
      </c>
      <c r="AB10" s="133">
        <f>561</f>
        <v>561</v>
      </c>
      <c r="AC10" s="133">
        <v>2242</v>
      </c>
    </row>
    <row r="11" spans="1:29" s="52" customFormat="1" ht="17.25" customHeight="1">
      <c r="A11" s="282" t="s">
        <v>597</v>
      </c>
      <c r="B11" s="360">
        <v>1833365</v>
      </c>
      <c r="C11" s="361">
        <v>32037</v>
      </c>
      <c r="D11" s="361">
        <v>10032</v>
      </c>
      <c r="E11" s="361">
        <v>534630</v>
      </c>
      <c r="F11" s="361">
        <v>47106</v>
      </c>
      <c r="G11" s="361">
        <v>625932</v>
      </c>
      <c r="H11" s="361">
        <v>44736</v>
      </c>
      <c r="I11" s="361">
        <v>165328</v>
      </c>
      <c r="J11" s="361">
        <v>11517</v>
      </c>
      <c r="K11" s="361">
        <v>184171</v>
      </c>
      <c r="L11" s="361">
        <v>7173</v>
      </c>
      <c r="M11" s="361">
        <v>45968</v>
      </c>
      <c r="N11" s="361">
        <v>9507</v>
      </c>
      <c r="O11" s="362">
        <v>153874</v>
      </c>
      <c r="P11" s="362">
        <v>2199</v>
      </c>
      <c r="Q11" s="362">
        <v>2161</v>
      </c>
      <c r="R11" s="361">
        <v>1819</v>
      </c>
      <c r="S11" s="361">
        <v>3004</v>
      </c>
      <c r="T11" s="361">
        <v>5645</v>
      </c>
      <c r="U11" s="361">
        <v>7399</v>
      </c>
      <c r="V11" s="361">
        <v>4571</v>
      </c>
      <c r="W11" s="361">
        <v>1350</v>
      </c>
      <c r="X11" s="361">
        <v>217749</v>
      </c>
      <c r="Y11" s="361">
        <v>206074</v>
      </c>
      <c r="Z11" s="361">
        <v>23968</v>
      </c>
      <c r="AA11" s="361">
        <v>11207</v>
      </c>
      <c r="AB11" s="361">
        <v>451</v>
      </c>
      <c r="AC11" s="361">
        <v>2144</v>
      </c>
    </row>
    <row r="12" spans="1:29" s="52" customFormat="1" ht="14.4" customHeight="1">
      <c r="A12" s="363" t="s">
        <v>258</v>
      </c>
      <c r="B12" s="224"/>
      <c r="C12" s="214"/>
      <c r="D12" s="214"/>
      <c r="E12" s="214"/>
      <c r="F12" s="214"/>
      <c r="G12" s="214"/>
      <c r="H12" s="214"/>
      <c r="I12" s="214"/>
      <c r="J12" s="214"/>
      <c r="K12" s="215"/>
      <c r="L12" s="215"/>
      <c r="M12" s="215"/>
      <c r="N12" s="215"/>
      <c r="O12" s="215"/>
      <c r="P12" s="215"/>
      <c r="Q12" s="215"/>
      <c r="R12" s="215"/>
      <c r="S12" s="215"/>
      <c r="T12" s="215"/>
      <c r="U12" s="215"/>
      <c r="V12" s="215"/>
      <c r="W12" s="215"/>
      <c r="X12" s="215"/>
      <c r="Y12" s="215"/>
      <c r="Z12" s="215"/>
      <c r="AA12" s="215"/>
      <c r="AB12" s="364"/>
      <c r="AC12" s="364" t="s">
        <v>573</v>
      </c>
    </row>
    <row r="13" spans="1:29" ht="14.4">
      <c r="A13" s="363" t="s">
        <v>344</v>
      </c>
      <c r="B13" s="365"/>
      <c r="C13" s="365"/>
      <c r="D13" s="365"/>
      <c r="E13" s="365"/>
      <c r="F13" s="365"/>
      <c r="G13" s="365"/>
      <c r="H13" s="365"/>
      <c r="I13" s="365"/>
      <c r="J13" s="365"/>
      <c r="K13" s="366"/>
      <c r="L13" s="366"/>
      <c r="M13" s="367"/>
      <c r="N13" s="119"/>
      <c r="O13" s="119"/>
      <c r="P13" s="119"/>
      <c r="Q13" s="119"/>
      <c r="R13" s="225"/>
      <c r="S13" s="225"/>
      <c r="T13" s="225"/>
      <c r="U13" s="225"/>
      <c r="V13" s="225"/>
      <c r="W13" s="225"/>
      <c r="X13" s="225"/>
      <c r="Y13" s="225"/>
      <c r="Z13" s="225"/>
      <c r="AA13" s="225"/>
      <c r="AB13" s="114"/>
      <c r="AC13" s="114"/>
    </row>
    <row r="14" spans="1:29" s="52" customFormat="1" ht="15" customHeight="1">
      <c r="B14" s="54"/>
      <c r="K14" s="61"/>
      <c r="L14" s="61"/>
      <c r="M14" s="61"/>
      <c r="N14" s="61"/>
      <c r="O14" s="61"/>
      <c r="P14" s="61"/>
      <c r="Q14" s="61"/>
      <c r="R14" s="61"/>
      <c r="S14" s="61"/>
      <c r="T14" s="61"/>
      <c r="U14" s="61"/>
      <c r="V14" s="61"/>
      <c r="W14" s="61"/>
      <c r="X14" s="61"/>
      <c r="Y14" s="61"/>
      <c r="Z14" s="61"/>
      <c r="AA14" s="61"/>
      <c r="AB14" s="61"/>
    </row>
    <row r="15" spans="1:29" s="52" customFormat="1" ht="17.25" customHeight="1">
      <c r="A15" s="197"/>
      <c r="B15" s="138"/>
      <c r="C15" s="138"/>
      <c r="D15" s="138"/>
      <c r="E15" s="138"/>
      <c r="F15" s="138"/>
      <c r="G15" s="138"/>
      <c r="H15" s="138"/>
      <c r="I15" s="197"/>
      <c r="J15" s="197"/>
      <c r="K15" s="197"/>
      <c r="L15" s="197"/>
      <c r="M15" s="197"/>
      <c r="N15" s="196"/>
      <c r="O15" s="197"/>
      <c r="P15" s="197"/>
      <c r="Q15" s="197"/>
      <c r="R15" s="196"/>
      <c r="S15" s="139"/>
      <c r="T15" s="196"/>
      <c r="U15" s="139"/>
      <c r="V15" s="139"/>
      <c r="W15" s="139"/>
      <c r="X15" s="196"/>
      <c r="Y15" s="61"/>
      <c r="Z15" s="61"/>
      <c r="AA15" s="61"/>
      <c r="AB15" s="61"/>
    </row>
    <row r="16" spans="1:29" s="52" customFormat="1" ht="18" customHeight="1">
      <c r="A16" s="197"/>
      <c r="B16" s="196"/>
      <c r="C16" s="196"/>
      <c r="D16" s="196"/>
      <c r="E16" s="196"/>
      <c r="F16" s="196"/>
      <c r="G16" s="196"/>
      <c r="H16" s="196"/>
      <c r="I16" s="196"/>
      <c r="J16" s="196"/>
      <c r="K16" s="196"/>
      <c r="L16" s="196"/>
      <c r="M16" s="196"/>
      <c r="N16" s="196"/>
      <c r="O16" s="196"/>
      <c r="P16" s="196"/>
      <c r="Q16" s="196"/>
      <c r="R16" s="196"/>
      <c r="S16" s="139"/>
      <c r="T16" s="196"/>
      <c r="U16" s="139"/>
      <c r="V16" s="139"/>
      <c r="W16" s="139"/>
      <c r="X16" s="196"/>
      <c r="Y16" s="61"/>
      <c r="Z16" s="61"/>
      <c r="AA16" s="61"/>
      <c r="AB16" s="61"/>
    </row>
    <row r="17" spans="1:28" s="52" customFormat="1" ht="18" customHeight="1">
      <c r="A17" s="197"/>
      <c r="B17" s="196"/>
      <c r="C17" s="196"/>
      <c r="D17" s="196"/>
      <c r="E17" s="196"/>
      <c r="F17" s="196"/>
      <c r="G17" s="196"/>
      <c r="H17" s="196"/>
      <c r="I17" s="196"/>
      <c r="J17" s="196"/>
      <c r="K17" s="196"/>
      <c r="L17" s="196"/>
      <c r="M17" s="196"/>
      <c r="N17" s="196"/>
      <c r="O17" s="196"/>
      <c r="P17" s="196"/>
      <c r="Q17" s="196"/>
      <c r="R17" s="196"/>
      <c r="S17" s="139"/>
      <c r="T17" s="196"/>
      <c r="U17" s="139"/>
      <c r="V17" s="139"/>
      <c r="W17" s="139"/>
      <c r="X17" s="196"/>
      <c r="Y17" s="61"/>
      <c r="Z17" s="61"/>
      <c r="AA17" s="61"/>
      <c r="AB17" s="61"/>
    </row>
    <row r="18" spans="1:28" s="52" customFormat="1" ht="17.25" customHeight="1">
      <c r="A18" s="197"/>
      <c r="B18" s="196"/>
      <c r="C18" s="196"/>
      <c r="D18" s="196"/>
      <c r="E18" s="196"/>
      <c r="F18" s="196"/>
      <c r="G18" s="196"/>
      <c r="H18" s="196"/>
      <c r="I18" s="196"/>
      <c r="J18" s="196"/>
      <c r="K18" s="196"/>
      <c r="L18" s="196"/>
      <c r="M18" s="196"/>
      <c r="N18" s="196"/>
      <c r="O18" s="196"/>
      <c r="P18" s="196"/>
      <c r="Q18" s="196"/>
      <c r="R18" s="196"/>
      <c r="S18" s="139"/>
      <c r="T18" s="196"/>
      <c r="U18" s="139"/>
      <c r="V18" s="139"/>
      <c r="W18" s="139"/>
      <c r="X18" s="196"/>
      <c r="Y18" s="61"/>
      <c r="Z18" s="61"/>
      <c r="AA18" s="61"/>
      <c r="AB18" s="61"/>
    </row>
    <row r="19" spans="1:28" s="52" customFormat="1" ht="17.25" customHeight="1">
      <c r="A19" s="70"/>
      <c r="B19" s="45"/>
      <c r="C19" s="45"/>
      <c r="D19" s="45"/>
      <c r="E19" s="45"/>
      <c r="F19" s="45"/>
      <c r="G19" s="45"/>
      <c r="H19" s="45"/>
      <c r="I19" s="45"/>
      <c r="J19" s="45"/>
      <c r="K19" s="45"/>
      <c r="L19" s="45"/>
      <c r="M19" s="45"/>
      <c r="N19" s="45"/>
      <c r="O19" s="45"/>
      <c r="P19" s="45"/>
      <c r="Q19" s="45"/>
      <c r="R19" s="45"/>
      <c r="S19" s="45"/>
      <c r="T19" s="45"/>
      <c r="U19" s="45"/>
      <c r="V19" s="45"/>
      <c r="W19" s="45"/>
      <c r="X19" s="45"/>
      <c r="Y19" s="65"/>
      <c r="Z19" s="65"/>
      <c r="AA19" s="65"/>
      <c r="AB19" s="65"/>
    </row>
    <row r="20" spans="1:28" s="52" customFormat="1" ht="17.25" customHeight="1">
      <c r="A20" s="47"/>
      <c r="B20" s="45"/>
      <c r="C20" s="45"/>
      <c r="D20" s="45"/>
      <c r="E20" s="45"/>
      <c r="F20" s="45"/>
      <c r="G20" s="45"/>
      <c r="H20" s="45"/>
      <c r="I20" s="45"/>
      <c r="J20" s="45"/>
      <c r="K20" s="45"/>
      <c r="L20" s="45"/>
      <c r="M20" s="45"/>
      <c r="N20" s="45"/>
      <c r="O20" s="45"/>
      <c r="P20" s="45"/>
      <c r="Q20" s="45"/>
      <c r="R20" s="45"/>
      <c r="S20" s="45"/>
      <c r="T20" s="45"/>
      <c r="U20" s="45"/>
      <c r="V20" s="45"/>
      <c r="W20" s="45"/>
      <c r="X20" s="45"/>
      <c r="Y20" s="65"/>
      <c r="Z20" s="65"/>
      <c r="AA20" s="65"/>
      <c r="AB20" s="65"/>
    </row>
    <row r="21" spans="1:28" s="52" customFormat="1" ht="17.25" customHeight="1">
      <c r="A21" s="47"/>
      <c r="B21" s="45"/>
      <c r="C21" s="45"/>
      <c r="D21" s="45"/>
      <c r="E21" s="45"/>
      <c r="F21" s="45"/>
      <c r="G21" s="45"/>
      <c r="H21" s="45"/>
      <c r="I21" s="45"/>
      <c r="J21" s="45"/>
      <c r="K21" s="45"/>
      <c r="L21" s="45"/>
      <c r="M21" s="45"/>
      <c r="N21" s="45"/>
      <c r="O21" s="45"/>
      <c r="P21" s="45"/>
      <c r="Q21" s="45"/>
      <c r="R21" s="45"/>
      <c r="S21" s="45"/>
      <c r="T21" s="45"/>
      <c r="U21" s="45"/>
      <c r="V21" s="45"/>
      <c r="W21" s="45"/>
      <c r="X21" s="45"/>
      <c r="Y21" s="65"/>
      <c r="Z21" s="65"/>
      <c r="AA21" s="65"/>
      <c r="AB21" s="65"/>
    </row>
    <row r="22" spans="1:28" s="52" customFormat="1" ht="17.25" customHeight="1">
      <c r="A22" s="47"/>
      <c r="B22" s="45"/>
      <c r="C22" s="45"/>
      <c r="D22" s="45"/>
      <c r="E22" s="45"/>
      <c r="F22" s="45"/>
      <c r="G22" s="45"/>
      <c r="H22" s="45"/>
      <c r="I22" s="45"/>
      <c r="J22" s="45"/>
      <c r="K22" s="45"/>
      <c r="L22" s="45"/>
      <c r="M22" s="45"/>
      <c r="N22" s="45"/>
      <c r="O22" s="45"/>
      <c r="P22" s="45"/>
      <c r="Q22" s="45"/>
      <c r="R22" s="45"/>
      <c r="S22" s="45"/>
      <c r="T22" s="45"/>
      <c r="U22" s="45"/>
      <c r="V22" s="45"/>
      <c r="W22" s="45"/>
      <c r="X22" s="45"/>
      <c r="Y22" s="65"/>
      <c r="Z22" s="65"/>
      <c r="AA22" s="65"/>
      <c r="AB22" s="65"/>
    </row>
    <row r="23" spans="1:28" s="52" customFormat="1" ht="15.75" customHeight="1">
      <c r="A23" s="47"/>
      <c r="B23" s="45"/>
      <c r="C23" s="45"/>
      <c r="D23" s="45"/>
      <c r="E23" s="45"/>
      <c r="F23" s="45"/>
      <c r="G23" s="45"/>
      <c r="H23" s="45"/>
      <c r="I23" s="45"/>
      <c r="J23" s="45"/>
      <c r="K23" s="45"/>
      <c r="L23" s="45"/>
      <c r="M23" s="45"/>
      <c r="N23" s="45"/>
      <c r="O23" s="45"/>
      <c r="P23" s="45"/>
      <c r="Q23" s="45"/>
      <c r="R23" s="45"/>
      <c r="S23" s="45"/>
      <c r="T23" s="45"/>
      <c r="U23" s="45"/>
      <c r="V23" s="45"/>
      <c r="W23" s="45"/>
      <c r="X23" s="45"/>
      <c r="Y23" s="65"/>
      <c r="Z23" s="65"/>
      <c r="AA23" s="65"/>
      <c r="AB23" s="65"/>
    </row>
    <row r="24" spans="1:28" s="52" customFormat="1" ht="15.75" customHeight="1">
      <c r="Q24" s="74"/>
    </row>
    <row r="25" spans="1:28" s="52" customFormat="1" ht="15.75" customHeight="1">
      <c r="A25" s="138"/>
      <c r="B25" s="138"/>
      <c r="C25" s="138"/>
      <c r="D25" s="138"/>
      <c r="E25" s="138"/>
      <c r="F25" s="138"/>
      <c r="G25" s="138"/>
      <c r="H25" s="138"/>
      <c r="I25" s="197"/>
      <c r="J25" s="197"/>
      <c r="K25" s="75"/>
      <c r="L25" s="196"/>
      <c r="M25" s="197"/>
      <c r="N25" s="197"/>
      <c r="O25" s="197"/>
      <c r="P25" s="196"/>
      <c r="Q25" s="196"/>
      <c r="R25" s="196"/>
      <c r="S25" s="139"/>
    </row>
    <row r="26" spans="1:28" s="52" customFormat="1" ht="13.5" customHeight="1">
      <c r="K26" s="196"/>
      <c r="L26" s="196"/>
      <c r="M26" s="196"/>
      <c r="N26" s="196"/>
      <c r="O26" s="196"/>
      <c r="P26" s="196"/>
      <c r="Q26" s="196"/>
      <c r="R26" s="196"/>
      <c r="S26" s="139"/>
    </row>
    <row r="27" spans="1:28" s="52" customFormat="1" ht="15.75" customHeight="1">
      <c r="K27" s="196"/>
      <c r="L27" s="196"/>
      <c r="M27" s="196"/>
      <c r="N27" s="196"/>
      <c r="O27" s="196"/>
      <c r="P27" s="196"/>
      <c r="Q27" s="196"/>
      <c r="R27" s="196"/>
      <c r="S27" s="139"/>
    </row>
    <row r="28" spans="1:28" s="52" customFormat="1" ht="15.75" customHeight="1">
      <c r="K28" s="196"/>
      <c r="L28" s="196"/>
      <c r="M28" s="196"/>
      <c r="N28" s="196"/>
      <c r="O28" s="196"/>
      <c r="P28" s="196"/>
      <c r="Q28" s="196"/>
      <c r="R28" s="196"/>
      <c r="S28" s="139"/>
    </row>
    <row r="29" spans="1:28" ht="15.75" customHeight="1">
      <c r="K29" s="49"/>
      <c r="L29" s="49"/>
      <c r="M29" s="50"/>
      <c r="N29" s="50"/>
      <c r="O29" s="49"/>
      <c r="P29" s="49"/>
      <c r="Q29" s="50"/>
      <c r="R29" s="50"/>
      <c r="S29" s="50"/>
    </row>
    <row r="30" spans="1:28" ht="15.75" customHeight="1">
      <c r="K30" s="49"/>
      <c r="L30" s="49"/>
      <c r="M30" s="50"/>
      <c r="N30" s="50"/>
      <c r="O30" s="49"/>
      <c r="P30" s="49"/>
      <c r="Q30" s="50"/>
      <c r="R30" s="50"/>
      <c r="S30" s="50"/>
    </row>
    <row r="31" spans="1:28" ht="15.75" customHeight="1">
      <c r="K31" s="51"/>
      <c r="L31" s="51"/>
      <c r="M31" s="51"/>
      <c r="N31" s="51"/>
      <c r="O31" s="51"/>
      <c r="P31" s="51"/>
      <c r="Q31" s="51"/>
      <c r="R31" s="51"/>
      <c r="S31" s="51"/>
    </row>
    <row r="32" spans="1:28" ht="15.75" customHeight="1">
      <c r="K32" s="50"/>
      <c r="L32" s="50"/>
      <c r="M32" s="50"/>
      <c r="N32" s="50"/>
      <c r="O32" s="49"/>
      <c r="P32" s="49"/>
      <c r="Q32" s="49"/>
    </row>
    <row r="33" spans="1:19" ht="15.75" customHeight="1">
      <c r="K33" s="50"/>
      <c r="L33" s="50"/>
      <c r="M33" s="50"/>
      <c r="N33" s="50"/>
      <c r="O33" s="49"/>
      <c r="P33" s="49"/>
      <c r="Q33" s="49"/>
      <c r="R33" s="49"/>
      <c r="S33" s="49"/>
    </row>
    <row r="34" spans="1:19">
      <c r="K34" s="50"/>
      <c r="L34" s="50"/>
      <c r="M34" s="50"/>
      <c r="N34" s="50"/>
      <c r="O34" s="49"/>
      <c r="P34" s="49"/>
      <c r="Q34" s="49"/>
      <c r="R34" s="49"/>
      <c r="S34" s="49"/>
    </row>
    <row r="35" spans="1:19">
      <c r="K35" s="50"/>
      <c r="L35" s="50"/>
      <c r="M35" s="50"/>
      <c r="N35" s="50"/>
      <c r="O35" s="49"/>
      <c r="P35" s="49"/>
      <c r="Q35" s="49"/>
      <c r="R35" s="49"/>
      <c r="S35" s="49"/>
    </row>
    <row r="36" spans="1:19">
      <c r="K36" s="50"/>
      <c r="L36" s="50"/>
      <c r="M36" s="50"/>
      <c r="N36" s="50"/>
      <c r="O36" s="49"/>
      <c r="P36" s="49"/>
      <c r="Q36" s="49"/>
      <c r="R36" s="49"/>
      <c r="S36" s="49"/>
    </row>
    <row r="37" spans="1:19">
      <c r="K37" s="50"/>
      <c r="L37" s="50"/>
      <c r="M37" s="50"/>
      <c r="N37" s="50"/>
      <c r="O37" s="49"/>
      <c r="P37" s="49"/>
      <c r="Q37" s="49"/>
      <c r="R37" s="49"/>
      <c r="S37" s="49"/>
    </row>
    <row r="38" spans="1:19">
      <c r="K38" s="50"/>
      <c r="L38" s="50"/>
      <c r="M38" s="50"/>
      <c r="N38" s="50"/>
      <c r="O38" s="49"/>
      <c r="P38" s="49"/>
      <c r="Q38" s="49"/>
      <c r="R38" s="49"/>
      <c r="S38" s="49"/>
    </row>
    <row r="39" spans="1:19">
      <c r="K39" s="50"/>
      <c r="L39" s="50"/>
      <c r="M39" s="50"/>
      <c r="N39" s="50"/>
      <c r="O39" s="49"/>
      <c r="P39" s="49"/>
      <c r="Q39" s="49"/>
      <c r="R39" s="49"/>
      <c r="S39" s="49"/>
    </row>
    <row r="40" spans="1:19">
      <c r="K40" s="50"/>
      <c r="L40" s="50"/>
      <c r="M40" s="50"/>
      <c r="N40" s="50"/>
      <c r="O40" s="49"/>
      <c r="P40" s="49"/>
      <c r="Q40" s="49"/>
      <c r="R40" s="49"/>
      <c r="S40" s="49"/>
    </row>
    <row r="41" spans="1:19">
      <c r="K41" s="50"/>
      <c r="L41" s="50"/>
      <c r="M41" s="50"/>
      <c r="N41" s="50"/>
      <c r="O41" s="49"/>
      <c r="P41" s="49"/>
      <c r="Q41" s="49"/>
      <c r="R41" s="49"/>
      <c r="S41" s="49"/>
    </row>
    <row r="42" spans="1:19">
      <c r="K42" s="50"/>
      <c r="L42" s="50"/>
      <c r="M42" s="50"/>
      <c r="N42" s="50"/>
      <c r="O42" s="49"/>
      <c r="P42" s="49"/>
      <c r="Q42" s="49"/>
      <c r="R42" s="49"/>
      <c r="S42" s="49"/>
    </row>
    <row r="47" spans="1:19">
      <c r="A47" s="52"/>
      <c r="B47" s="52"/>
      <c r="C47" s="52"/>
      <c r="D47" s="52"/>
      <c r="E47" s="52"/>
      <c r="F47" s="52"/>
      <c r="G47" s="52"/>
      <c r="H47" s="52"/>
      <c r="I47" s="52"/>
      <c r="J47" s="52"/>
    </row>
  </sheetData>
  <mergeCells count="66">
    <mergeCell ref="R3:X3"/>
    <mergeCell ref="Y3:Y6"/>
    <mergeCell ref="Z3:AC3"/>
    <mergeCell ref="B4:B6"/>
    <mergeCell ref="C4:C6"/>
    <mergeCell ref="D4:D6"/>
    <mergeCell ref="E4:E6"/>
    <mergeCell ref="F4:F6"/>
    <mergeCell ref="R4:R6"/>
    <mergeCell ref="G4:G6"/>
    <mergeCell ref="H4:H6"/>
    <mergeCell ref="I4:I6"/>
    <mergeCell ref="J4:J6"/>
    <mergeCell ref="K4:K6"/>
    <mergeCell ref="L4:L6"/>
    <mergeCell ref="A15:A18"/>
    <mergeCell ref="I15:J15"/>
    <mergeCell ref="K15:M15"/>
    <mergeCell ref="N15:N18"/>
    <mergeCell ref="K13:L13"/>
    <mergeCell ref="M4:M6"/>
    <mergeCell ref="N4:N6"/>
    <mergeCell ref="A3:A6"/>
    <mergeCell ref="B3:N3"/>
    <mergeCell ref="O15:Q15"/>
    <mergeCell ref="Z4:Z6"/>
    <mergeCell ref="AA4:AA6"/>
    <mergeCell ref="AB4:AB6"/>
    <mergeCell ref="AC4:AC6"/>
    <mergeCell ref="S4:S6"/>
    <mergeCell ref="T4:T6"/>
    <mergeCell ref="U4:U6"/>
    <mergeCell ref="V4:V6"/>
    <mergeCell ref="W4:W6"/>
    <mergeCell ref="X4:X6"/>
    <mergeCell ref="O4:O6"/>
    <mergeCell ref="P4:P6"/>
    <mergeCell ref="Q4:Q6"/>
    <mergeCell ref="R15:R18"/>
    <mergeCell ref="T15:T18"/>
    <mergeCell ref="X15:X18"/>
    <mergeCell ref="B16:B18"/>
    <mergeCell ref="C16:C18"/>
    <mergeCell ref="D16:D18"/>
    <mergeCell ref="E16:E18"/>
    <mergeCell ref="F16:F18"/>
    <mergeCell ref="G16:G18"/>
    <mergeCell ref="H16:H18"/>
    <mergeCell ref="P16:P18"/>
    <mergeCell ref="Q16:Q18"/>
    <mergeCell ref="I16:I18"/>
    <mergeCell ref="J16:J18"/>
    <mergeCell ref="K16:K18"/>
    <mergeCell ref="L16:L18"/>
    <mergeCell ref="M16:M18"/>
    <mergeCell ref="O16:O18"/>
    <mergeCell ref="I25:J25"/>
    <mergeCell ref="L25:L28"/>
    <mergeCell ref="M25:O25"/>
    <mergeCell ref="P25:P28"/>
    <mergeCell ref="Q25:Q28"/>
    <mergeCell ref="R25:R28"/>
    <mergeCell ref="K26:K28"/>
    <mergeCell ref="M26:M28"/>
    <mergeCell ref="N26:N28"/>
    <mergeCell ref="O26:O28"/>
  </mergeCells>
  <phoneticPr fontId="4"/>
  <pageMargins left="0.51181102362204722" right="0.51181102362204722" top="0.70866141732283472" bottom="0.51181102362204722" header="0" footer="0"/>
  <pageSetup paperSize="9" scale="48" pageOrder="overThenDown" orientation="landscape" horizontalDpi="300" verticalDpi="300" r:id="rId1"/>
  <headerFooter alignWithMargins="0"/>
  <colBreaks count="2" manualBreakCount="2">
    <brk id="13" max="12" man="1"/>
    <brk id="3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Y23"/>
  <sheetViews>
    <sheetView showGridLines="0" showOutlineSymbols="0" zoomScaleNormal="100" zoomScaleSheetLayoutView="90" workbookViewId="0">
      <selection activeCell="F24" sqref="F24"/>
    </sheetView>
  </sheetViews>
  <sheetFormatPr defaultColWidth="10.69921875" defaultRowHeight="13.2"/>
  <cols>
    <col min="1" max="1" width="11.59765625" style="43" customWidth="1"/>
    <col min="2" max="2" width="15.09765625" style="43" customWidth="1"/>
    <col min="3" max="3" width="15.5" style="43" customWidth="1"/>
    <col min="4" max="4" width="15.09765625" style="43" customWidth="1"/>
    <col min="5" max="7" width="14.59765625" style="43" customWidth="1"/>
    <col min="8" max="8" width="15.5" style="43" customWidth="1"/>
    <col min="9" max="11" width="14.09765625" style="43" customWidth="1"/>
    <col min="12" max="12" width="16.09765625" style="43" bestFit="1" customWidth="1"/>
    <col min="13" max="13" width="14.59765625" style="43" customWidth="1"/>
    <col min="14" max="14" width="15.69921875" style="43" customWidth="1"/>
    <col min="15" max="16" width="15.3984375" style="43" customWidth="1"/>
    <col min="17" max="17" width="13.8984375" style="43" bestFit="1" customWidth="1"/>
    <col min="18" max="18" width="15.5" style="43" customWidth="1"/>
    <col min="19" max="19" width="15.59765625" style="43" customWidth="1"/>
    <col min="20" max="21" width="10.5" style="43" customWidth="1"/>
    <col min="22" max="22" width="10.59765625" style="43" customWidth="1"/>
    <col min="23" max="24" width="8.5" style="43" customWidth="1"/>
    <col min="25" max="25" width="8.8984375" style="43" customWidth="1"/>
    <col min="26" max="16384" width="10.69921875" style="43"/>
  </cols>
  <sheetData>
    <row r="1" spans="1:25" s="44" customFormat="1" ht="16.5" customHeight="1">
      <c r="A1" s="84" t="s">
        <v>248</v>
      </c>
      <c r="B1" s="52"/>
      <c r="C1" s="52"/>
      <c r="D1" s="52"/>
      <c r="E1" s="52"/>
      <c r="F1" s="52"/>
      <c r="G1" s="52"/>
      <c r="H1" s="52"/>
      <c r="I1" s="52"/>
      <c r="J1" s="52"/>
      <c r="K1" s="52"/>
      <c r="L1" s="52"/>
      <c r="M1" s="52"/>
      <c r="N1" s="52"/>
      <c r="O1" s="52"/>
      <c r="P1" s="52"/>
      <c r="Q1" s="43"/>
      <c r="R1" s="43"/>
      <c r="S1" s="43"/>
      <c r="T1" s="43"/>
      <c r="U1" s="43"/>
      <c r="V1" s="43"/>
      <c r="W1" s="43"/>
      <c r="X1" s="43"/>
      <c r="Y1" s="43"/>
    </row>
    <row r="2" spans="1:25" ht="14.25" customHeight="1">
      <c r="A2" s="114"/>
      <c r="B2" s="214"/>
      <c r="C2" s="214"/>
      <c r="D2" s="214"/>
      <c r="E2" s="224"/>
      <c r="F2" s="214"/>
      <c r="G2" s="214"/>
      <c r="H2" s="214"/>
      <c r="I2" s="214"/>
      <c r="J2" s="214"/>
      <c r="K2" s="214"/>
      <c r="L2" s="214"/>
      <c r="M2" s="214"/>
      <c r="N2" s="214"/>
      <c r="O2" s="214" t="s">
        <v>98</v>
      </c>
      <c r="P2" s="214"/>
      <c r="Q2" s="114"/>
      <c r="R2" s="114"/>
      <c r="S2" s="114"/>
    </row>
    <row r="3" spans="1:25" ht="27" customHeight="1">
      <c r="A3" s="201" t="s">
        <v>0</v>
      </c>
      <c r="B3" s="323" t="s">
        <v>99</v>
      </c>
      <c r="C3" s="324" t="s">
        <v>189</v>
      </c>
      <c r="D3" s="368" t="s">
        <v>335</v>
      </c>
      <c r="E3" s="369"/>
      <c r="F3" s="369"/>
      <c r="G3" s="369"/>
      <c r="H3" s="369"/>
      <c r="I3" s="369"/>
      <c r="J3" s="247" t="s">
        <v>574</v>
      </c>
      <c r="K3" s="247"/>
      <c r="L3" s="247"/>
      <c r="M3" s="247"/>
      <c r="N3" s="247"/>
      <c r="O3" s="247"/>
      <c r="P3" s="115"/>
      <c r="Q3" s="119"/>
      <c r="R3" s="114"/>
      <c r="S3" s="114"/>
    </row>
    <row r="4" spans="1:25" ht="14.25" customHeight="1">
      <c r="A4" s="354"/>
      <c r="B4" s="370"/>
      <c r="C4" s="356"/>
      <c r="D4" s="371"/>
      <c r="E4" s="355" t="s">
        <v>191</v>
      </c>
      <c r="F4" s="355" t="s">
        <v>192</v>
      </c>
      <c r="G4" s="355" t="s">
        <v>193</v>
      </c>
      <c r="H4" s="355" t="s">
        <v>194</v>
      </c>
      <c r="I4" s="355" t="s">
        <v>195</v>
      </c>
      <c r="J4" s="355" t="s">
        <v>196</v>
      </c>
      <c r="K4" s="355" t="s">
        <v>197</v>
      </c>
      <c r="L4" s="355" t="s">
        <v>198</v>
      </c>
      <c r="M4" s="355" t="s">
        <v>199</v>
      </c>
      <c r="N4" s="355" t="s">
        <v>200</v>
      </c>
      <c r="O4" s="357" t="s">
        <v>201</v>
      </c>
      <c r="P4" s="372"/>
      <c r="Q4" s="214"/>
      <c r="R4" s="114"/>
      <c r="S4" s="114"/>
    </row>
    <row r="5" spans="1:25" ht="14.25" customHeight="1">
      <c r="A5" s="354"/>
      <c r="B5" s="370"/>
      <c r="C5" s="356"/>
      <c r="D5" s="211" t="s">
        <v>100</v>
      </c>
      <c r="E5" s="356"/>
      <c r="F5" s="356"/>
      <c r="G5" s="356"/>
      <c r="H5" s="356"/>
      <c r="I5" s="356"/>
      <c r="J5" s="356"/>
      <c r="K5" s="356"/>
      <c r="L5" s="356"/>
      <c r="M5" s="356"/>
      <c r="N5" s="356"/>
      <c r="O5" s="358"/>
      <c r="P5" s="372"/>
      <c r="Q5" s="114"/>
      <c r="R5" s="114"/>
      <c r="S5" s="114"/>
    </row>
    <row r="6" spans="1:25">
      <c r="A6" s="206"/>
      <c r="B6" s="326"/>
      <c r="C6" s="327"/>
      <c r="D6" s="373"/>
      <c r="E6" s="327"/>
      <c r="F6" s="327"/>
      <c r="G6" s="327"/>
      <c r="H6" s="327"/>
      <c r="I6" s="327"/>
      <c r="J6" s="327"/>
      <c r="K6" s="327"/>
      <c r="L6" s="327"/>
      <c r="M6" s="327"/>
      <c r="N6" s="327"/>
      <c r="O6" s="328"/>
      <c r="P6" s="372"/>
      <c r="Q6" s="114"/>
      <c r="R6" s="114"/>
      <c r="S6" s="114"/>
    </row>
    <row r="7" spans="1:25" ht="16.5" customHeight="1">
      <c r="A7" s="278" t="s">
        <v>596</v>
      </c>
      <c r="B7" s="173">
        <v>38331289076</v>
      </c>
      <c r="C7" s="173">
        <v>2237555093</v>
      </c>
      <c r="D7" s="173">
        <v>17941535380</v>
      </c>
      <c r="E7" s="174">
        <v>4247607923</v>
      </c>
      <c r="F7" s="174">
        <v>132365918</v>
      </c>
      <c r="G7" s="174">
        <v>1592247786</v>
      </c>
      <c r="H7" s="174">
        <v>52983605</v>
      </c>
      <c r="I7" s="174">
        <v>5512979215</v>
      </c>
      <c r="J7" s="174">
        <v>1546801366</v>
      </c>
      <c r="K7" s="174">
        <v>1571063022</v>
      </c>
      <c r="L7" s="174">
        <v>132705329</v>
      </c>
      <c r="M7" s="175">
        <v>304695385</v>
      </c>
      <c r="N7" s="174">
        <v>1499759563</v>
      </c>
      <c r="O7" s="173">
        <v>1348326268</v>
      </c>
      <c r="P7" s="173"/>
      <c r="Q7" s="114"/>
      <c r="R7" s="114"/>
      <c r="S7" s="114"/>
    </row>
    <row r="8" spans="1:25" ht="16.5" customHeight="1">
      <c r="A8" s="280" t="s">
        <v>346</v>
      </c>
      <c r="B8" s="172">
        <v>38469857094</v>
      </c>
      <c r="C8" s="173">
        <v>2264367307</v>
      </c>
      <c r="D8" s="173">
        <v>17576143006</v>
      </c>
      <c r="E8" s="174">
        <v>4112384270</v>
      </c>
      <c r="F8" s="174">
        <v>123331638</v>
      </c>
      <c r="G8" s="174">
        <v>1637082469</v>
      </c>
      <c r="H8" s="174">
        <v>107596413</v>
      </c>
      <c r="I8" s="174">
        <v>5017960266</v>
      </c>
      <c r="J8" s="174">
        <v>1532165439</v>
      </c>
      <c r="K8" s="174">
        <v>1607771863</v>
      </c>
      <c r="L8" s="174">
        <v>117560067</v>
      </c>
      <c r="M8" s="175">
        <v>344305414</v>
      </c>
      <c r="N8" s="174">
        <v>1566754731</v>
      </c>
      <c r="O8" s="173">
        <v>1409230436</v>
      </c>
      <c r="P8" s="173"/>
      <c r="Q8" s="114"/>
      <c r="R8" s="114"/>
      <c r="S8" s="114"/>
    </row>
    <row r="9" spans="1:25" ht="16.5" customHeight="1">
      <c r="A9" s="281" t="s">
        <v>347</v>
      </c>
      <c r="B9" s="172">
        <v>40224811913</v>
      </c>
      <c r="C9" s="173">
        <v>2396044797</v>
      </c>
      <c r="D9" s="173">
        <v>18525878535</v>
      </c>
      <c r="E9" s="174">
        <v>4399098235</v>
      </c>
      <c r="F9" s="174">
        <v>126289427</v>
      </c>
      <c r="G9" s="174">
        <v>1811759499</v>
      </c>
      <c r="H9" s="174">
        <v>116069857</v>
      </c>
      <c r="I9" s="174">
        <v>5143131545</v>
      </c>
      <c r="J9" s="174">
        <v>1618524210</v>
      </c>
      <c r="K9" s="174">
        <v>1700016520</v>
      </c>
      <c r="L9" s="174">
        <v>117177780</v>
      </c>
      <c r="M9" s="175">
        <v>386442584</v>
      </c>
      <c r="N9" s="174">
        <v>1628997058</v>
      </c>
      <c r="O9" s="173">
        <v>1478371820</v>
      </c>
      <c r="P9" s="173"/>
      <c r="Q9" s="214"/>
      <c r="R9" s="214"/>
      <c r="S9" s="214"/>
    </row>
    <row r="10" spans="1:25" s="52" customFormat="1" ht="16.5" customHeight="1">
      <c r="A10" s="280" t="s">
        <v>552</v>
      </c>
      <c r="B10" s="172">
        <v>40931652444</v>
      </c>
      <c r="C10" s="173">
        <v>2364529395</v>
      </c>
      <c r="D10" s="173">
        <v>18985431995</v>
      </c>
      <c r="E10" s="174">
        <v>4758699753</v>
      </c>
      <c r="F10" s="174">
        <v>127176650</v>
      </c>
      <c r="G10" s="174">
        <v>1985379010</v>
      </c>
      <c r="H10" s="174">
        <v>126481756</v>
      </c>
      <c r="I10" s="174">
        <v>4921350468</v>
      </c>
      <c r="J10" s="174">
        <v>1637141478</v>
      </c>
      <c r="K10" s="174">
        <v>1708820614</v>
      </c>
      <c r="L10" s="174">
        <v>91162091</v>
      </c>
      <c r="M10" s="175">
        <v>405651348</v>
      </c>
      <c r="N10" s="174">
        <v>405651348</v>
      </c>
      <c r="O10" s="173">
        <v>1548771282</v>
      </c>
      <c r="P10" s="173"/>
      <c r="Q10" s="214"/>
      <c r="R10" s="214"/>
      <c r="S10" s="214"/>
    </row>
    <row r="11" spans="1:25" s="52" customFormat="1" ht="16.5" customHeight="1">
      <c r="A11" s="282" t="s">
        <v>597</v>
      </c>
      <c r="B11" s="374">
        <v>41167789596</v>
      </c>
      <c r="C11" s="375">
        <v>2476844341</v>
      </c>
      <c r="D11" s="375">
        <v>19426284720</v>
      </c>
      <c r="E11" s="376">
        <v>4992964006</v>
      </c>
      <c r="F11" s="376">
        <v>123633389</v>
      </c>
      <c r="G11" s="376">
        <v>2146016386</v>
      </c>
      <c r="H11" s="376">
        <v>137775777</v>
      </c>
      <c r="I11" s="376">
        <v>4870671166</v>
      </c>
      <c r="J11" s="376">
        <v>1711102663</v>
      </c>
      <c r="K11" s="376">
        <v>1570646713</v>
      </c>
      <c r="L11" s="376">
        <v>81034965</v>
      </c>
      <c r="M11" s="377">
        <v>457984880</v>
      </c>
      <c r="N11" s="376">
        <v>1718563574</v>
      </c>
      <c r="O11" s="375">
        <v>1615891201</v>
      </c>
      <c r="P11" s="173"/>
      <c r="Q11" s="214"/>
      <c r="R11" s="214"/>
      <c r="S11" s="214"/>
    </row>
    <row r="12" spans="1:25" ht="18.75" customHeight="1">
      <c r="A12" s="114"/>
      <c r="B12" s="238"/>
      <c r="C12" s="238"/>
      <c r="D12" s="238"/>
      <c r="E12" s="238" t="s">
        <v>63</v>
      </c>
      <c r="F12" s="238"/>
      <c r="G12" s="238"/>
      <c r="H12" s="238"/>
      <c r="I12" s="238"/>
      <c r="J12" s="238"/>
      <c r="K12" s="238"/>
      <c r="L12" s="238"/>
      <c r="M12" s="238"/>
      <c r="N12" s="238"/>
      <c r="O12" s="238"/>
      <c r="P12" s="238"/>
      <c r="Q12" s="238"/>
      <c r="R12" s="114"/>
      <c r="S12" s="114"/>
    </row>
    <row r="13" spans="1:25" ht="27" customHeight="1">
      <c r="A13" s="201" t="s">
        <v>0</v>
      </c>
      <c r="B13" s="227" t="s">
        <v>260</v>
      </c>
      <c r="C13" s="332"/>
      <c r="D13" s="332"/>
      <c r="E13" s="332"/>
      <c r="F13" s="332"/>
      <c r="G13" s="332"/>
      <c r="H13" s="332"/>
      <c r="I13" s="228"/>
      <c r="J13" s="378" t="s">
        <v>320</v>
      </c>
      <c r="K13" s="379" t="s">
        <v>321</v>
      </c>
      <c r="L13" s="227" t="s">
        <v>322</v>
      </c>
      <c r="M13" s="332"/>
      <c r="N13" s="332"/>
      <c r="O13" s="332"/>
      <c r="P13" s="228"/>
      <c r="Q13" s="379" t="s">
        <v>575</v>
      </c>
      <c r="R13" s="380" t="s">
        <v>261</v>
      </c>
      <c r="S13" s="381" t="s">
        <v>576</v>
      </c>
    </row>
    <row r="14" spans="1:25" ht="14.25" customHeight="1">
      <c r="A14" s="354"/>
      <c r="B14" s="382"/>
      <c r="C14" s="383" t="s">
        <v>262</v>
      </c>
      <c r="D14" s="383" t="s">
        <v>263</v>
      </c>
      <c r="E14" s="383" t="s">
        <v>264</v>
      </c>
      <c r="F14" s="383" t="s">
        <v>310</v>
      </c>
      <c r="G14" s="383" t="s">
        <v>265</v>
      </c>
      <c r="H14" s="383" t="s">
        <v>323</v>
      </c>
      <c r="I14" s="383" t="s">
        <v>324</v>
      </c>
      <c r="J14" s="384"/>
      <c r="K14" s="385"/>
      <c r="L14" s="386"/>
      <c r="M14" s="383" t="s">
        <v>266</v>
      </c>
      <c r="N14" s="383" t="s">
        <v>267</v>
      </c>
      <c r="O14" s="383" t="s">
        <v>268</v>
      </c>
      <c r="P14" s="383" t="s">
        <v>577</v>
      </c>
      <c r="Q14" s="385"/>
      <c r="R14" s="387"/>
      <c r="S14" s="388"/>
    </row>
    <row r="15" spans="1:25" ht="20.399999999999999" customHeight="1">
      <c r="A15" s="354"/>
      <c r="B15" s="389" t="s">
        <v>269</v>
      </c>
      <c r="C15" s="385"/>
      <c r="D15" s="385"/>
      <c r="E15" s="385"/>
      <c r="F15" s="385"/>
      <c r="G15" s="385"/>
      <c r="H15" s="385"/>
      <c r="I15" s="385"/>
      <c r="J15" s="384"/>
      <c r="K15" s="385"/>
      <c r="L15" s="390" t="s">
        <v>269</v>
      </c>
      <c r="M15" s="385"/>
      <c r="N15" s="385"/>
      <c r="O15" s="385"/>
      <c r="P15" s="385"/>
      <c r="Q15" s="385"/>
      <c r="R15" s="387"/>
      <c r="S15" s="388"/>
    </row>
    <row r="16" spans="1:25" ht="23.4" customHeight="1">
      <c r="A16" s="206"/>
      <c r="B16" s="391"/>
      <c r="C16" s="392"/>
      <c r="D16" s="392"/>
      <c r="E16" s="392"/>
      <c r="F16" s="392"/>
      <c r="G16" s="392"/>
      <c r="H16" s="392"/>
      <c r="I16" s="392"/>
      <c r="J16" s="393"/>
      <c r="K16" s="392"/>
      <c r="L16" s="394"/>
      <c r="M16" s="392"/>
      <c r="N16" s="392"/>
      <c r="O16" s="392"/>
      <c r="P16" s="392"/>
      <c r="Q16" s="392"/>
      <c r="R16" s="395"/>
      <c r="S16" s="396"/>
    </row>
    <row r="17" spans="1:19" ht="16.5" customHeight="1">
      <c r="A17" s="278" t="s">
        <v>596</v>
      </c>
      <c r="B17" s="172">
        <v>5656045019</v>
      </c>
      <c r="C17" s="173">
        <v>44768624</v>
      </c>
      <c r="D17" s="173">
        <v>1244000373</v>
      </c>
      <c r="E17" s="173">
        <v>1486937772</v>
      </c>
      <c r="F17" s="173">
        <v>102132894</v>
      </c>
      <c r="G17" s="173">
        <v>1058498330</v>
      </c>
      <c r="H17" s="134">
        <v>1718363650</v>
      </c>
      <c r="I17" s="134">
        <v>1343376</v>
      </c>
      <c r="J17" s="173">
        <v>76130627</v>
      </c>
      <c r="K17" s="173">
        <v>245941730</v>
      </c>
      <c r="L17" s="173">
        <v>10299475266</v>
      </c>
      <c r="M17" s="173">
        <v>6060373494</v>
      </c>
      <c r="N17" s="173">
        <v>3096916255</v>
      </c>
      <c r="O17" s="173">
        <v>1142185517</v>
      </c>
      <c r="P17" s="134" t="s">
        <v>299</v>
      </c>
      <c r="Q17" s="173">
        <v>547661317</v>
      </c>
      <c r="R17" s="173">
        <v>188398201</v>
      </c>
      <c r="S17" s="173">
        <v>1138546443</v>
      </c>
    </row>
    <row r="18" spans="1:19" ht="16.5" customHeight="1">
      <c r="A18" s="280" t="s">
        <v>346</v>
      </c>
      <c r="B18" s="172">
        <v>6130949347</v>
      </c>
      <c r="C18" s="173">
        <v>41572623</v>
      </c>
      <c r="D18" s="173">
        <v>1327806590</v>
      </c>
      <c r="E18" s="173">
        <v>1661713787</v>
      </c>
      <c r="F18" s="173">
        <v>151764699</v>
      </c>
      <c r="G18" s="173">
        <v>1201047754</v>
      </c>
      <c r="H18" s="173">
        <v>1742081379</v>
      </c>
      <c r="I18" s="134">
        <v>4962515</v>
      </c>
      <c r="J18" s="173">
        <v>70683618</v>
      </c>
      <c r="K18" s="173">
        <v>246953121</v>
      </c>
      <c r="L18" s="173">
        <v>10398513384</v>
      </c>
      <c r="M18" s="173">
        <v>6172488786</v>
      </c>
      <c r="N18" s="173">
        <v>3164990771</v>
      </c>
      <c r="O18" s="173">
        <v>980494550</v>
      </c>
      <c r="P18" s="173">
        <v>80539277</v>
      </c>
      <c r="Q18" s="173">
        <v>589820953</v>
      </c>
      <c r="R18" s="173">
        <v>46158944</v>
      </c>
      <c r="S18" s="173">
        <v>1146267414</v>
      </c>
    </row>
    <row r="19" spans="1:19" ht="16.5" customHeight="1">
      <c r="A19" s="281" t="s">
        <v>347</v>
      </c>
      <c r="B19" s="176">
        <v>6554054010</v>
      </c>
      <c r="C19" s="177">
        <v>32821143</v>
      </c>
      <c r="D19" s="177">
        <v>1123948883</v>
      </c>
      <c r="E19" s="177">
        <v>1790426197</v>
      </c>
      <c r="F19" s="177">
        <v>252152124</v>
      </c>
      <c r="G19" s="177">
        <v>1211869914</v>
      </c>
      <c r="H19" s="177">
        <v>1820671590</v>
      </c>
      <c r="I19" s="177">
        <v>322164159</v>
      </c>
      <c r="J19" s="177">
        <v>68843768</v>
      </c>
      <c r="K19" s="177">
        <v>232275421</v>
      </c>
      <c r="L19" s="177">
        <v>10488017502</v>
      </c>
      <c r="M19" s="177">
        <v>6274774300</v>
      </c>
      <c r="N19" s="177">
        <v>3145990761</v>
      </c>
      <c r="O19" s="177">
        <v>390668659</v>
      </c>
      <c r="P19" s="177">
        <v>676583782</v>
      </c>
      <c r="Q19" s="177">
        <v>654014852</v>
      </c>
      <c r="R19" s="177">
        <v>148338307</v>
      </c>
      <c r="S19" s="177">
        <v>1157344721</v>
      </c>
    </row>
    <row r="20" spans="1:19" s="112" customFormat="1" ht="16.5" customHeight="1">
      <c r="A20" s="280" t="s">
        <v>552</v>
      </c>
      <c r="B20" s="176">
        <v>6772502078</v>
      </c>
      <c r="C20" s="177">
        <v>31441303</v>
      </c>
      <c r="D20" s="177">
        <v>1181321184</v>
      </c>
      <c r="E20" s="177">
        <v>1859024529</v>
      </c>
      <c r="F20" s="177">
        <v>273257232</v>
      </c>
      <c r="G20" s="177">
        <v>1316066579</v>
      </c>
      <c r="H20" s="177">
        <v>1726355393</v>
      </c>
      <c r="I20" s="177">
        <v>385035858</v>
      </c>
      <c r="J20" s="177">
        <v>67768008</v>
      </c>
      <c r="K20" s="177">
        <v>211241588</v>
      </c>
      <c r="L20" s="177">
        <v>10514294868</v>
      </c>
      <c r="M20" s="177">
        <v>6254679442</v>
      </c>
      <c r="N20" s="177">
        <v>3210301090</v>
      </c>
      <c r="O20" s="177">
        <v>203537860</v>
      </c>
      <c r="P20" s="177">
        <v>845776476</v>
      </c>
      <c r="Q20" s="177">
        <v>711124977</v>
      </c>
      <c r="R20" s="177">
        <v>153643852</v>
      </c>
      <c r="S20" s="177">
        <v>1151115683</v>
      </c>
    </row>
    <row r="21" spans="1:19" s="112" customFormat="1" ht="16.5" customHeight="1">
      <c r="A21" s="282" t="s">
        <v>597</v>
      </c>
      <c r="B21" s="397">
        <f>SUM(C21:I21)</f>
        <v>6758380921</v>
      </c>
      <c r="C21" s="398">
        <v>29525604</v>
      </c>
      <c r="D21" s="398">
        <v>1183185004</v>
      </c>
      <c r="E21" s="398">
        <v>1882738575</v>
      </c>
      <c r="F21" s="398">
        <v>265265077</v>
      </c>
      <c r="G21" s="398">
        <v>1334015422</v>
      </c>
      <c r="H21" s="398">
        <v>1675646564</v>
      </c>
      <c r="I21" s="398">
        <v>388004675</v>
      </c>
      <c r="J21" s="398">
        <v>64606346</v>
      </c>
      <c r="K21" s="398">
        <v>195787038</v>
      </c>
      <c r="L21" s="398">
        <f>SUM(M21:P22)</f>
        <v>10444008796</v>
      </c>
      <c r="M21" s="398">
        <v>6268795035</v>
      </c>
      <c r="N21" s="398">
        <v>3199875450</v>
      </c>
      <c r="O21" s="398">
        <v>157597480</v>
      </c>
      <c r="P21" s="398">
        <v>817740831</v>
      </c>
      <c r="Q21" s="398">
        <v>710523734</v>
      </c>
      <c r="R21" s="398">
        <v>158039461</v>
      </c>
      <c r="S21" s="398">
        <v>933314239</v>
      </c>
    </row>
    <row r="22" spans="1:19">
      <c r="A22" s="214" t="s">
        <v>190</v>
      </c>
      <c r="B22" s="399"/>
      <c r="C22" s="399"/>
      <c r="D22" s="114"/>
      <c r="E22" s="114"/>
      <c r="F22" s="114"/>
      <c r="G22" s="114"/>
      <c r="H22" s="114"/>
      <c r="I22" s="114"/>
      <c r="J22" s="114"/>
      <c r="K22" s="114"/>
      <c r="L22" s="114"/>
      <c r="M22" s="114"/>
      <c r="N22" s="114"/>
      <c r="O22" s="114"/>
      <c r="P22" s="114"/>
      <c r="Q22" s="114"/>
      <c r="R22" s="217"/>
      <c r="S22" s="217" t="s">
        <v>270</v>
      </c>
    </row>
    <row r="23" spans="1:19">
      <c r="A23" s="114"/>
      <c r="B23" s="114"/>
      <c r="C23" s="114"/>
      <c r="D23" s="114"/>
      <c r="E23" s="114"/>
      <c r="F23" s="114"/>
      <c r="G23" s="114"/>
      <c r="H23" s="114"/>
      <c r="I23" s="114"/>
      <c r="J23" s="114"/>
      <c r="K23" s="114"/>
      <c r="L23" s="114"/>
      <c r="M23" s="114"/>
      <c r="N23" s="114"/>
      <c r="O23" s="114"/>
      <c r="P23" s="114"/>
      <c r="Q23" s="114"/>
      <c r="R23" s="114"/>
      <c r="S23" s="114"/>
    </row>
  </sheetData>
  <mergeCells count="34">
    <mergeCell ref="O4:O6"/>
    <mergeCell ref="A3:A6"/>
    <mergeCell ref="B3:B6"/>
    <mergeCell ref="C3:C6"/>
    <mergeCell ref="D3:I3"/>
    <mergeCell ref="E4:E6"/>
    <mergeCell ref="F4:F6"/>
    <mergeCell ref="G4:G6"/>
    <mergeCell ref="H4:H6"/>
    <mergeCell ref="I4:I6"/>
    <mergeCell ref="J4:J6"/>
    <mergeCell ref="K4:K6"/>
    <mergeCell ref="L4:L6"/>
    <mergeCell ref="M4:M6"/>
    <mergeCell ref="N4:N6"/>
    <mergeCell ref="A13:A16"/>
    <mergeCell ref="B13:I13"/>
    <mergeCell ref="J13:J16"/>
    <mergeCell ref="K13:K16"/>
    <mergeCell ref="L13:P13"/>
    <mergeCell ref="N14:N16"/>
    <mergeCell ref="O14:O16"/>
    <mergeCell ref="P14:P16"/>
    <mergeCell ref="R13:R16"/>
    <mergeCell ref="S13:S16"/>
    <mergeCell ref="C14:C16"/>
    <mergeCell ref="D14:D16"/>
    <mergeCell ref="E14:E16"/>
    <mergeCell ref="F14:F16"/>
    <mergeCell ref="G14:G16"/>
    <mergeCell ref="H14:H16"/>
    <mergeCell ref="I14:I16"/>
    <mergeCell ref="M14:M16"/>
    <mergeCell ref="Q13:Q16"/>
  </mergeCells>
  <phoneticPr fontId="4"/>
  <pageMargins left="0.39370078740157483" right="0.39370078740157483" top="0.62992125984251968" bottom="0.51181102362204722" header="0" footer="0"/>
  <pageSetup paperSize="9" scale="46" pageOrder="overThenDown"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X13"/>
  <sheetViews>
    <sheetView showGridLines="0" showOutlineSymbols="0" zoomScaleNormal="100" zoomScaleSheetLayoutView="100" workbookViewId="0">
      <selection activeCell="C19" sqref="C19"/>
    </sheetView>
  </sheetViews>
  <sheetFormatPr defaultColWidth="10.69921875" defaultRowHeight="13.2"/>
  <cols>
    <col min="1" max="1" width="13.59765625" style="1" customWidth="1"/>
    <col min="2" max="3" width="7.8984375" style="1" customWidth="1"/>
    <col min="4" max="4" width="7.59765625" style="1" customWidth="1"/>
    <col min="5" max="5" width="11.59765625" style="1" customWidth="1"/>
    <col min="6" max="6" width="7.59765625" style="1" customWidth="1"/>
    <col min="7" max="7" width="8.59765625" style="1" customWidth="1"/>
    <col min="8" max="8" width="7.59765625" style="1" customWidth="1"/>
    <col min="9" max="9" width="8.59765625" style="1" customWidth="1"/>
    <col min="10" max="10" width="7.59765625" style="1" customWidth="1"/>
    <col min="11" max="11" width="8.59765625" style="1" customWidth="1"/>
    <col min="12" max="17" width="7.8984375" style="1" customWidth="1"/>
    <col min="18" max="19" width="7.19921875" style="1" customWidth="1"/>
    <col min="20" max="23" width="7.5" style="1" customWidth="1"/>
    <col min="24" max="16384" width="10.69921875" style="1"/>
  </cols>
  <sheetData>
    <row r="1" spans="1:24" s="3" customFormat="1">
      <c r="A1" s="2" t="s">
        <v>249</v>
      </c>
      <c r="B1" s="1"/>
      <c r="C1" s="1"/>
      <c r="D1" s="1"/>
      <c r="E1" s="1"/>
      <c r="F1" s="1"/>
      <c r="G1" s="31"/>
      <c r="H1" s="1"/>
      <c r="I1" s="1"/>
      <c r="J1" s="1"/>
      <c r="K1" s="1"/>
      <c r="L1" s="1"/>
      <c r="M1" s="1"/>
      <c r="N1" s="1"/>
      <c r="O1" s="1"/>
      <c r="P1" s="1"/>
      <c r="Q1" s="1"/>
      <c r="R1" s="1"/>
      <c r="S1" s="1"/>
      <c r="T1" s="1"/>
      <c r="U1" s="1"/>
      <c r="V1" s="1"/>
      <c r="W1" s="1"/>
    </row>
    <row r="2" spans="1:24" s="3" customFormat="1" ht="15" customHeight="1">
      <c r="A2" s="114"/>
      <c r="B2" s="352"/>
      <c r="C2" s="114"/>
      <c r="D2" s="114"/>
      <c r="E2" s="114"/>
      <c r="F2" s="114"/>
      <c r="G2" s="114"/>
      <c r="H2" s="114"/>
      <c r="I2" s="114"/>
      <c r="J2" s="114"/>
      <c r="K2" s="114"/>
      <c r="L2" s="114"/>
      <c r="M2" s="114"/>
      <c r="N2" s="114"/>
      <c r="O2" s="114"/>
      <c r="P2" s="114"/>
      <c r="Q2" s="114"/>
      <c r="R2" s="114"/>
      <c r="S2" s="114"/>
      <c r="T2" s="114"/>
      <c r="U2" s="114"/>
      <c r="V2" s="114"/>
      <c r="W2" s="114"/>
      <c r="X2" s="118"/>
    </row>
    <row r="3" spans="1:24" s="3" customFormat="1" ht="17.25" customHeight="1">
      <c r="A3" s="201" t="s">
        <v>0</v>
      </c>
      <c r="B3" s="400" t="s">
        <v>80</v>
      </c>
      <c r="C3" s="400" t="s">
        <v>80</v>
      </c>
      <c r="D3" s="400" t="s">
        <v>81</v>
      </c>
      <c r="E3" s="400" t="s">
        <v>82</v>
      </c>
      <c r="F3" s="202" t="s">
        <v>578</v>
      </c>
      <c r="G3" s="204"/>
      <c r="H3" s="306" t="s">
        <v>292</v>
      </c>
      <c r="I3" s="401"/>
      <c r="J3" s="306" t="s">
        <v>302</v>
      </c>
      <c r="K3" s="307"/>
      <c r="L3" s="306" t="s">
        <v>293</v>
      </c>
      <c r="M3" s="247"/>
      <c r="N3" s="306" t="s">
        <v>294</v>
      </c>
      <c r="O3" s="247"/>
      <c r="P3" s="306" t="s">
        <v>295</v>
      </c>
      <c r="Q3" s="307"/>
      <c r="R3" s="402" t="s">
        <v>301</v>
      </c>
      <c r="S3" s="402"/>
      <c r="T3" s="403" t="s">
        <v>579</v>
      </c>
      <c r="U3" s="404"/>
      <c r="V3" s="402" t="s">
        <v>580</v>
      </c>
      <c r="W3" s="402"/>
      <c r="X3" s="215"/>
    </row>
    <row r="4" spans="1:24" s="3" customFormat="1" ht="17.25" customHeight="1">
      <c r="A4" s="309"/>
      <c r="B4" s="316" t="s">
        <v>83</v>
      </c>
      <c r="C4" s="316" t="s">
        <v>84</v>
      </c>
      <c r="D4" s="316" t="s">
        <v>85</v>
      </c>
      <c r="E4" s="316" t="s">
        <v>51</v>
      </c>
      <c r="F4" s="207" t="s">
        <v>86</v>
      </c>
      <c r="G4" s="207" t="s">
        <v>87</v>
      </c>
      <c r="H4" s="207" t="s">
        <v>86</v>
      </c>
      <c r="I4" s="207" t="s">
        <v>87</v>
      </c>
      <c r="J4" s="207" t="s">
        <v>86</v>
      </c>
      <c r="K4" s="207" t="s">
        <v>87</v>
      </c>
      <c r="L4" s="316" t="s">
        <v>86</v>
      </c>
      <c r="M4" s="316" t="s">
        <v>87</v>
      </c>
      <c r="N4" s="316" t="s">
        <v>86</v>
      </c>
      <c r="O4" s="316" t="s">
        <v>87</v>
      </c>
      <c r="P4" s="316" t="s">
        <v>86</v>
      </c>
      <c r="Q4" s="316" t="s">
        <v>87</v>
      </c>
      <c r="R4" s="316" t="s">
        <v>86</v>
      </c>
      <c r="S4" s="316" t="s">
        <v>296</v>
      </c>
      <c r="T4" s="316" t="s">
        <v>86</v>
      </c>
      <c r="U4" s="316" t="s">
        <v>296</v>
      </c>
      <c r="V4" s="316" t="s">
        <v>86</v>
      </c>
      <c r="W4" s="405" t="s">
        <v>296</v>
      </c>
      <c r="X4" s="215"/>
    </row>
    <row r="5" spans="1:24" s="44" customFormat="1" ht="15.9" customHeight="1">
      <c r="A5" s="278" t="s">
        <v>596</v>
      </c>
      <c r="B5" s="178">
        <v>81817</v>
      </c>
      <c r="C5" s="179">
        <v>105742</v>
      </c>
      <c r="D5" s="180">
        <v>16.54</v>
      </c>
      <c r="E5" s="181">
        <v>15408468</v>
      </c>
      <c r="F5" s="181">
        <v>242203</v>
      </c>
      <c r="G5" s="181">
        <v>304055</v>
      </c>
      <c r="H5" s="179">
        <v>73446</v>
      </c>
      <c r="I5" s="179">
        <v>95603</v>
      </c>
      <c r="J5" s="179">
        <v>70563</v>
      </c>
      <c r="K5" s="179">
        <v>91127</v>
      </c>
      <c r="L5" s="179">
        <v>3685</v>
      </c>
      <c r="M5" s="179">
        <v>5379</v>
      </c>
      <c r="N5" s="179">
        <v>20444</v>
      </c>
      <c r="O5" s="179">
        <v>21248</v>
      </c>
      <c r="P5" s="179">
        <v>72184</v>
      </c>
      <c r="Q5" s="179">
        <v>88661</v>
      </c>
      <c r="R5" s="173">
        <v>21</v>
      </c>
      <c r="S5" s="173">
        <v>21</v>
      </c>
      <c r="T5" s="173">
        <v>1645</v>
      </c>
      <c r="U5" s="173">
        <v>1801</v>
      </c>
      <c r="V5" s="179">
        <v>215</v>
      </c>
      <c r="W5" s="179">
        <v>215</v>
      </c>
      <c r="X5" s="215"/>
    </row>
    <row r="6" spans="1:24" s="44" customFormat="1" ht="15.9" customHeight="1">
      <c r="A6" s="280" t="s">
        <v>346</v>
      </c>
      <c r="B6" s="178">
        <v>81175</v>
      </c>
      <c r="C6" s="179">
        <v>103543</v>
      </c>
      <c r="D6" s="180">
        <v>16.239999999999998</v>
      </c>
      <c r="E6" s="181">
        <v>14824218</v>
      </c>
      <c r="F6" s="181">
        <v>239816</v>
      </c>
      <c r="G6" s="181">
        <v>296902</v>
      </c>
      <c r="H6" s="179">
        <v>72476</v>
      </c>
      <c r="I6" s="179">
        <v>93061</v>
      </c>
      <c r="J6" s="179">
        <v>70115</v>
      </c>
      <c r="K6" s="179">
        <v>89399</v>
      </c>
      <c r="L6" s="179">
        <v>3190</v>
      </c>
      <c r="M6" s="179">
        <v>4840</v>
      </c>
      <c r="N6" s="179">
        <v>21139</v>
      </c>
      <c r="O6" s="179">
        <v>21977</v>
      </c>
      <c r="P6" s="179">
        <v>70989</v>
      </c>
      <c r="Q6" s="179">
        <v>85517</v>
      </c>
      <c r="R6" s="173">
        <v>12</v>
      </c>
      <c r="S6" s="173">
        <v>12</v>
      </c>
      <c r="T6" s="173">
        <v>1702</v>
      </c>
      <c r="U6" s="173">
        <v>1903</v>
      </c>
      <c r="V6" s="179">
        <v>193</v>
      </c>
      <c r="W6" s="179">
        <v>193</v>
      </c>
      <c r="X6" s="215"/>
    </row>
    <row r="7" spans="1:24" s="44" customFormat="1" ht="15.75" customHeight="1">
      <c r="A7" s="281" t="s">
        <v>347</v>
      </c>
      <c r="B7" s="178">
        <v>80570</v>
      </c>
      <c r="C7" s="179">
        <v>101377</v>
      </c>
      <c r="D7" s="180">
        <v>15.93</v>
      </c>
      <c r="E7" s="181">
        <v>14636649</v>
      </c>
      <c r="F7" s="181">
        <v>238134</v>
      </c>
      <c r="G7" s="181">
        <v>290709</v>
      </c>
      <c r="H7" s="179">
        <v>71520</v>
      </c>
      <c r="I7" s="179">
        <v>90512</v>
      </c>
      <c r="J7" s="179">
        <v>69455</v>
      </c>
      <c r="K7" s="179">
        <v>87337</v>
      </c>
      <c r="L7" s="179">
        <v>2976</v>
      </c>
      <c r="M7" s="179">
        <v>4438</v>
      </c>
      <c r="N7" s="179">
        <v>21913</v>
      </c>
      <c r="O7" s="179">
        <v>22645</v>
      </c>
      <c r="P7" s="179">
        <v>70602</v>
      </c>
      <c r="Q7" s="179">
        <v>83933</v>
      </c>
      <c r="R7" s="173">
        <v>10</v>
      </c>
      <c r="S7" s="173">
        <v>10</v>
      </c>
      <c r="T7" s="173">
        <v>1472</v>
      </c>
      <c r="U7" s="173">
        <v>1648</v>
      </c>
      <c r="V7" s="179">
        <v>186</v>
      </c>
      <c r="W7" s="179">
        <v>186</v>
      </c>
      <c r="X7" s="215"/>
    </row>
    <row r="8" spans="1:24" s="44" customFormat="1" ht="15.75" customHeight="1">
      <c r="A8" s="280" t="s">
        <v>552</v>
      </c>
      <c r="B8" s="178">
        <v>79783</v>
      </c>
      <c r="C8" s="179">
        <v>99015</v>
      </c>
      <c r="D8" s="180">
        <v>15.58</v>
      </c>
      <c r="E8" s="181">
        <v>14292634</v>
      </c>
      <c r="F8" s="181">
        <v>234266</v>
      </c>
      <c r="G8" s="181">
        <v>281738</v>
      </c>
      <c r="H8" s="179">
        <v>70473</v>
      </c>
      <c r="I8" s="179">
        <v>88014</v>
      </c>
      <c r="J8" s="179">
        <v>68715</v>
      </c>
      <c r="K8" s="179">
        <v>85292</v>
      </c>
      <c r="L8" s="179">
        <v>2570</v>
      </c>
      <c r="M8" s="179">
        <v>3719</v>
      </c>
      <c r="N8" s="179">
        <v>22246</v>
      </c>
      <c r="O8" s="179">
        <v>22830</v>
      </c>
      <c r="P8" s="179">
        <v>68724</v>
      </c>
      <c r="Q8" s="179">
        <v>80188</v>
      </c>
      <c r="R8" s="173">
        <v>12</v>
      </c>
      <c r="S8" s="173">
        <v>12</v>
      </c>
      <c r="T8" s="173">
        <v>1373</v>
      </c>
      <c r="U8" s="173">
        <v>1530</v>
      </c>
      <c r="V8" s="179">
        <v>153</v>
      </c>
      <c r="W8" s="179">
        <v>153</v>
      </c>
      <c r="X8" s="215"/>
    </row>
    <row r="9" spans="1:24" s="44" customFormat="1" ht="15.75" customHeight="1">
      <c r="A9" s="282" t="s">
        <v>597</v>
      </c>
      <c r="B9" s="406">
        <v>79697</v>
      </c>
      <c r="C9" s="407">
        <v>97979</v>
      </c>
      <c r="D9" s="408">
        <v>15.49</v>
      </c>
      <c r="E9" s="409">
        <v>14338746</v>
      </c>
      <c r="F9" s="409">
        <v>234112</v>
      </c>
      <c r="G9" s="409">
        <v>279842</v>
      </c>
      <c r="H9" s="407">
        <v>69942</v>
      </c>
      <c r="I9" s="407">
        <v>86613</v>
      </c>
      <c r="J9" s="407">
        <v>68759</v>
      </c>
      <c r="K9" s="407">
        <v>84600</v>
      </c>
      <c r="L9" s="407">
        <v>2337</v>
      </c>
      <c r="M9" s="407">
        <v>3542</v>
      </c>
      <c r="N9" s="407">
        <v>22893</v>
      </c>
      <c r="O9" s="407">
        <v>23492</v>
      </c>
      <c r="P9" s="407">
        <v>68787</v>
      </c>
      <c r="Q9" s="407">
        <v>80024</v>
      </c>
      <c r="R9" s="375">
        <v>14</v>
      </c>
      <c r="S9" s="375">
        <v>14</v>
      </c>
      <c r="T9" s="375">
        <v>1210</v>
      </c>
      <c r="U9" s="375">
        <v>1387</v>
      </c>
      <c r="V9" s="407">
        <v>170</v>
      </c>
      <c r="W9" s="407">
        <v>170</v>
      </c>
      <c r="X9" s="215"/>
    </row>
    <row r="10" spans="1:24" s="3" customFormat="1" ht="13.5" customHeight="1">
      <c r="A10" s="214" t="s">
        <v>88</v>
      </c>
      <c r="B10" s="214"/>
      <c r="C10" s="214"/>
      <c r="D10" s="214"/>
      <c r="E10" s="214"/>
      <c r="F10" s="214"/>
      <c r="G10" s="214"/>
      <c r="H10" s="214"/>
      <c r="I10" s="214"/>
      <c r="J10" s="214"/>
      <c r="K10" s="214"/>
      <c r="L10" s="214"/>
      <c r="M10" s="214"/>
      <c r="N10" s="214"/>
      <c r="O10" s="214"/>
      <c r="P10" s="214"/>
      <c r="Q10" s="214"/>
      <c r="R10" s="214"/>
      <c r="S10" s="214"/>
      <c r="T10" s="214"/>
      <c r="U10" s="215"/>
      <c r="V10" s="215"/>
      <c r="W10" s="216" t="s">
        <v>239</v>
      </c>
      <c r="X10" s="118"/>
    </row>
    <row r="11" spans="1:24" s="3" customFormat="1">
      <c r="A11" s="114" t="s">
        <v>89</v>
      </c>
      <c r="B11" s="114"/>
      <c r="C11" s="114"/>
      <c r="D11" s="114"/>
      <c r="E11" s="114"/>
      <c r="F11" s="114"/>
      <c r="G11" s="114"/>
      <c r="H11" s="114"/>
      <c r="I11" s="114"/>
      <c r="J11" s="114"/>
      <c r="K11" s="114"/>
      <c r="L11" s="114"/>
      <c r="M11" s="114"/>
      <c r="N11" s="114"/>
      <c r="O11" s="114"/>
      <c r="P11" s="114"/>
      <c r="Q11" s="114"/>
      <c r="R11" s="114"/>
      <c r="S11" s="114"/>
      <c r="T11" s="114"/>
      <c r="U11" s="114"/>
      <c r="V11" s="114"/>
      <c r="W11" s="114"/>
      <c r="X11" s="118"/>
    </row>
    <row r="12" spans="1:24">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row>
    <row r="13" spans="1:24">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row>
  </sheetData>
  <mergeCells count="2">
    <mergeCell ref="A3:A4"/>
    <mergeCell ref="F3:G3"/>
  </mergeCells>
  <phoneticPr fontId="4"/>
  <pageMargins left="0.51181102362204722" right="0.39370078740157483" top="0.62992125984251968" bottom="0.51181102362204722" header="0" footer="0"/>
  <pageSetup paperSize="9" scale="6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showGridLines="0" showOutlineSymbols="0" zoomScaleNormal="100" zoomScaleSheetLayoutView="100" workbookViewId="0">
      <selection activeCell="C21" sqref="C21"/>
    </sheetView>
  </sheetViews>
  <sheetFormatPr defaultColWidth="10.69921875" defaultRowHeight="13.2"/>
  <cols>
    <col min="1" max="1" width="13.59765625" style="43" customWidth="1"/>
    <col min="2" max="6" width="14.09765625" style="43" customWidth="1"/>
    <col min="7" max="7" width="12.5" style="43" customWidth="1"/>
    <col min="8" max="10" width="12.3984375" style="43" customWidth="1"/>
    <col min="11" max="13" width="13.69921875" style="43" customWidth="1"/>
    <col min="14" max="16384" width="10.69921875" style="43"/>
  </cols>
  <sheetData>
    <row r="1" spans="1:256" s="46" customFormat="1" ht="15.75" customHeight="1">
      <c r="A1" s="68" t="s">
        <v>250</v>
      </c>
      <c r="B1" s="64"/>
      <c r="C1" s="64"/>
      <c r="D1" s="64"/>
      <c r="E1" s="64"/>
      <c r="F1" s="64"/>
      <c r="G1" s="64"/>
      <c r="H1" s="64"/>
      <c r="I1" s="64"/>
      <c r="L1" s="48"/>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c r="IR1" s="64"/>
      <c r="IS1" s="64"/>
      <c r="IT1" s="64"/>
      <c r="IU1" s="64"/>
      <c r="IV1" s="64"/>
    </row>
    <row r="2" spans="1:256" s="46" customFormat="1" ht="13.5" customHeight="1">
      <c r="A2" s="113"/>
      <c r="B2" s="305"/>
      <c r="C2" s="305"/>
      <c r="D2" s="305"/>
      <c r="E2" s="305"/>
      <c r="F2" s="305"/>
      <c r="G2" s="305"/>
      <c r="H2" s="305"/>
      <c r="I2" s="305"/>
      <c r="J2" s="120"/>
      <c r="K2" s="120"/>
      <c r="L2" s="120"/>
      <c r="M2" s="217" t="s">
        <v>581</v>
      </c>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row>
    <row r="3" spans="1:256" s="46" customFormat="1" ht="34.5" customHeight="1">
      <c r="A3" s="235" t="s">
        <v>6</v>
      </c>
      <c r="B3" s="236" t="s">
        <v>103</v>
      </c>
      <c r="C3" s="236" t="s">
        <v>104</v>
      </c>
      <c r="D3" s="236" t="s">
        <v>105</v>
      </c>
      <c r="E3" s="236" t="s">
        <v>106</v>
      </c>
      <c r="F3" s="236" t="s">
        <v>159</v>
      </c>
      <c r="G3" s="236" t="s">
        <v>107</v>
      </c>
      <c r="H3" s="235" t="s">
        <v>108</v>
      </c>
      <c r="I3" s="236" t="s">
        <v>109</v>
      </c>
      <c r="J3" s="236" t="s">
        <v>110</v>
      </c>
      <c r="K3" s="237" t="s">
        <v>297</v>
      </c>
      <c r="L3" s="237" t="s">
        <v>333</v>
      </c>
      <c r="M3" s="237" t="s">
        <v>111</v>
      </c>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row>
    <row r="4" spans="1:256" s="46" customFormat="1" ht="15.9" customHeight="1">
      <c r="A4" s="209" t="s">
        <v>596</v>
      </c>
      <c r="B4" s="103">
        <v>15408468</v>
      </c>
      <c r="C4" s="101">
        <v>5081288</v>
      </c>
      <c r="D4" s="101">
        <v>2405663</v>
      </c>
      <c r="E4" s="101">
        <v>56618</v>
      </c>
      <c r="F4" s="101">
        <v>381355</v>
      </c>
      <c r="G4" s="101">
        <v>7194901</v>
      </c>
      <c r="H4" s="182">
        <v>7090</v>
      </c>
      <c r="I4" s="101">
        <v>35396</v>
      </c>
      <c r="J4" s="101">
        <v>25040</v>
      </c>
      <c r="K4" s="154">
        <v>2265</v>
      </c>
      <c r="L4" s="154">
        <v>0</v>
      </c>
      <c r="M4" s="101">
        <v>218852</v>
      </c>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row>
    <row r="5" spans="1:256" s="46" customFormat="1" ht="15.9" customHeight="1">
      <c r="A5" s="210" t="s">
        <v>346</v>
      </c>
      <c r="B5" s="103">
        <v>14824218</v>
      </c>
      <c r="C5" s="101">
        <v>4793970</v>
      </c>
      <c r="D5" s="101">
        <v>2384546</v>
      </c>
      <c r="E5" s="101">
        <v>47366</v>
      </c>
      <c r="F5" s="101">
        <v>407373</v>
      </c>
      <c r="G5" s="101">
        <v>6899495</v>
      </c>
      <c r="H5" s="182">
        <v>4501</v>
      </c>
      <c r="I5" s="101">
        <v>28975</v>
      </c>
      <c r="J5" s="101">
        <v>22796</v>
      </c>
      <c r="K5" s="101">
        <v>2203</v>
      </c>
      <c r="L5" s="154">
        <v>4300</v>
      </c>
      <c r="M5" s="101">
        <v>228693</v>
      </c>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row>
    <row r="6" spans="1:256" s="46" customFormat="1" ht="15.9" customHeight="1">
      <c r="A6" s="211" t="s">
        <v>347</v>
      </c>
      <c r="B6" s="103">
        <v>14636649</v>
      </c>
      <c r="C6" s="101">
        <v>4583465</v>
      </c>
      <c r="D6" s="101">
        <v>2346853</v>
      </c>
      <c r="E6" s="101">
        <v>38473</v>
      </c>
      <c r="F6" s="101">
        <v>399762</v>
      </c>
      <c r="G6" s="101">
        <v>6970449</v>
      </c>
      <c r="H6" s="182">
        <v>3353</v>
      </c>
      <c r="I6" s="101">
        <v>22231</v>
      </c>
      <c r="J6" s="101">
        <v>22800</v>
      </c>
      <c r="K6" s="101">
        <v>2895</v>
      </c>
      <c r="L6" s="101">
        <v>2000</v>
      </c>
      <c r="M6" s="101">
        <v>244368</v>
      </c>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row>
    <row r="7" spans="1:256" s="46" customFormat="1" ht="15.9" customHeight="1">
      <c r="A7" s="210" t="s">
        <v>552</v>
      </c>
      <c r="B7" s="103">
        <v>14292634</v>
      </c>
      <c r="C7" s="101">
        <v>4466169</v>
      </c>
      <c r="D7" s="101">
        <v>2325386</v>
      </c>
      <c r="E7" s="101">
        <v>33997</v>
      </c>
      <c r="F7" s="101">
        <v>389783</v>
      </c>
      <c r="G7" s="101">
        <v>6776581</v>
      </c>
      <c r="H7" s="182">
        <v>4370</v>
      </c>
      <c r="I7" s="101">
        <v>19622</v>
      </c>
      <c r="J7" s="101">
        <v>19399</v>
      </c>
      <c r="K7" s="101">
        <v>1592</v>
      </c>
      <c r="L7" s="101">
        <v>2700</v>
      </c>
      <c r="M7" s="101">
        <v>253035</v>
      </c>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row>
    <row r="8" spans="1:256" s="46" customFormat="1" ht="15.9" customHeight="1">
      <c r="A8" s="233" t="s">
        <v>597</v>
      </c>
      <c r="B8" s="130">
        <f>SUM(C8:M8)</f>
        <v>14338746</v>
      </c>
      <c r="C8" s="221">
        <v>4385808</v>
      </c>
      <c r="D8" s="221">
        <v>2328142</v>
      </c>
      <c r="E8" s="221">
        <v>34075</v>
      </c>
      <c r="F8" s="221">
        <v>432759</v>
      </c>
      <c r="G8" s="221">
        <v>6856603</v>
      </c>
      <c r="H8" s="410">
        <v>5160</v>
      </c>
      <c r="I8" s="221">
        <v>17621</v>
      </c>
      <c r="J8" s="221">
        <v>24540</v>
      </c>
      <c r="K8" s="221">
        <v>1336</v>
      </c>
      <c r="L8" s="221">
        <v>2000</v>
      </c>
      <c r="M8" s="221">
        <v>250702</v>
      </c>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row>
    <row r="9" spans="1:256" s="46" customFormat="1">
      <c r="A9" s="411"/>
      <c r="B9" s="411"/>
      <c r="C9" s="411"/>
      <c r="D9" s="411"/>
      <c r="E9" s="411"/>
      <c r="F9" s="411"/>
      <c r="G9" s="411"/>
      <c r="H9" s="411"/>
      <c r="I9" s="412"/>
      <c r="J9" s="412"/>
      <c r="K9" s="119"/>
      <c r="L9" s="120"/>
      <c r="M9" s="216" t="s">
        <v>239</v>
      </c>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row>
    <row r="10" spans="1:256">
      <c r="A10" s="114"/>
      <c r="B10" s="413"/>
      <c r="C10" s="114"/>
      <c r="D10" s="114"/>
      <c r="E10" s="114"/>
      <c r="F10" s="114"/>
      <c r="G10" s="114"/>
      <c r="H10" s="114"/>
      <c r="I10" s="114"/>
      <c r="J10" s="114"/>
      <c r="K10" s="114"/>
      <c r="L10" s="114"/>
      <c r="M10" s="114"/>
    </row>
  </sheetData>
  <phoneticPr fontId="4"/>
  <pageMargins left="0.51181102362204722" right="0.39370078740157483" top="0.39370078740157483" bottom="0.51181102362204722" header="0" footer="0"/>
  <pageSetup paperSize="9" scale="73" orientation="landscape" horizontalDpi="300" verticalDpi="300" r:id="rId1"/>
  <headerFooter alignWithMargins="0"/>
  <colBreaks count="1" manualBreakCount="1">
    <brk id="6" max="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showGridLines="0" showOutlineSymbols="0" zoomScaleNormal="100" zoomScaleSheetLayoutView="100" workbookViewId="0">
      <selection activeCell="D23" sqref="D23"/>
    </sheetView>
  </sheetViews>
  <sheetFormatPr defaultColWidth="10.69921875" defaultRowHeight="13.2"/>
  <cols>
    <col min="1" max="1" width="13.59765625" style="43" customWidth="1"/>
    <col min="2" max="5" width="16.59765625" style="43" customWidth="1"/>
    <col min="6" max="16384" width="10.69921875" style="43"/>
  </cols>
  <sheetData>
    <row r="1" spans="1:256" ht="16.5" customHeight="1">
      <c r="A1" s="38" t="s">
        <v>251</v>
      </c>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row>
    <row r="2" spans="1:256" ht="13.5" customHeight="1">
      <c r="A2" s="239"/>
      <c r="B2" s="114"/>
      <c r="C2" s="114"/>
      <c r="D2" s="114"/>
      <c r="E2" s="11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row>
    <row r="3" spans="1:256" ht="17.25" customHeight="1">
      <c r="A3" s="201" t="s">
        <v>6</v>
      </c>
      <c r="B3" s="403" t="s">
        <v>112</v>
      </c>
      <c r="C3" s="404"/>
      <c r="D3" s="414" t="s">
        <v>113</v>
      </c>
      <c r="E3" s="414"/>
      <c r="F3" s="61"/>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row>
    <row r="4" spans="1:256" ht="17.25" customHeight="1">
      <c r="A4" s="309"/>
      <c r="B4" s="207" t="s">
        <v>114</v>
      </c>
      <c r="C4" s="207" t="s">
        <v>115</v>
      </c>
      <c r="D4" s="207" t="s">
        <v>114</v>
      </c>
      <c r="E4" s="208" t="s">
        <v>115</v>
      </c>
      <c r="F4" s="61"/>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pans="1:256" ht="15" customHeight="1">
      <c r="A5" s="209" t="s">
        <v>596</v>
      </c>
      <c r="B5" s="263">
        <v>756</v>
      </c>
      <c r="C5" s="263">
        <v>975</v>
      </c>
      <c r="D5" s="263">
        <v>797</v>
      </c>
      <c r="E5" s="105">
        <v>994</v>
      </c>
      <c r="F5" s="57"/>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ht="15" customHeight="1">
      <c r="A6" s="210" t="s">
        <v>346</v>
      </c>
      <c r="B6" s="104">
        <v>685</v>
      </c>
      <c r="C6" s="105">
        <v>865</v>
      </c>
      <c r="D6" s="105">
        <v>721</v>
      </c>
      <c r="E6" s="105">
        <v>870</v>
      </c>
      <c r="F6" s="72"/>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pans="1:256" s="52" customFormat="1" ht="15" customHeight="1">
      <c r="A7" s="211" t="s">
        <v>347</v>
      </c>
      <c r="B7" s="104">
        <v>648</v>
      </c>
      <c r="C7" s="105">
        <v>834</v>
      </c>
      <c r="D7" s="105">
        <v>725</v>
      </c>
      <c r="E7" s="105">
        <v>913</v>
      </c>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c r="IU7" s="61"/>
      <c r="IV7" s="61"/>
    </row>
    <row r="8" spans="1:256" s="52" customFormat="1" ht="15" customHeight="1">
      <c r="A8" s="210" t="s">
        <v>552</v>
      </c>
      <c r="B8" s="104">
        <v>642</v>
      </c>
      <c r="C8" s="105">
        <v>757</v>
      </c>
      <c r="D8" s="105">
        <v>672</v>
      </c>
      <c r="E8" s="105">
        <v>764</v>
      </c>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c r="IU8" s="61"/>
      <c r="IV8" s="61"/>
    </row>
    <row r="9" spans="1:256" s="52" customFormat="1" ht="15" customHeight="1">
      <c r="A9" s="233" t="s">
        <v>597</v>
      </c>
      <c r="B9" s="131">
        <v>639</v>
      </c>
      <c r="C9" s="213">
        <v>794</v>
      </c>
      <c r="D9" s="213">
        <v>641</v>
      </c>
      <c r="E9" s="213">
        <v>723</v>
      </c>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c r="IU9" s="61"/>
      <c r="IV9" s="61"/>
    </row>
    <row r="10" spans="1:256" ht="14.25" customHeight="1">
      <c r="A10" s="415"/>
      <c r="B10" s="415"/>
      <c r="C10" s="415"/>
      <c r="D10" s="415"/>
      <c r="E10" s="216" t="s">
        <v>239</v>
      </c>
      <c r="F10" s="61"/>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row>
    <row r="11" spans="1:256" ht="15" customHeight="1">
      <c r="A11" s="114"/>
      <c r="B11" s="114"/>
      <c r="C11" s="114"/>
      <c r="D11" s="114"/>
      <c r="E11" s="11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row>
    <row r="12" spans="1:256" ht="15.9" customHeight="1">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row>
  </sheetData>
  <mergeCells count="1">
    <mergeCell ref="A3:A4"/>
  </mergeCells>
  <phoneticPr fontId="4"/>
  <pageMargins left="0.51181102362204722" right="0.51181102362204722" top="0.39370078740157483" bottom="0.51181102362204722"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
  <sheetViews>
    <sheetView showGridLines="0" showOutlineSymbols="0" zoomScaleNormal="100" zoomScaleSheetLayoutView="100" workbookViewId="0">
      <selection activeCell="D23" sqref="D22:D23"/>
    </sheetView>
  </sheetViews>
  <sheetFormatPr defaultColWidth="10.69921875" defaultRowHeight="13.2"/>
  <cols>
    <col min="1" max="1" width="13.59765625" style="34" customWidth="1"/>
    <col min="2" max="2" width="9.19921875" style="34" customWidth="1"/>
    <col min="3" max="9" width="9.09765625" style="34" customWidth="1"/>
    <col min="10" max="16384" width="10.69921875" style="34"/>
  </cols>
  <sheetData>
    <row r="1" spans="1:256" s="10" customFormat="1" ht="16.5" customHeight="1">
      <c r="A1" s="28" t="s">
        <v>252</v>
      </c>
      <c r="B1" s="25"/>
      <c r="C1" s="25"/>
      <c r="D1" s="25"/>
      <c r="E1" s="25"/>
      <c r="F1" s="25"/>
      <c r="G1" s="25"/>
      <c r="H1" s="25"/>
      <c r="I1" s="25"/>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row>
    <row r="2" spans="1:256" s="10" customFormat="1">
      <c r="A2" s="113"/>
      <c r="B2" s="305"/>
      <c r="C2" s="305"/>
      <c r="D2" s="305"/>
      <c r="E2" s="305"/>
      <c r="F2" s="305"/>
      <c r="G2" s="305"/>
      <c r="H2" s="305"/>
      <c r="I2" s="30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row>
    <row r="3" spans="1:256" s="10" customFormat="1" ht="17.25" customHeight="1">
      <c r="A3" s="201" t="s">
        <v>116</v>
      </c>
      <c r="B3" s="323" t="s">
        <v>117</v>
      </c>
      <c r="C3" s="414" t="s">
        <v>118</v>
      </c>
      <c r="D3" s="414"/>
      <c r="E3" s="414"/>
      <c r="F3" s="414"/>
      <c r="G3" s="402"/>
      <c r="H3" s="416" t="s">
        <v>120</v>
      </c>
      <c r="I3" s="417" t="s">
        <v>121</v>
      </c>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row>
    <row r="4" spans="1:256" s="10" customFormat="1" ht="17.25" customHeight="1">
      <c r="A4" s="418"/>
      <c r="B4" s="419"/>
      <c r="C4" s="420" t="s">
        <v>117</v>
      </c>
      <c r="D4" s="421" t="s">
        <v>160</v>
      </c>
      <c r="E4" s="421" t="s">
        <v>161</v>
      </c>
      <c r="F4" s="420" t="s">
        <v>119</v>
      </c>
      <c r="G4" s="422" t="s">
        <v>162</v>
      </c>
      <c r="H4" s="423"/>
      <c r="I4" s="424"/>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row>
    <row r="5" spans="1:256" s="10" customFormat="1" ht="17.25" customHeight="1">
      <c r="A5" s="418"/>
      <c r="B5" s="419"/>
      <c r="C5" s="419"/>
      <c r="D5" s="425"/>
      <c r="E5" s="425"/>
      <c r="F5" s="419"/>
      <c r="G5" s="424"/>
      <c r="H5" s="423"/>
      <c r="I5" s="424"/>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row>
    <row r="6" spans="1:256" s="10" customFormat="1" ht="17.25" customHeight="1">
      <c r="A6" s="309"/>
      <c r="B6" s="426"/>
      <c r="C6" s="426"/>
      <c r="D6" s="427"/>
      <c r="E6" s="427"/>
      <c r="F6" s="426"/>
      <c r="G6" s="428"/>
      <c r="H6" s="296"/>
      <c r="I6" s="428"/>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row>
    <row r="7" spans="1:256" s="46" customFormat="1" ht="15" customHeight="1">
      <c r="A7" s="209" t="s">
        <v>596</v>
      </c>
      <c r="B7" s="103">
        <v>6818</v>
      </c>
      <c r="C7" s="101">
        <v>749</v>
      </c>
      <c r="D7" s="101">
        <v>465</v>
      </c>
      <c r="E7" s="101">
        <v>127</v>
      </c>
      <c r="F7" s="101">
        <v>116</v>
      </c>
      <c r="G7" s="101">
        <v>41</v>
      </c>
      <c r="H7" s="101">
        <v>195</v>
      </c>
      <c r="I7" s="101">
        <v>5874</v>
      </c>
      <c r="J7" s="122"/>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row>
    <row r="8" spans="1:256" s="46" customFormat="1" ht="15" customHeight="1">
      <c r="A8" s="210" t="s">
        <v>346</v>
      </c>
      <c r="B8" s="103">
        <v>6765</v>
      </c>
      <c r="C8" s="101">
        <v>749</v>
      </c>
      <c r="D8" s="101">
        <v>475</v>
      </c>
      <c r="E8" s="101">
        <v>118</v>
      </c>
      <c r="F8" s="101">
        <v>118</v>
      </c>
      <c r="G8" s="101">
        <v>38</v>
      </c>
      <c r="H8" s="101">
        <v>183</v>
      </c>
      <c r="I8" s="101">
        <v>5833</v>
      </c>
      <c r="J8" s="122"/>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3"/>
      <c r="IT8" s="123"/>
      <c r="IU8" s="123"/>
      <c r="IV8" s="123"/>
    </row>
    <row r="9" spans="1:256" s="65" customFormat="1" ht="15" customHeight="1">
      <c r="A9" s="211" t="s">
        <v>347</v>
      </c>
      <c r="B9" s="183">
        <v>6714</v>
      </c>
      <c r="C9" s="166">
        <v>749</v>
      </c>
      <c r="D9" s="166">
        <v>476</v>
      </c>
      <c r="E9" s="166">
        <v>113</v>
      </c>
      <c r="F9" s="166">
        <v>124</v>
      </c>
      <c r="G9" s="166">
        <v>37</v>
      </c>
      <c r="H9" s="166">
        <v>163</v>
      </c>
      <c r="I9" s="166">
        <v>5802</v>
      </c>
      <c r="J9" s="122"/>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row>
    <row r="10" spans="1:256" s="46" customFormat="1" ht="15" customHeight="1">
      <c r="A10" s="210" t="s">
        <v>552</v>
      </c>
      <c r="B10" s="183">
        <v>6648</v>
      </c>
      <c r="C10" s="166">
        <v>646</v>
      </c>
      <c r="D10" s="166">
        <v>421</v>
      </c>
      <c r="E10" s="166">
        <v>76</v>
      </c>
      <c r="F10" s="166">
        <v>113</v>
      </c>
      <c r="G10" s="166">
        <v>36</v>
      </c>
      <c r="H10" s="166">
        <v>148</v>
      </c>
      <c r="I10" s="166">
        <v>5854</v>
      </c>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row>
    <row r="11" spans="1:256" s="46" customFormat="1" ht="15" customHeight="1">
      <c r="A11" s="233" t="s">
        <v>597</v>
      </c>
      <c r="B11" s="429">
        <f>SUM(H11:I11)+C11</f>
        <v>6633</v>
      </c>
      <c r="C11" s="430">
        <f>SUM(D11:G11)</f>
        <v>615</v>
      </c>
      <c r="D11" s="430">
        <v>401</v>
      </c>
      <c r="E11" s="430">
        <v>71</v>
      </c>
      <c r="F11" s="430">
        <v>113</v>
      </c>
      <c r="G11" s="430">
        <v>30</v>
      </c>
      <c r="H11" s="430">
        <v>141</v>
      </c>
      <c r="I11" s="430">
        <v>5877</v>
      </c>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c r="IR11" s="123"/>
      <c r="IS11" s="123"/>
      <c r="IT11" s="123"/>
      <c r="IU11" s="123"/>
      <c r="IV11" s="123"/>
    </row>
    <row r="12" spans="1:256" s="10" customFormat="1" ht="14.25" customHeight="1">
      <c r="A12" s="115"/>
      <c r="B12" s="115"/>
      <c r="C12" s="115"/>
      <c r="D12" s="115"/>
      <c r="E12" s="115"/>
      <c r="F12" s="115"/>
      <c r="G12" s="115"/>
      <c r="H12" s="119"/>
      <c r="I12" s="216" t="s">
        <v>239</v>
      </c>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row>
    <row r="13" spans="1:256">
      <c r="A13" s="431"/>
      <c r="B13" s="431"/>
      <c r="C13" s="431"/>
      <c r="D13" s="431"/>
      <c r="E13" s="431"/>
      <c r="F13" s="431"/>
      <c r="G13" s="431"/>
      <c r="H13" s="431"/>
      <c r="I13" s="431"/>
    </row>
  </sheetData>
  <mergeCells count="9">
    <mergeCell ref="A3:A6"/>
    <mergeCell ref="B3:B6"/>
    <mergeCell ref="H3:H6"/>
    <mergeCell ref="I3:I6"/>
    <mergeCell ref="C4:C6"/>
    <mergeCell ref="D4:D6"/>
    <mergeCell ref="E4:E6"/>
    <mergeCell ref="F4:F6"/>
    <mergeCell ref="G4:G6"/>
  </mergeCells>
  <phoneticPr fontId="4"/>
  <pageMargins left="0.51181102362204722" right="0.51181102362204722" top="0.39370078740157483" bottom="0.51181102362204722"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showOutlineSymbols="0" zoomScaleNormal="100" zoomScaleSheetLayoutView="100" workbookViewId="0">
      <selection activeCell="E25" sqref="E25"/>
    </sheetView>
  </sheetViews>
  <sheetFormatPr defaultColWidth="10.69921875" defaultRowHeight="13.2"/>
  <cols>
    <col min="1" max="1" width="11.09765625" style="1" customWidth="1"/>
    <col min="2" max="5" width="9.09765625" style="1" customWidth="1"/>
    <col min="6" max="6" width="11.3984375" style="1" customWidth="1"/>
    <col min="7" max="9" width="8.19921875" style="1" customWidth="1"/>
    <col min="10" max="10" width="7.59765625" style="1" customWidth="1"/>
    <col min="11" max="16384" width="10.69921875" style="1"/>
  </cols>
  <sheetData>
    <row r="1" spans="1:11" s="3" customFormat="1" ht="15.9" customHeight="1">
      <c r="A1" s="2" t="s">
        <v>288</v>
      </c>
      <c r="B1" s="1"/>
      <c r="C1" s="1"/>
      <c r="D1" s="1"/>
      <c r="E1" s="1"/>
      <c r="F1" s="1"/>
      <c r="G1" s="1"/>
      <c r="H1" s="1"/>
      <c r="I1" s="1"/>
      <c r="J1" s="1"/>
    </row>
    <row r="2" spans="1:11" s="3" customFormat="1" ht="15.9" customHeight="1">
      <c r="A2" s="114"/>
      <c r="B2" s="114"/>
      <c r="C2" s="114"/>
      <c r="D2" s="114"/>
      <c r="E2" s="114"/>
      <c r="F2" s="114"/>
      <c r="G2" s="114"/>
      <c r="H2" s="114"/>
      <c r="I2" s="200" t="s">
        <v>211</v>
      </c>
      <c r="J2" s="4"/>
    </row>
    <row r="3" spans="1:11" s="3" customFormat="1" ht="51.75" customHeight="1">
      <c r="A3" s="201" t="s">
        <v>0</v>
      </c>
      <c r="B3" s="202" t="s">
        <v>550</v>
      </c>
      <c r="C3" s="203"/>
      <c r="D3" s="203"/>
      <c r="E3" s="204"/>
      <c r="F3" s="205" t="s">
        <v>551</v>
      </c>
      <c r="G3" s="202" t="s">
        <v>163</v>
      </c>
      <c r="H3" s="203"/>
      <c r="I3" s="203"/>
      <c r="J3" s="41"/>
      <c r="K3" s="5"/>
    </row>
    <row r="4" spans="1:11" s="3" customFormat="1" ht="17.25" customHeight="1">
      <c r="A4" s="206"/>
      <c r="B4" s="207" t="s">
        <v>1</v>
      </c>
      <c r="C4" s="207" t="s">
        <v>2</v>
      </c>
      <c r="D4" s="207" t="s">
        <v>3</v>
      </c>
      <c r="E4" s="207" t="s">
        <v>4</v>
      </c>
      <c r="F4" s="207" t="s">
        <v>5</v>
      </c>
      <c r="G4" s="207" t="s">
        <v>1</v>
      </c>
      <c r="H4" s="207" t="s">
        <v>2</v>
      </c>
      <c r="I4" s="208" t="s">
        <v>3</v>
      </c>
      <c r="J4" s="17"/>
      <c r="K4" s="5"/>
    </row>
    <row r="5" spans="1:11" s="10" customFormat="1" ht="15.9" customHeight="1">
      <c r="A5" s="209" t="s">
        <v>596</v>
      </c>
      <c r="B5" s="105">
        <v>4671</v>
      </c>
      <c r="C5" s="105">
        <v>2249</v>
      </c>
      <c r="D5" s="105">
        <v>2154</v>
      </c>
      <c r="E5" s="105">
        <v>3563</v>
      </c>
      <c r="F5" s="105">
        <v>2023</v>
      </c>
      <c r="G5" s="124">
        <v>361</v>
      </c>
      <c r="H5" s="124">
        <v>1750</v>
      </c>
      <c r="I5" s="124">
        <v>696</v>
      </c>
      <c r="J5" s="37"/>
      <c r="K5" s="9"/>
    </row>
    <row r="6" spans="1:11" s="10" customFormat="1" ht="15.9" customHeight="1">
      <c r="A6" s="210" t="s">
        <v>346</v>
      </c>
      <c r="B6" s="105">
        <v>4602</v>
      </c>
      <c r="C6" s="105">
        <v>2225</v>
      </c>
      <c r="D6" s="105">
        <v>2085</v>
      </c>
      <c r="E6" s="105">
        <v>3531</v>
      </c>
      <c r="F6" s="105">
        <v>2046</v>
      </c>
      <c r="G6" s="124">
        <v>370</v>
      </c>
      <c r="H6" s="124">
        <v>1810</v>
      </c>
      <c r="I6" s="124">
        <v>779</v>
      </c>
      <c r="J6" s="37"/>
      <c r="K6" s="9"/>
    </row>
    <row r="7" spans="1:11" s="9" customFormat="1" ht="15.9" customHeight="1">
      <c r="A7" s="211" t="s">
        <v>347</v>
      </c>
      <c r="B7" s="104">
        <v>4590</v>
      </c>
      <c r="C7" s="105">
        <v>2192</v>
      </c>
      <c r="D7" s="105">
        <v>2075</v>
      </c>
      <c r="E7" s="105">
        <v>3477</v>
      </c>
      <c r="F7" s="105">
        <v>2068</v>
      </c>
      <c r="G7" s="105">
        <v>386</v>
      </c>
      <c r="H7" s="105">
        <v>1844</v>
      </c>
      <c r="I7" s="105">
        <v>831</v>
      </c>
      <c r="J7" s="37"/>
    </row>
    <row r="8" spans="1:11" s="9" customFormat="1" ht="15.9" customHeight="1">
      <c r="A8" s="210" t="s">
        <v>552</v>
      </c>
      <c r="B8" s="104">
        <v>4527</v>
      </c>
      <c r="C8" s="105">
        <v>2097</v>
      </c>
      <c r="D8" s="105">
        <v>2012</v>
      </c>
      <c r="E8" s="105">
        <v>3443</v>
      </c>
      <c r="F8" s="105">
        <v>2081</v>
      </c>
      <c r="G8" s="105">
        <v>383</v>
      </c>
      <c r="H8" s="105">
        <v>1860</v>
      </c>
      <c r="I8" s="105">
        <v>908</v>
      </c>
      <c r="J8" s="37"/>
    </row>
    <row r="9" spans="1:11" s="9" customFormat="1" ht="15.9" customHeight="1">
      <c r="A9" s="212" t="s">
        <v>597</v>
      </c>
      <c r="B9" s="131">
        <v>4469</v>
      </c>
      <c r="C9" s="213">
        <v>2068</v>
      </c>
      <c r="D9" s="213">
        <v>1991</v>
      </c>
      <c r="E9" s="213">
        <v>3407</v>
      </c>
      <c r="F9" s="213">
        <v>2140</v>
      </c>
      <c r="G9" s="213">
        <v>363</v>
      </c>
      <c r="H9" s="213">
        <v>1926</v>
      </c>
      <c r="I9" s="213">
        <v>981</v>
      </c>
      <c r="J9" s="37"/>
    </row>
    <row r="10" spans="1:11" s="3" customFormat="1">
      <c r="A10" s="214"/>
      <c r="B10" s="214"/>
      <c r="C10" s="214"/>
      <c r="D10" s="214"/>
      <c r="E10" s="214"/>
      <c r="F10" s="118"/>
      <c r="G10" s="214"/>
      <c r="H10" s="215"/>
      <c r="I10" s="216" t="s">
        <v>146</v>
      </c>
      <c r="J10" s="12"/>
    </row>
    <row r="12" spans="1:11" ht="14.4">
      <c r="A12" s="17"/>
      <c r="B12" s="17"/>
      <c r="C12" s="41"/>
      <c r="D12" s="41"/>
      <c r="E12" s="41"/>
      <c r="F12" s="17"/>
      <c r="G12" s="17"/>
      <c r="H12" s="41"/>
      <c r="I12" s="85"/>
      <c r="J12" s="41"/>
    </row>
    <row r="13" spans="1:11" ht="14.4">
      <c r="A13" s="41"/>
      <c r="B13" s="17"/>
      <c r="C13" s="17"/>
      <c r="D13" s="17"/>
      <c r="E13" s="17"/>
      <c r="F13" s="17"/>
      <c r="G13" s="17"/>
      <c r="H13" s="17"/>
      <c r="I13" s="17"/>
      <c r="J13" s="17"/>
    </row>
    <row r="14" spans="1:11">
      <c r="A14" s="32"/>
      <c r="B14" s="36"/>
      <c r="C14" s="36"/>
      <c r="D14" s="36"/>
      <c r="E14" s="36"/>
      <c r="F14" s="36"/>
      <c r="G14" s="36"/>
      <c r="H14" s="36"/>
      <c r="I14" s="36"/>
      <c r="J14" s="36"/>
    </row>
    <row r="15" spans="1:11">
      <c r="A15" s="30"/>
      <c r="B15" s="37"/>
      <c r="C15" s="37"/>
      <c r="D15" s="37"/>
      <c r="E15" s="37"/>
      <c r="F15" s="37"/>
      <c r="G15" s="37"/>
      <c r="H15" s="37"/>
      <c r="I15" s="37"/>
      <c r="J15" s="37"/>
    </row>
    <row r="16" spans="1:11">
      <c r="A16" s="30"/>
      <c r="B16" s="37"/>
      <c r="C16" s="37"/>
      <c r="D16" s="37"/>
      <c r="E16" s="37"/>
      <c r="F16" s="37"/>
      <c r="G16" s="37"/>
      <c r="H16" s="37"/>
      <c r="I16" s="37"/>
      <c r="J16" s="37"/>
    </row>
    <row r="17" spans="1:10">
      <c r="A17" s="30"/>
      <c r="B17" s="37"/>
      <c r="C17" s="37"/>
      <c r="D17" s="37"/>
      <c r="E17" s="37"/>
      <c r="F17" s="37"/>
      <c r="G17" s="37"/>
      <c r="H17" s="37"/>
      <c r="I17" s="37"/>
      <c r="J17" s="37"/>
    </row>
    <row r="18" spans="1:10">
      <c r="A18" s="30"/>
      <c r="B18" s="37"/>
      <c r="C18" s="37"/>
      <c r="D18" s="37"/>
      <c r="E18" s="37"/>
      <c r="F18" s="37"/>
      <c r="G18" s="37"/>
      <c r="H18" s="37"/>
      <c r="I18" s="37"/>
      <c r="J18" s="37"/>
    </row>
  </sheetData>
  <mergeCells count="3">
    <mergeCell ref="A3:A4"/>
    <mergeCell ref="B3:E3"/>
    <mergeCell ref="G3:I3"/>
  </mergeCells>
  <phoneticPr fontId="4"/>
  <pageMargins left="0.51181102362204722" right="0.51181102362204722" top="0.70866141732283472" bottom="0.51181102362204722" header="0" footer="0"/>
  <pageSetup paperSize="9" scale="15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showOutlineSymbols="0" zoomScaleNormal="100" zoomScaleSheetLayoutView="100" workbookViewId="0">
      <selection activeCell="D24" sqref="D24"/>
    </sheetView>
  </sheetViews>
  <sheetFormatPr defaultColWidth="10.69921875" defaultRowHeight="13.2"/>
  <cols>
    <col min="1" max="1" width="13.59765625" style="1" customWidth="1"/>
    <col min="2" max="3" width="15.59765625" style="1" customWidth="1"/>
    <col min="4" max="16384" width="10.69921875" style="1"/>
  </cols>
  <sheetData>
    <row r="1" spans="1:3" s="3" customFormat="1" ht="13.5" customHeight="1">
      <c r="A1" s="2" t="s">
        <v>253</v>
      </c>
      <c r="B1" s="1"/>
      <c r="C1" s="1"/>
    </row>
    <row r="2" spans="1:3" s="3" customFormat="1" ht="13.5" customHeight="1">
      <c r="A2" s="114"/>
      <c r="B2" s="114"/>
      <c r="C2" s="114"/>
    </row>
    <row r="3" spans="1:3" s="10" customFormat="1" ht="15" customHeight="1">
      <c r="A3" s="201" t="s">
        <v>6</v>
      </c>
      <c r="B3" s="202" t="s">
        <v>122</v>
      </c>
      <c r="C3" s="203"/>
    </row>
    <row r="4" spans="1:3" s="9" customFormat="1" ht="15" customHeight="1">
      <c r="A4" s="206"/>
      <c r="B4" s="207" t="s">
        <v>205</v>
      </c>
      <c r="C4" s="208" t="s">
        <v>206</v>
      </c>
    </row>
    <row r="5" spans="1:3" s="3" customFormat="1" ht="18" customHeight="1">
      <c r="A5" s="209" t="s">
        <v>596</v>
      </c>
      <c r="B5" s="125">
        <v>5685</v>
      </c>
      <c r="C5" s="126">
        <v>2069</v>
      </c>
    </row>
    <row r="6" spans="1:3" s="3" customFormat="1" ht="18" customHeight="1">
      <c r="A6" s="210" t="s">
        <v>346</v>
      </c>
      <c r="B6" s="125">
        <v>6556</v>
      </c>
      <c r="C6" s="126">
        <v>2287</v>
      </c>
    </row>
    <row r="7" spans="1:3" s="3" customFormat="1" ht="18" customHeight="1">
      <c r="A7" s="211" t="s">
        <v>347</v>
      </c>
      <c r="B7" s="125">
        <v>6173</v>
      </c>
      <c r="C7" s="126">
        <v>2382</v>
      </c>
    </row>
    <row r="8" spans="1:3" s="9" customFormat="1" ht="18" customHeight="1">
      <c r="A8" s="210" t="s">
        <v>552</v>
      </c>
      <c r="B8" s="125">
        <v>5912</v>
      </c>
      <c r="C8" s="126">
        <v>2589</v>
      </c>
    </row>
    <row r="9" spans="1:3" s="9" customFormat="1" ht="18" customHeight="1">
      <c r="A9" s="233" t="s">
        <v>597</v>
      </c>
      <c r="B9" s="432">
        <v>6158</v>
      </c>
      <c r="C9" s="433">
        <v>2557</v>
      </c>
    </row>
    <row r="10" spans="1:3" s="3" customFormat="1" ht="14.25" customHeight="1">
      <c r="A10" s="114" t="s">
        <v>207</v>
      </c>
      <c r="B10" s="114"/>
      <c r="C10" s="217" t="s">
        <v>298</v>
      </c>
    </row>
    <row r="11" spans="1:3">
      <c r="A11" s="114" t="s">
        <v>271</v>
      </c>
      <c r="B11" s="114"/>
      <c r="C11" s="114"/>
    </row>
    <row r="12" spans="1:3">
      <c r="A12" s="114"/>
      <c r="B12" s="114"/>
      <c r="C12" s="114"/>
    </row>
    <row r="15" spans="1:3">
      <c r="C15" s="29"/>
    </row>
    <row r="16" spans="1:3">
      <c r="C16" s="29"/>
    </row>
    <row r="17" spans="2:3">
      <c r="C17" s="29"/>
    </row>
    <row r="18" spans="2:3">
      <c r="C18" s="29"/>
    </row>
    <row r="19" spans="2:3">
      <c r="C19" s="29"/>
    </row>
    <row r="22" spans="2:3">
      <c r="B22" s="29"/>
      <c r="C22" s="29"/>
    </row>
  </sheetData>
  <mergeCells count="2">
    <mergeCell ref="A3:A4"/>
    <mergeCell ref="B3:C3"/>
  </mergeCells>
  <phoneticPr fontId="4"/>
  <pageMargins left="0.51181102362204722" right="0.51181102362204722" top="0.51181102362204722" bottom="0.51181102362204722"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showOutlineSymbols="0" zoomScaleNormal="100" zoomScaleSheetLayoutView="100" workbookViewId="0">
      <selection activeCell="D24" sqref="D24"/>
    </sheetView>
  </sheetViews>
  <sheetFormatPr defaultColWidth="10.69921875" defaultRowHeight="13.2"/>
  <cols>
    <col min="1" max="1" width="13.59765625" style="1" customWidth="1"/>
    <col min="2" max="7" width="12.09765625" style="1" customWidth="1"/>
    <col min="8" max="9" width="20.19921875" style="1" customWidth="1"/>
    <col min="10" max="16384" width="10.69921875" style="1"/>
  </cols>
  <sheetData>
    <row r="1" spans="1:9" s="3" customFormat="1" ht="15.9" customHeight="1">
      <c r="A1" s="2" t="s">
        <v>254</v>
      </c>
      <c r="B1" s="1"/>
      <c r="C1" s="1"/>
      <c r="D1" s="1"/>
      <c r="E1" s="1"/>
      <c r="F1" s="1"/>
      <c r="G1" s="1"/>
    </row>
    <row r="2" spans="1:9" s="3" customFormat="1" ht="15.9" customHeight="1">
      <c r="A2" s="114"/>
      <c r="B2" s="114"/>
      <c r="C2" s="114"/>
      <c r="D2" s="114"/>
      <c r="E2" s="114"/>
      <c r="F2" s="114"/>
      <c r="G2" s="118"/>
      <c r="H2" s="118"/>
      <c r="I2" s="217" t="s">
        <v>210</v>
      </c>
    </row>
    <row r="3" spans="1:9" s="3" customFormat="1" ht="18" customHeight="1">
      <c r="A3" s="201" t="s">
        <v>6</v>
      </c>
      <c r="B3" s="434" t="s">
        <v>582</v>
      </c>
      <c r="C3" s="435"/>
      <c r="D3" s="436"/>
      <c r="E3" s="414" t="s">
        <v>123</v>
      </c>
      <c r="F3" s="414"/>
      <c r="G3" s="414"/>
      <c r="H3" s="403" t="s">
        <v>240</v>
      </c>
      <c r="I3" s="403" t="s">
        <v>242</v>
      </c>
    </row>
    <row r="4" spans="1:9" s="3" customFormat="1" ht="18" customHeight="1">
      <c r="A4" s="309"/>
      <c r="B4" s="207" t="s">
        <v>55</v>
      </c>
      <c r="C4" s="207" t="s">
        <v>124</v>
      </c>
      <c r="D4" s="207" t="s">
        <v>125</v>
      </c>
      <c r="E4" s="207" t="s">
        <v>55</v>
      </c>
      <c r="F4" s="207" t="s">
        <v>124</v>
      </c>
      <c r="G4" s="208" t="s">
        <v>125</v>
      </c>
      <c r="H4" s="207" t="s">
        <v>241</v>
      </c>
      <c r="I4" s="208" t="s">
        <v>241</v>
      </c>
    </row>
    <row r="5" spans="1:9" s="10" customFormat="1" ht="18" customHeight="1">
      <c r="A5" s="209" t="s">
        <v>596</v>
      </c>
      <c r="B5" s="103">
        <v>80162</v>
      </c>
      <c r="C5" s="101">
        <v>12835</v>
      </c>
      <c r="D5" s="101">
        <v>67327</v>
      </c>
      <c r="E5" s="101">
        <v>19854</v>
      </c>
      <c r="F5" s="101">
        <v>7205</v>
      </c>
      <c r="G5" s="101">
        <v>12649</v>
      </c>
      <c r="H5" s="101">
        <v>3949</v>
      </c>
      <c r="I5" s="101">
        <v>10810</v>
      </c>
    </row>
    <row r="6" spans="1:9" s="10" customFormat="1" ht="18" customHeight="1">
      <c r="A6" s="210" t="s">
        <v>346</v>
      </c>
      <c r="B6" s="103">
        <v>76429</v>
      </c>
      <c r="C6" s="101">
        <v>12190</v>
      </c>
      <c r="D6" s="101">
        <v>64239</v>
      </c>
      <c r="E6" s="101">
        <v>47074</v>
      </c>
      <c r="F6" s="101">
        <v>15015</v>
      </c>
      <c r="G6" s="101">
        <v>32059</v>
      </c>
      <c r="H6" s="101">
        <v>4003</v>
      </c>
      <c r="I6" s="101">
        <v>10564</v>
      </c>
    </row>
    <row r="7" spans="1:9" s="9" customFormat="1" ht="18" customHeight="1">
      <c r="A7" s="211" t="s">
        <v>347</v>
      </c>
      <c r="B7" s="103">
        <v>67767</v>
      </c>
      <c r="C7" s="101">
        <v>10416</v>
      </c>
      <c r="D7" s="101">
        <v>57351</v>
      </c>
      <c r="E7" s="101">
        <v>44365</v>
      </c>
      <c r="F7" s="101">
        <v>13459</v>
      </c>
      <c r="G7" s="101">
        <v>30906</v>
      </c>
      <c r="H7" s="101">
        <v>3555</v>
      </c>
      <c r="I7" s="101">
        <v>10403</v>
      </c>
    </row>
    <row r="8" spans="1:9" s="9" customFormat="1" ht="18" customHeight="1">
      <c r="A8" s="210" t="s">
        <v>552</v>
      </c>
      <c r="B8" s="103">
        <v>44807</v>
      </c>
      <c r="C8" s="101">
        <v>3086</v>
      </c>
      <c r="D8" s="101">
        <v>41721</v>
      </c>
      <c r="E8" s="101">
        <v>20146</v>
      </c>
      <c r="F8" s="101">
        <v>3564</v>
      </c>
      <c r="G8" s="101">
        <v>16582</v>
      </c>
      <c r="H8" s="101">
        <v>1853</v>
      </c>
      <c r="I8" s="101">
        <v>2589</v>
      </c>
    </row>
    <row r="9" spans="1:9" s="9" customFormat="1" ht="18" customHeight="1">
      <c r="A9" s="233" t="s">
        <v>597</v>
      </c>
      <c r="B9" s="130">
        <f>SUM(C9:D9)</f>
        <v>53897</v>
      </c>
      <c r="C9" s="221">
        <v>4010</v>
      </c>
      <c r="D9" s="221">
        <v>49887</v>
      </c>
      <c r="E9" s="221">
        <f>SUM(F9:G9)</f>
        <v>26368</v>
      </c>
      <c r="F9" s="221">
        <v>5061</v>
      </c>
      <c r="G9" s="221">
        <v>21307</v>
      </c>
      <c r="H9" s="221">
        <v>1972</v>
      </c>
      <c r="I9" s="221">
        <v>3379</v>
      </c>
    </row>
    <row r="10" spans="1:9" s="3" customFormat="1" ht="13.5" customHeight="1">
      <c r="A10" s="437"/>
      <c r="B10" s="214"/>
      <c r="C10" s="214"/>
      <c r="D10" s="214"/>
      <c r="E10" s="214"/>
      <c r="F10" s="214"/>
      <c r="G10" s="118"/>
      <c r="H10" s="118"/>
      <c r="I10" s="216" t="s">
        <v>341</v>
      </c>
    </row>
    <row r="11" spans="1:9">
      <c r="A11" s="114"/>
      <c r="B11" s="114"/>
      <c r="C11" s="114"/>
      <c r="D11" s="114"/>
      <c r="E11" s="114"/>
      <c r="F11" s="114"/>
      <c r="G11" s="114"/>
      <c r="H11" s="114"/>
      <c r="I11" s="216" t="s">
        <v>342</v>
      </c>
    </row>
    <row r="12" spans="1:9">
      <c r="A12" s="114"/>
      <c r="B12" s="114"/>
      <c r="C12" s="114"/>
      <c r="D12" s="114"/>
      <c r="E12" s="114"/>
      <c r="F12" s="114"/>
      <c r="G12" s="114"/>
      <c r="H12" s="114"/>
      <c r="I12" s="114"/>
    </row>
  </sheetData>
  <mergeCells count="2">
    <mergeCell ref="A3:A4"/>
    <mergeCell ref="B3:D3"/>
  </mergeCells>
  <phoneticPr fontId="4"/>
  <pageMargins left="0.51181102362204722" right="0.51181102362204722" top="0.51181102362204722" bottom="0.51181102362204722" header="0" footer="0"/>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6"/>
  <sheetViews>
    <sheetView showGridLines="0" showOutlineSymbols="0" zoomScaleNormal="100" zoomScaleSheetLayoutView="100" workbookViewId="0">
      <selection activeCell="D22" sqref="D22"/>
    </sheetView>
  </sheetViews>
  <sheetFormatPr defaultColWidth="10.69921875" defaultRowHeight="13.2"/>
  <cols>
    <col min="1" max="1" width="13.59765625" style="1" customWidth="1"/>
    <col min="2" max="2" width="13.3984375" style="1" customWidth="1"/>
    <col min="3" max="16384" width="10.69921875" style="1"/>
  </cols>
  <sheetData>
    <row r="1" spans="1:249" ht="15.75" customHeight="1">
      <c r="A1" s="2" t="s">
        <v>255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c r="A2" s="114"/>
      <c r="B2" s="114"/>
      <c r="C2" s="118"/>
      <c r="D2" s="118"/>
      <c r="E2" s="118"/>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8" customHeight="1">
      <c r="A3" s="201" t="s">
        <v>6</v>
      </c>
      <c r="B3" s="438" t="s">
        <v>55</v>
      </c>
      <c r="C3" s="215"/>
      <c r="D3" s="118"/>
      <c r="E3" s="118"/>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8" customHeight="1">
      <c r="A4" s="309"/>
      <c r="B4" s="439"/>
      <c r="C4" s="215"/>
      <c r="D4" s="118"/>
      <c r="E4" s="118"/>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s="25" customFormat="1" ht="18" customHeight="1">
      <c r="A5" s="440" t="s">
        <v>600</v>
      </c>
      <c r="B5" s="103">
        <v>4055</v>
      </c>
      <c r="C5" s="119"/>
      <c r="D5" s="120"/>
      <c r="E5" s="12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s="25" customFormat="1" ht="18" customHeight="1">
      <c r="A6" s="441" t="s">
        <v>351</v>
      </c>
      <c r="B6" s="103">
        <v>4497</v>
      </c>
      <c r="C6" s="119"/>
      <c r="D6" s="119"/>
      <c r="E6" s="119"/>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row>
    <row r="7" spans="1:249" s="26" customFormat="1" ht="18" customHeight="1">
      <c r="A7" s="441" t="s">
        <v>352</v>
      </c>
      <c r="B7" s="103">
        <v>4856</v>
      </c>
      <c r="C7" s="119"/>
      <c r="D7" s="119"/>
      <c r="E7" s="11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row>
    <row r="8" spans="1:249" s="26" customFormat="1" ht="18" customHeight="1">
      <c r="A8" s="441" t="s">
        <v>583</v>
      </c>
      <c r="B8" s="103">
        <v>4610</v>
      </c>
      <c r="C8" s="119"/>
      <c r="D8" s="119"/>
      <c r="E8" s="11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row>
    <row r="9" spans="1:249" s="26" customFormat="1" ht="18" customHeight="1">
      <c r="A9" s="442" t="s">
        <v>601</v>
      </c>
      <c r="B9" s="130">
        <v>3241</v>
      </c>
      <c r="C9" s="119"/>
      <c r="D9" s="119"/>
      <c r="E9" s="11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row>
    <row r="10" spans="1:249" ht="14.25" customHeight="1">
      <c r="A10" s="437" t="s">
        <v>312</v>
      </c>
      <c r="B10" s="443"/>
      <c r="C10" s="118"/>
      <c r="D10" s="118"/>
      <c r="E10" s="1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pans="1:249" ht="14.25" customHeight="1">
      <c r="A11" s="437" t="s">
        <v>328</v>
      </c>
      <c r="B11" s="443"/>
      <c r="C11" s="215"/>
      <c r="D11" s="118"/>
      <c r="E11" s="118"/>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pans="1:249">
      <c r="A12" s="114"/>
      <c r="B12" s="216" t="s">
        <v>584</v>
      </c>
      <c r="C12" s="114"/>
      <c r="D12" s="114"/>
      <c r="E12" s="114"/>
    </row>
    <row r="13" spans="1:249">
      <c r="A13" s="114"/>
      <c r="B13" s="114"/>
      <c r="C13" s="114"/>
      <c r="D13" s="114"/>
      <c r="E13" s="114"/>
    </row>
    <row r="14" spans="1:249">
      <c r="A14" s="114"/>
      <c r="B14" s="114"/>
      <c r="C14" s="114"/>
      <c r="D14" s="114"/>
      <c r="E14" s="114"/>
    </row>
    <row r="16" spans="1:249">
      <c r="A16" s="63"/>
    </row>
  </sheetData>
  <mergeCells count="2">
    <mergeCell ref="A3:A4"/>
    <mergeCell ref="B3:B4"/>
  </mergeCells>
  <phoneticPr fontId="4"/>
  <pageMargins left="0.51181102362204722" right="0.51181102362204722" top="0.78740157480314965" bottom="0.51181102362204722" header="0" footer="0"/>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12"/>
  <sheetViews>
    <sheetView showGridLines="0" showOutlineSymbols="0" zoomScaleNormal="100" zoomScaleSheetLayoutView="100" workbookViewId="0">
      <selection activeCell="E22" sqref="E22"/>
    </sheetView>
  </sheetViews>
  <sheetFormatPr defaultColWidth="10.69921875" defaultRowHeight="13.2"/>
  <cols>
    <col min="1" max="1" width="13.59765625" style="1" customWidth="1"/>
    <col min="2" max="4" width="9.59765625" style="1" customWidth="1"/>
    <col min="5" max="5" width="8.8984375" style="1" customWidth="1"/>
    <col min="6" max="6" width="8.59765625" style="1" customWidth="1"/>
    <col min="7" max="8" width="8.8984375" style="1" customWidth="1"/>
    <col min="9" max="16384" width="10.69921875" style="1"/>
  </cols>
  <sheetData>
    <row r="1" spans="1:9" s="3" customFormat="1" ht="16.5" customHeight="1">
      <c r="A1" s="2" t="s">
        <v>256</v>
      </c>
      <c r="B1" s="1"/>
      <c r="C1" s="1"/>
      <c r="D1" s="1"/>
      <c r="E1" s="1"/>
      <c r="F1" s="1"/>
      <c r="G1" s="1"/>
      <c r="H1" s="1"/>
      <c r="I1" s="1"/>
    </row>
    <row r="2" spans="1:9" s="3" customFormat="1" ht="14.25" customHeight="1">
      <c r="A2" s="114"/>
      <c r="B2" s="114"/>
      <c r="C2" s="114"/>
      <c r="D2" s="114"/>
      <c r="E2" s="114"/>
      <c r="F2" s="114"/>
      <c r="G2" s="118"/>
      <c r="H2" s="217" t="s">
        <v>208</v>
      </c>
      <c r="I2" s="1"/>
    </row>
    <row r="3" spans="1:9" s="10" customFormat="1" ht="18" customHeight="1">
      <c r="A3" s="204" t="s">
        <v>6</v>
      </c>
      <c r="B3" s="444" t="s">
        <v>19</v>
      </c>
      <c r="C3" s="306"/>
      <c r="D3" s="307" t="s">
        <v>20</v>
      </c>
      <c r="E3" s="445"/>
      <c r="F3" s="445"/>
      <c r="G3" s="307"/>
      <c r="H3" s="446" t="s">
        <v>21</v>
      </c>
      <c r="I3" s="25"/>
    </row>
    <row r="4" spans="1:9" s="10" customFormat="1" ht="18" customHeight="1">
      <c r="A4" s="447"/>
      <c r="B4" s="448"/>
      <c r="C4" s="207" t="s">
        <v>22</v>
      </c>
      <c r="D4" s="207" t="s">
        <v>23</v>
      </c>
      <c r="E4" s="207" t="s">
        <v>24</v>
      </c>
      <c r="F4" s="207" t="s">
        <v>25</v>
      </c>
      <c r="G4" s="207" t="s">
        <v>26</v>
      </c>
      <c r="H4" s="405" t="s">
        <v>27</v>
      </c>
      <c r="I4" s="25"/>
    </row>
    <row r="5" spans="1:9" s="10" customFormat="1" ht="18" customHeight="1">
      <c r="A5" s="209" t="s">
        <v>596</v>
      </c>
      <c r="B5" s="105">
        <v>87685</v>
      </c>
      <c r="C5" s="105">
        <v>77850</v>
      </c>
      <c r="D5" s="105">
        <v>70765</v>
      </c>
      <c r="E5" s="105">
        <v>1751</v>
      </c>
      <c r="F5" s="105">
        <v>585</v>
      </c>
      <c r="G5" s="105">
        <v>4749</v>
      </c>
      <c r="H5" s="135">
        <v>88.7</v>
      </c>
      <c r="I5" s="25"/>
    </row>
    <row r="6" spans="1:9" s="10" customFormat="1" ht="18" customHeight="1">
      <c r="A6" s="210" t="s">
        <v>346</v>
      </c>
      <c r="B6" s="104">
        <v>87890</v>
      </c>
      <c r="C6" s="105">
        <v>77561</v>
      </c>
      <c r="D6" s="105">
        <v>70402</v>
      </c>
      <c r="E6" s="105">
        <v>1715</v>
      </c>
      <c r="F6" s="105">
        <v>685</v>
      </c>
      <c r="G6" s="105">
        <v>4759</v>
      </c>
      <c r="H6" s="135">
        <v>88.2</v>
      </c>
      <c r="I6" s="25"/>
    </row>
    <row r="7" spans="1:9" s="9" customFormat="1" ht="18" customHeight="1">
      <c r="A7" s="211" t="s">
        <v>347</v>
      </c>
      <c r="B7" s="104">
        <v>88467</v>
      </c>
      <c r="C7" s="105">
        <v>76446</v>
      </c>
      <c r="D7" s="105">
        <v>69888</v>
      </c>
      <c r="E7" s="105">
        <v>1563</v>
      </c>
      <c r="F7" s="105">
        <v>623</v>
      </c>
      <c r="G7" s="105">
        <v>4372</v>
      </c>
      <c r="H7" s="135">
        <v>86.4</v>
      </c>
      <c r="I7" s="26"/>
    </row>
    <row r="8" spans="1:9" s="9" customFormat="1" ht="18" customHeight="1">
      <c r="A8" s="210" t="s">
        <v>552</v>
      </c>
      <c r="B8" s="104">
        <v>89082</v>
      </c>
      <c r="C8" s="105">
        <v>74913</v>
      </c>
      <c r="D8" s="105">
        <v>69099</v>
      </c>
      <c r="E8" s="105">
        <v>1640</v>
      </c>
      <c r="F8" s="105">
        <v>1</v>
      </c>
      <c r="G8" s="105">
        <v>4173</v>
      </c>
      <c r="H8" s="135">
        <v>84.094429851148377</v>
      </c>
      <c r="I8" s="25"/>
    </row>
    <row r="9" spans="1:9" s="9" customFormat="1" ht="18" customHeight="1">
      <c r="A9" s="233" t="s">
        <v>597</v>
      </c>
      <c r="B9" s="131">
        <v>89427</v>
      </c>
      <c r="C9" s="213">
        <f>SUM(D9:G9)</f>
        <v>74175</v>
      </c>
      <c r="D9" s="213">
        <v>68248</v>
      </c>
      <c r="E9" s="213">
        <v>1608</v>
      </c>
      <c r="F9" s="213">
        <v>10</v>
      </c>
      <c r="G9" s="213">
        <v>4309</v>
      </c>
      <c r="H9" s="449">
        <f>C9/B9*100</f>
        <v>82.944748230400208</v>
      </c>
      <c r="I9" s="25"/>
    </row>
    <row r="10" spans="1:9" s="10" customFormat="1">
      <c r="A10" s="115"/>
      <c r="B10" s="450"/>
      <c r="C10" s="450"/>
      <c r="D10" s="450"/>
      <c r="E10" s="450"/>
      <c r="F10" s="450"/>
      <c r="G10" s="451"/>
      <c r="H10" s="452" t="s">
        <v>209</v>
      </c>
      <c r="I10" s="25"/>
    </row>
    <row r="11" spans="1:9">
      <c r="A11" s="114"/>
      <c r="B11" s="114"/>
      <c r="C11" s="114"/>
      <c r="D11" s="114"/>
      <c r="E11" s="114"/>
      <c r="F11" s="114"/>
      <c r="G11" s="114"/>
      <c r="H11" s="114"/>
    </row>
    <row r="12" spans="1:9">
      <c r="A12" s="114"/>
      <c r="B12" s="114"/>
      <c r="C12" s="114"/>
      <c r="D12" s="114"/>
      <c r="E12" s="114"/>
      <c r="F12" s="114"/>
      <c r="G12" s="114"/>
      <c r="H12" s="114"/>
    </row>
  </sheetData>
  <mergeCells count="2">
    <mergeCell ref="A3:A4"/>
    <mergeCell ref="B3:B4"/>
  </mergeCells>
  <phoneticPr fontId="4"/>
  <pageMargins left="0.51181102362204722" right="0.51181102362204722" top="0.70866141732283472" bottom="0.51181102362204722"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OutlineSymbols="0" zoomScaleNormal="100" zoomScaleSheetLayoutView="100" workbookViewId="0">
      <selection activeCell="D22" sqref="D22"/>
    </sheetView>
  </sheetViews>
  <sheetFormatPr defaultColWidth="10.69921875" defaultRowHeight="13.2"/>
  <cols>
    <col min="1" max="1" width="13.5" style="1" customWidth="1"/>
    <col min="2" max="4" width="15.09765625" style="1" customWidth="1"/>
    <col min="5" max="16384" width="10.69921875" style="1"/>
  </cols>
  <sheetData>
    <row r="1" spans="1:6" s="3" customFormat="1" ht="15.9" customHeight="1">
      <c r="A1" s="2" t="s">
        <v>337</v>
      </c>
      <c r="B1" s="1"/>
      <c r="C1" s="1"/>
      <c r="D1" s="1"/>
    </row>
    <row r="2" spans="1:6" s="3" customFormat="1" ht="15.9" customHeight="1">
      <c r="A2" s="114"/>
      <c r="B2" s="114"/>
      <c r="C2" s="114"/>
      <c r="D2" s="217" t="s">
        <v>290</v>
      </c>
    </row>
    <row r="3" spans="1:6" s="10" customFormat="1" ht="18" customHeight="1">
      <c r="A3" s="201" t="s">
        <v>6</v>
      </c>
      <c r="B3" s="323" t="s">
        <v>19</v>
      </c>
      <c r="C3" s="438" t="s">
        <v>139</v>
      </c>
      <c r="D3" s="446" t="s">
        <v>126</v>
      </c>
    </row>
    <row r="4" spans="1:6" s="10" customFormat="1" ht="18" customHeight="1">
      <c r="A4" s="453"/>
      <c r="B4" s="454"/>
      <c r="C4" s="455"/>
      <c r="D4" s="405" t="s">
        <v>27</v>
      </c>
    </row>
    <row r="5" spans="1:6" s="10" customFormat="1" ht="18" customHeight="1">
      <c r="A5" s="209" t="s">
        <v>596</v>
      </c>
      <c r="B5" s="103">
        <v>31800000</v>
      </c>
      <c r="C5" s="101">
        <v>55741451</v>
      </c>
      <c r="D5" s="101">
        <v>175</v>
      </c>
    </row>
    <row r="6" spans="1:6" s="10" customFormat="1" ht="18" customHeight="1">
      <c r="A6" s="210" t="s">
        <v>346</v>
      </c>
      <c r="B6" s="155" t="s">
        <v>299</v>
      </c>
      <c r="C6" s="182">
        <v>55406443</v>
      </c>
      <c r="D6" s="154" t="s">
        <v>299</v>
      </c>
    </row>
    <row r="7" spans="1:6" s="9" customFormat="1" ht="18" customHeight="1">
      <c r="A7" s="211" t="s">
        <v>347</v>
      </c>
      <c r="B7" s="155" t="s">
        <v>299</v>
      </c>
      <c r="C7" s="101">
        <v>54549318</v>
      </c>
      <c r="D7" s="154" t="s">
        <v>299</v>
      </c>
    </row>
    <row r="8" spans="1:6" s="9" customFormat="1" ht="18" customHeight="1">
      <c r="A8" s="210" t="s">
        <v>552</v>
      </c>
      <c r="B8" s="155" t="s">
        <v>299</v>
      </c>
      <c r="C8" s="101">
        <v>54808498</v>
      </c>
      <c r="D8" s="154" t="s">
        <v>299</v>
      </c>
    </row>
    <row r="9" spans="1:6" s="9" customFormat="1" ht="18" customHeight="1">
      <c r="A9" s="233" t="s">
        <v>597</v>
      </c>
      <c r="B9" s="456" t="s">
        <v>299</v>
      </c>
      <c r="C9" s="457">
        <v>52306954</v>
      </c>
      <c r="D9" s="458" t="s">
        <v>299</v>
      </c>
    </row>
    <row r="10" spans="1:6" s="3" customFormat="1">
      <c r="A10" s="363" t="s">
        <v>338</v>
      </c>
      <c r="B10" s="214"/>
      <c r="C10" s="214"/>
      <c r="D10" s="118"/>
    </row>
    <row r="11" spans="1:6" s="3" customFormat="1">
      <c r="A11" s="114"/>
      <c r="B11" s="114"/>
      <c r="C11" s="114"/>
      <c r="D11" s="216" t="s">
        <v>336</v>
      </c>
    </row>
    <row r="12" spans="1:6" s="3" customFormat="1">
      <c r="A12" s="114"/>
      <c r="B12" s="114"/>
      <c r="C12" s="114"/>
      <c r="D12" s="114"/>
      <c r="E12" s="5"/>
    </row>
    <row r="13" spans="1:6" s="3" customFormat="1">
      <c r="A13" s="214"/>
      <c r="B13" s="105"/>
      <c r="C13" s="105"/>
      <c r="D13" s="459"/>
      <c r="E13" s="5"/>
      <c r="F13" s="5"/>
    </row>
    <row r="14" spans="1:6" s="3" customFormat="1">
      <c r="A14" s="214"/>
      <c r="B14" s="214"/>
      <c r="C14" s="214"/>
      <c r="D14" s="214"/>
      <c r="E14" s="5"/>
      <c r="F14" s="5"/>
    </row>
    <row r="15" spans="1:6" s="3" customFormat="1">
      <c r="A15" s="1"/>
      <c r="B15" s="1"/>
      <c r="C15" s="1"/>
      <c r="D15" s="1"/>
      <c r="E15" s="5"/>
    </row>
  </sheetData>
  <mergeCells count="3">
    <mergeCell ref="A3:A4"/>
    <mergeCell ref="B3:B4"/>
    <mergeCell ref="C3:C4"/>
  </mergeCells>
  <phoneticPr fontId="4"/>
  <pageMargins left="0.51181102362204722" right="0.51181102362204722" top="0.70866141732283472" bottom="0.51181102362204722" header="0" footer="0"/>
  <pageSetup paperSize="9" scale="13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showOutlineSymbols="0" zoomScaleNormal="100" zoomScaleSheetLayoutView="100" workbookViewId="0">
      <selection activeCell="D26" sqref="D26"/>
    </sheetView>
  </sheetViews>
  <sheetFormatPr defaultColWidth="10.69921875" defaultRowHeight="13.2"/>
  <cols>
    <col min="1" max="1" width="13.59765625" style="1" customWidth="1"/>
    <col min="2" max="2" width="16.3984375" style="1" customWidth="1"/>
    <col min="3" max="3" width="16.09765625" style="1" customWidth="1"/>
    <col min="4" max="4" width="13" style="1" customWidth="1"/>
    <col min="5" max="5" width="12.8984375" style="1" customWidth="1"/>
    <col min="6" max="6" width="13.09765625" style="1" customWidth="1"/>
    <col min="7" max="16384" width="10.69921875" style="1"/>
  </cols>
  <sheetData>
    <row r="1" spans="1:7" s="3" customFormat="1">
      <c r="A1" s="38" t="s">
        <v>257</v>
      </c>
      <c r="B1" s="43"/>
      <c r="C1" s="43"/>
      <c r="D1" s="43"/>
      <c r="E1" s="43"/>
      <c r="F1" s="43"/>
    </row>
    <row r="2" spans="1:7" s="3" customFormat="1">
      <c r="A2" s="114"/>
      <c r="B2" s="114"/>
      <c r="C2" s="114"/>
      <c r="D2" s="114"/>
      <c r="E2" s="118"/>
      <c r="F2" s="217" t="s">
        <v>585</v>
      </c>
    </row>
    <row r="3" spans="1:7" s="10" customFormat="1" ht="18" customHeight="1">
      <c r="A3" s="201" t="s">
        <v>6</v>
      </c>
      <c r="B3" s="400" t="s">
        <v>140</v>
      </c>
      <c r="C3" s="400" t="s">
        <v>140</v>
      </c>
      <c r="D3" s="202" t="s">
        <v>141</v>
      </c>
      <c r="E3" s="203"/>
      <c r="F3" s="203"/>
      <c r="G3" s="9"/>
    </row>
    <row r="4" spans="1:7" s="10" customFormat="1" ht="18" customHeight="1">
      <c r="A4" s="453"/>
      <c r="B4" s="316" t="s">
        <v>127</v>
      </c>
      <c r="C4" s="316" t="s">
        <v>291</v>
      </c>
      <c r="D4" s="207" t="s">
        <v>31</v>
      </c>
      <c r="E4" s="207" t="s">
        <v>128</v>
      </c>
      <c r="F4" s="208" t="s">
        <v>129</v>
      </c>
      <c r="G4" s="9"/>
    </row>
    <row r="5" spans="1:7" s="10" customFormat="1" ht="18" customHeight="1">
      <c r="A5" s="209" t="s">
        <v>596</v>
      </c>
      <c r="B5" s="103">
        <v>15</v>
      </c>
      <c r="C5" s="101">
        <v>924</v>
      </c>
      <c r="D5" s="101">
        <v>920</v>
      </c>
      <c r="E5" s="101">
        <v>326</v>
      </c>
      <c r="F5" s="101">
        <v>594</v>
      </c>
      <c r="G5" s="9"/>
    </row>
    <row r="6" spans="1:7" s="10" customFormat="1" ht="18" customHeight="1">
      <c r="A6" s="210" t="s">
        <v>346</v>
      </c>
      <c r="B6" s="103">
        <v>15</v>
      </c>
      <c r="C6" s="101">
        <v>924</v>
      </c>
      <c r="D6" s="101">
        <v>918</v>
      </c>
      <c r="E6" s="101">
        <v>323</v>
      </c>
      <c r="F6" s="101">
        <v>595</v>
      </c>
      <c r="G6" s="9"/>
    </row>
    <row r="7" spans="1:7" s="9" customFormat="1" ht="18" customHeight="1">
      <c r="A7" s="211" t="s">
        <v>347</v>
      </c>
      <c r="B7" s="103">
        <v>15</v>
      </c>
      <c r="C7" s="101">
        <v>932</v>
      </c>
      <c r="D7" s="101">
        <v>923</v>
      </c>
      <c r="E7" s="101">
        <v>310</v>
      </c>
      <c r="F7" s="101">
        <v>613</v>
      </c>
    </row>
    <row r="8" spans="1:7" s="9" customFormat="1" ht="18" customHeight="1">
      <c r="A8" s="210" t="s">
        <v>552</v>
      </c>
      <c r="B8" s="103">
        <v>15</v>
      </c>
      <c r="C8" s="101">
        <v>932</v>
      </c>
      <c r="D8" s="101">
        <v>922</v>
      </c>
      <c r="E8" s="101">
        <v>305</v>
      </c>
      <c r="F8" s="101">
        <v>617</v>
      </c>
    </row>
    <row r="9" spans="1:7" s="9" customFormat="1" ht="18" customHeight="1">
      <c r="A9" s="233" t="s">
        <v>597</v>
      </c>
      <c r="B9" s="130">
        <v>15</v>
      </c>
      <c r="C9" s="221">
        <v>932</v>
      </c>
      <c r="D9" s="221">
        <f>SUM(E9:F9)</f>
        <v>924</v>
      </c>
      <c r="E9" s="221">
        <v>306</v>
      </c>
      <c r="F9" s="221">
        <v>618</v>
      </c>
    </row>
    <row r="10" spans="1:7" s="3" customFormat="1">
      <c r="A10" s="214"/>
      <c r="B10" s="214"/>
      <c r="C10" s="214"/>
      <c r="D10" s="214"/>
      <c r="E10" s="215"/>
      <c r="F10" s="216" t="s">
        <v>332</v>
      </c>
    </row>
    <row r="11" spans="1:7">
      <c r="A11" s="114"/>
      <c r="B11" s="114"/>
      <c r="C11" s="114"/>
      <c r="D11" s="114"/>
      <c r="E11" s="114"/>
      <c r="F11" s="114"/>
    </row>
  </sheetData>
  <mergeCells count="2">
    <mergeCell ref="A3:A4"/>
    <mergeCell ref="D3:F3"/>
  </mergeCells>
  <phoneticPr fontId="4"/>
  <pageMargins left="0.51181102362204722" right="0.51181102362204722" top="0.70866141732283472" bottom="0.51181102362204722"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H49"/>
  <sheetViews>
    <sheetView showGridLines="0" showOutlineSymbols="0" zoomScaleNormal="100" zoomScaleSheetLayoutView="100" workbookViewId="0">
      <selection activeCell="H28" sqref="H28"/>
    </sheetView>
  </sheetViews>
  <sheetFormatPr defaultColWidth="10.69921875" defaultRowHeight="13.2"/>
  <cols>
    <col min="1" max="1" width="35.69921875" style="98" customWidth="1"/>
    <col min="2" max="2" width="6.69921875" style="98" bestFit="1" customWidth="1"/>
    <col min="3" max="6" width="6.59765625" style="98" customWidth="1"/>
    <col min="7" max="7" width="9.09765625" style="98" customWidth="1"/>
    <col min="8" max="8" width="9.19921875" style="98" customWidth="1"/>
    <col min="9" max="9" width="6.59765625" style="98" customWidth="1"/>
    <col min="10" max="16384" width="10.69921875" style="98"/>
  </cols>
  <sheetData>
    <row r="1" spans="1:8" s="44" customFormat="1">
      <c r="A1" s="38" t="s">
        <v>586</v>
      </c>
      <c r="B1" s="43"/>
      <c r="C1" s="43"/>
      <c r="D1" s="43"/>
      <c r="E1" s="43"/>
      <c r="F1" s="43"/>
      <c r="G1" s="43"/>
      <c r="H1" s="43"/>
    </row>
    <row r="2" spans="1:8" s="44" customFormat="1">
      <c r="A2" s="43"/>
      <c r="B2" s="43"/>
      <c r="C2" s="43"/>
      <c r="D2" s="43"/>
      <c r="E2" s="43"/>
      <c r="G2" s="90"/>
      <c r="H2" s="48" t="s">
        <v>602</v>
      </c>
    </row>
    <row r="3" spans="1:8" s="46" customFormat="1" ht="17.25" customHeight="1">
      <c r="A3" s="191" t="s">
        <v>130</v>
      </c>
      <c r="B3" s="91"/>
      <c r="C3" s="92" t="s">
        <v>131</v>
      </c>
      <c r="D3" s="92"/>
      <c r="E3" s="92"/>
      <c r="F3" s="93"/>
      <c r="G3" s="194" t="s">
        <v>132</v>
      </c>
      <c r="H3" s="198" t="s">
        <v>133</v>
      </c>
    </row>
    <row r="4" spans="1:8" s="46" customFormat="1" ht="17.25" customHeight="1">
      <c r="A4" s="192"/>
      <c r="B4" s="55" t="s">
        <v>134</v>
      </c>
      <c r="C4" s="55" t="s">
        <v>135</v>
      </c>
      <c r="D4" s="55" t="s">
        <v>136</v>
      </c>
      <c r="E4" s="55" t="s">
        <v>137</v>
      </c>
      <c r="F4" s="55" t="s">
        <v>138</v>
      </c>
      <c r="G4" s="195"/>
      <c r="H4" s="199"/>
    </row>
    <row r="5" spans="1:8" s="69" customFormat="1" ht="21" customHeight="1">
      <c r="A5" s="94" t="s">
        <v>55</v>
      </c>
      <c r="B5" s="127">
        <f>B7+B9+B15+B21+B34+B36</f>
        <v>243</v>
      </c>
      <c r="C5" s="127">
        <f t="shared" ref="C5:H5" si="0">C7+C9+C15+C21+C34+C36</f>
        <v>0</v>
      </c>
      <c r="D5" s="127">
        <f t="shared" si="0"/>
        <v>0</v>
      </c>
      <c r="E5" s="127">
        <f t="shared" si="0"/>
        <v>68</v>
      </c>
      <c r="F5" s="127">
        <f t="shared" si="0"/>
        <v>175</v>
      </c>
      <c r="G5" s="127">
        <f t="shared" si="0"/>
        <v>16345</v>
      </c>
      <c r="H5" s="127">
        <f t="shared" si="0"/>
        <v>14754</v>
      </c>
    </row>
    <row r="6" spans="1:8" s="69" customFormat="1" ht="4.5" customHeight="1">
      <c r="A6" s="95"/>
      <c r="B6" s="53"/>
      <c r="C6" s="53"/>
      <c r="D6" s="53"/>
      <c r="E6" s="53"/>
      <c r="F6" s="53"/>
      <c r="G6" s="53"/>
      <c r="H6" s="53"/>
    </row>
    <row r="7" spans="1:8" s="69" customFormat="1" ht="15.75" customHeight="1">
      <c r="A7" s="95" t="s">
        <v>151</v>
      </c>
      <c r="B7" s="136">
        <v>0</v>
      </c>
      <c r="C7" s="137">
        <v>0</v>
      </c>
      <c r="D7" s="137">
        <v>0</v>
      </c>
      <c r="E7" s="137">
        <v>0</v>
      </c>
      <c r="F7" s="137">
        <v>0</v>
      </c>
      <c r="G7" s="137">
        <v>0</v>
      </c>
      <c r="H7" s="137">
        <v>0</v>
      </c>
    </row>
    <row r="8" spans="1:8" s="69" customFormat="1" ht="4.5" customHeight="1">
      <c r="A8" s="95"/>
      <c r="B8" s="136"/>
      <c r="C8" s="137"/>
      <c r="D8" s="137"/>
      <c r="E8" s="137"/>
      <c r="F8" s="137"/>
      <c r="G8" s="137"/>
      <c r="H8" s="137"/>
    </row>
    <row r="9" spans="1:8" s="69" customFormat="1" ht="15.75" customHeight="1">
      <c r="A9" s="95" t="s">
        <v>152</v>
      </c>
      <c r="B9" s="136">
        <f t="shared" ref="B9:H9" si="1">SUM(B11:B13)</f>
        <v>15</v>
      </c>
      <c r="C9" s="137">
        <f t="shared" si="1"/>
        <v>0</v>
      </c>
      <c r="D9" s="137">
        <f t="shared" si="1"/>
        <v>0</v>
      </c>
      <c r="E9" s="137">
        <f t="shared" si="1"/>
        <v>5</v>
      </c>
      <c r="F9" s="137">
        <f t="shared" si="1"/>
        <v>10</v>
      </c>
      <c r="G9" s="137">
        <f t="shared" si="1"/>
        <v>516</v>
      </c>
      <c r="H9" s="137">
        <f t="shared" si="1"/>
        <v>440</v>
      </c>
    </row>
    <row r="10" spans="1:8" s="69" customFormat="1" ht="4.5" customHeight="1">
      <c r="A10" s="95"/>
      <c r="B10" s="136"/>
      <c r="C10" s="137"/>
      <c r="D10" s="137"/>
      <c r="E10" s="137"/>
      <c r="F10" s="137"/>
      <c r="G10" s="137"/>
      <c r="H10" s="137"/>
    </row>
    <row r="11" spans="1:8" s="69" customFormat="1" ht="15.9" customHeight="1">
      <c r="A11" s="95" t="s">
        <v>587</v>
      </c>
      <c r="B11" s="136">
        <v>3</v>
      </c>
      <c r="C11" s="137">
        <v>0</v>
      </c>
      <c r="D11" s="137">
        <v>0</v>
      </c>
      <c r="E11" s="137">
        <v>1</v>
      </c>
      <c r="F11" s="137">
        <v>2</v>
      </c>
      <c r="G11" s="137">
        <v>250</v>
      </c>
      <c r="H11" s="137">
        <v>207</v>
      </c>
    </row>
    <row r="12" spans="1:8" s="69" customFormat="1" ht="15.9" customHeight="1">
      <c r="A12" s="95" t="s">
        <v>272</v>
      </c>
      <c r="B12" s="136">
        <v>8</v>
      </c>
      <c r="C12" s="137">
        <v>0</v>
      </c>
      <c r="D12" s="137">
        <v>0</v>
      </c>
      <c r="E12" s="137">
        <v>0</v>
      </c>
      <c r="F12" s="137">
        <v>8</v>
      </c>
      <c r="G12" s="137">
        <v>266</v>
      </c>
      <c r="H12" s="137">
        <v>233</v>
      </c>
    </row>
    <row r="13" spans="1:8" s="69" customFormat="1" ht="15.9" customHeight="1">
      <c r="A13" s="95" t="s">
        <v>273</v>
      </c>
      <c r="B13" s="136">
        <v>4</v>
      </c>
      <c r="C13" s="137" t="s">
        <v>299</v>
      </c>
      <c r="D13" s="137" t="s">
        <v>299</v>
      </c>
      <c r="E13" s="137">
        <v>4</v>
      </c>
      <c r="F13" s="137" t="s">
        <v>299</v>
      </c>
      <c r="G13" s="137" t="s">
        <v>299</v>
      </c>
      <c r="H13" s="137" t="s">
        <v>299</v>
      </c>
    </row>
    <row r="14" spans="1:8" s="69" customFormat="1" ht="4.5" customHeight="1">
      <c r="A14" s="95"/>
      <c r="B14" s="136"/>
      <c r="C14" s="137"/>
      <c r="D14" s="137"/>
      <c r="E14" s="137"/>
      <c r="F14" s="137"/>
      <c r="G14" s="137"/>
      <c r="H14" s="137"/>
    </row>
    <row r="15" spans="1:8" s="69" customFormat="1" ht="15.75" customHeight="1">
      <c r="A15" s="95" t="s">
        <v>203</v>
      </c>
      <c r="B15" s="136">
        <f t="shared" ref="B15:H15" si="2">SUM(B17:B19)</f>
        <v>15</v>
      </c>
      <c r="C15" s="137">
        <f t="shared" si="2"/>
        <v>0</v>
      </c>
      <c r="D15" s="137">
        <f t="shared" si="2"/>
        <v>0</v>
      </c>
      <c r="E15" s="137">
        <f t="shared" si="2"/>
        <v>1</v>
      </c>
      <c r="F15" s="137">
        <f t="shared" si="2"/>
        <v>14</v>
      </c>
      <c r="G15" s="137">
        <f t="shared" si="2"/>
        <v>495</v>
      </c>
      <c r="H15" s="137">
        <f t="shared" si="2"/>
        <v>451</v>
      </c>
    </row>
    <row r="16" spans="1:8" s="69" customFormat="1" ht="4.5" customHeight="1">
      <c r="A16" s="95"/>
      <c r="B16" s="76"/>
      <c r="C16" s="53"/>
      <c r="D16" s="53"/>
      <c r="E16" s="53"/>
      <c r="F16" s="53"/>
      <c r="G16" s="53"/>
      <c r="H16" s="53"/>
    </row>
    <row r="17" spans="1:8" s="69" customFormat="1" ht="15.75" customHeight="1">
      <c r="A17" s="95" t="s">
        <v>274</v>
      </c>
      <c r="B17" s="460">
        <v>9</v>
      </c>
      <c r="C17" s="461">
        <v>0</v>
      </c>
      <c r="D17" s="461">
        <v>0</v>
      </c>
      <c r="E17" s="461">
        <v>0</v>
      </c>
      <c r="F17" s="461">
        <v>9</v>
      </c>
      <c r="G17" s="461">
        <v>401</v>
      </c>
      <c r="H17" s="461">
        <v>387</v>
      </c>
    </row>
    <row r="18" spans="1:8" s="69" customFormat="1" ht="15.75" customHeight="1">
      <c r="A18" s="95" t="s">
        <v>589</v>
      </c>
      <c r="B18" s="460">
        <v>5</v>
      </c>
      <c r="C18" s="461">
        <v>0</v>
      </c>
      <c r="D18" s="461">
        <v>0</v>
      </c>
      <c r="E18" s="461">
        <v>1</v>
      </c>
      <c r="F18" s="461">
        <v>4</v>
      </c>
      <c r="G18" s="461">
        <v>85</v>
      </c>
      <c r="H18" s="462">
        <v>56</v>
      </c>
    </row>
    <row r="19" spans="1:8" s="69" customFormat="1" ht="15.9" customHeight="1">
      <c r="A19" s="95" t="s">
        <v>275</v>
      </c>
      <c r="B19" s="460">
        <v>1</v>
      </c>
      <c r="C19" s="461">
        <v>0</v>
      </c>
      <c r="D19" s="461">
        <v>0</v>
      </c>
      <c r="E19" s="461">
        <v>0</v>
      </c>
      <c r="F19" s="461">
        <v>1</v>
      </c>
      <c r="G19" s="461">
        <v>9</v>
      </c>
      <c r="H19" s="461">
        <v>8</v>
      </c>
    </row>
    <row r="20" spans="1:8" s="69" customFormat="1" ht="4.5" customHeight="1">
      <c r="A20" s="95"/>
      <c r="B20" s="136"/>
      <c r="C20" s="137"/>
      <c r="D20" s="137"/>
      <c r="E20" s="137"/>
      <c r="F20" s="137"/>
      <c r="G20" s="137"/>
      <c r="H20" s="137"/>
    </row>
    <row r="21" spans="1:8" s="69" customFormat="1" ht="21" customHeight="1">
      <c r="A21" s="96" t="s">
        <v>153</v>
      </c>
      <c r="B21" s="76">
        <f t="shared" ref="B21:H21" si="3">SUM(B23:B34)</f>
        <v>139</v>
      </c>
      <c r="C21" s="53">
        <f t="shared" si="3"/>
        <v>0</v>
      </c>
      <c r="D21" s="53">
        <f t="shared" si="3"/>
        <v>0</v>
      </c>
      <c r="E21" s="53">
        <f t="shared" si="3"/>
        <v>45</v>
      </c>
      <c r="F21" s="53">
        <f t="shared" si="3"/>
        <v>94</v>
      </c>
      <c r="G21" s="53">
        <f t="shared" si="3"/>
        <v>13342</v>
      </c>
      <c r="H21" s="53">
        <f t="shared" si="3"/>
        <v>12235</v>
      </c>
    </row>
    <row r="22" spans="1:8" s="69" customFormat="1" ht="4.5" customHeight="1">
      <c r="A22" s="95"/>
      <c r="B22" s="76"/>
      <c r="C22" s="53"/>
      <c r="D22" s="53"/>
      <c r="E22" s="53"/>
      <c r="F22" s="53"/>
      <c r="G22" s="53"/>
      <c r="H22" s="53"/>
    </row>
    <row r="23" spans="1:8" s="69" customFormat="1" ht="15.9" customHeight="1">
      <c r="A23" s="96" t="s">
        <v>590</v>
      </c>
      <c r="B23" s="76">
        <v>0</v>
      </c>
      <c r="C23" s="53">
        <v>0</v>
      </c>
      <c r="D23" s="53">
        <v>0</v>
      </c>
      <c r="E23" s="53">
        <v>0</v>
      </c>
      <c r="F23" s="53">
        <v>0</v>
      </c>
      <c r="G23" s="53">
        <v>0</v>
      </c>
      <c r="H23" s="53">
        <v>0</v>
      </c>
    </row>
    <row r="24" spans="1:8" s="69" customFormat="1" ht="15.9" customHeight="1">
      <c r="A24" s="96" t="s">
        <v>276</v>
      </c>
      <c r="B24" s="76">
        <v>2</v>
      </c>
      <c r="C24" s="53">
        <v>0</v>
      </c>
      <c r="D24" s="53">
        <v>0</v>
      </c>
      <c r="E24" s="53">
        <v>0</v>
      </c>
      <c r="F24" s="53">
        <v>2</v>
      </c>
      <c r="G24" s="53">
        <v>45</v>
      </c>
      <c r="H24" s="53">
        <v>37</v>
      </c>
    </row>
    <row r="25" spans="1:8" s="69" customFormat="1" ht="15.9" customHeight="1">
      <c r="A25" s="96" t="s">
        <v>591</v>
      </c>
      <c r="B25" s="76">
        <v>1</v>
      </c>
      <c r="C25" s="53">
        <v>0</v>
      </c>
      <c r="D25" s="53">
        <v>0</v>
      </c>
      <c r="E25" s="53">
        <v>0</v>
      </c>
      <c r="F25" s="53">
        <v>1</v>
      </c>
      <c r="G25" s="53">
        <v>15</v>
      </c>
      <c r="H25" s="53">
        <v>7</v>
      </c>
    </row>
    <row r="26" spans="1:8" s="69" customFormat="1" ht="15.9" customHeight="1">
      <c r="A26" s="96" t="s">
        <v>277</v>
      </c>
      <c r="B26" s="76">
        <f>SUM(C26:F26)</f>
        <v>114</v>
      </c>
      <c r="C26" s="53">
        <v>0</v>
      </c>
      <c r="D26" s="53">
        <v>0</v>
      </c>
      <c r="E26" s="53">
        <v>29</v>
      </c>
      <c r="F26" s="53">
        <v>85</v>
      </c>
      <c r="G26" s="53">
        <v>12986</v>
      </c>
      <c r="H26" s="53">
        <v>11995</v>
      </c>
    </row>
    <row r="27" spans="1:8" s="69" customFormat="1" ht="15.9" customHeight="1">
      <c r="A27" s="96" t="s">
        <v>592</v>
      </c>
      <c r="B27" s="76">
        <v>4</v>
      </c>
      <c r="C27" s="53">
        <v>0</v>
      </c>
      <c r="D27" s="53">
        <v>0</v>
      </c>
      <c r="E27" s="53">
        <v>0</v>
      </c>
      <c r="F27" s="53">
        <v>4</v>
      </c>
      <c r="G27" s="53">
        <v>186</v>
      </c>
      <c r="H27" s="53">
        <v>146</v>
      </c>
    </row>
    <row r="28" spans="1:8" s="69" customFormat="1" ht="15.9" customHeight="1">
      <c r="A28" s="96" t="s">
        <v>278</v>
      </c>
      <c r="B28" s="76">
        <v>2</v>
      </c>
      <c r="C28" s="53">
        <v>0</v>
      </c>
      <c r="D28" s="53">
        <v>0</v>
      </c>
      <c r="E28" s="53">
        <v>2</v>
      </c>
      <c r="F28" s="53">
        <v>0</v>
      </c>
      <c r="G28" s="53">
        <v>70</v>
      </c>
      <c r="H28" s="53">
        <v>50</v>
      </c>
    </row>
    <row r="29" spans="1:8" s="69" customFormat="1" ht="15.9" customHeight="1">
      <c r="A29" s="96" t="s">
        <v>593</v>
      </c>
      <c r="B29" s="76">
        <v>1</v>
      </c>
      <c r="C29" s="53">
        <v>0</v>
      </c>
      <c r="D29" s="53">
        <v>0</v>
      </c>
      <c r="E29" s="53">
        <v>0</v>
      </c>
      <c r="F29" s="53">
        <v>1</v>
      </c>
      <c r="G29" s="53">
        <v>0</v>
      </c>
      <c r="H29" s="53">
        <v>0</v>
      </c>
    </row>
    <row r="30" spans="1:8" s="69" customFormat="1" ht="15.9" customHeight="1">
      <c r="A30" s="96" t="s">
        <v>279</v>
      </c>
      <c r="B30" s="136">
        <v>9</v>
      </c>
      <c r="C30" s="137">
        <v>0</v>
      </c>
      <c r="D30" s="137">
        <v>0</v>
      </c>
      <c r="E30" s="137">
        <v>9</v>
      </c>
      <c r="F30" s="137">
        <v>0</v>
      </c>
      <c r="G30" s="137">
        <v>0</v>
      </c>
      <c r="H30" s="137">
        <v>0</v>
      </c>
    </row>
    <row r="31" spans="1:8" s="69" customFormat="1" ht="15.9" customHeight="1">
      <c r="A31" s="96" t="s">
        <v>280</v>
      </c>
      <c r="B31" s="136">
        <v>2</v>
      </c>
      <c r="C31" s="137">
        <v>0</v>
      </c>
      <c r="D31" s="137">
        <v>0</v>
      </c>
      <c r="E31" s="137">
        <v>2</v>
      </c>
      <c r="F31" s="137">
        <v>0</v>
      </c>
      <c r="G31" s="137">
        <v>0</v>
      </c>
      <c r="H31" s="137">
        <v>0</v>
      </c>
    </row>
    <row r="32" spans="1:8" s="69" customFormat="1" ht="15.9" customHeight="1">
      <c r="A32" s="96" t="s">
        <v>594</v>
      </c>
      <c r="B32" s="136">
        <v>3</v>
      </c>
      <c r="C32" s="137">
        <v>0</v>
      </c>
      <c r="D32" s="137">
        <v>0</v>
      </c>
      <c r="E32" s="137">
        <v>3</v>
      </c>
      <c r="F32" s="137">
        <v>0</v>
      </c>
      <c r="G32" s="137">
        <v>0</v>
      </c>
      <c r="H32" s="137">
        <v>0</v>
      </c>
    </row>
    <row r="33" spans="1:8" s="69" customFormat="1" ht="4.5" customHeight="1">
      <c r="A33" s="96"/>
      <c r="B33" s="76"/>
      <c r="C33" s="53"/>
      <c r="D33" s="53"/>
      <c r="E33" s="53"/>
      <c r="F33" s="53"/>
      <c r="G33" s="53"/>
      <c r="H33" s="53"/>
    </row>
    <row r="34" spans="1:8" s="69" customFormat="1" ht="15.75" customHeight="1">
      <c r="A34" s="97" t="s">
        <v>154</v>
      </c>
      <c r="B34" s="137">
        <v>1</v>
      </c>
      <c r="C34" s="137">
        <v>0</v>
      </c>
      <c r="D34" s="137">
        <v>0</v>
      </c>
      <c r="E34" s="137">
        <v>0</v>
      </c>
      <c r="F34" s="137">
        <v>1</v>
      </c>
      <c r="G34" s="137">
        <v>40</v>
      </c>
      <c r="H34" s="137">
        <v>0</v>
      </c>
    </row>
    <row r="35" spans="1:8" s="69" customFormat="1" ht="4.5" customHeight="1">
      <c r="A35" s="96"/>
      <c r="B35" s="76"/>
      <c r="C35" s="53"/>
      <c r="D35" s="53"/>
      <c r="E35" s="53"/>
      <c r="F35" s="53"/>
      <c r="G35" s="53"/>
      <c r="H35" s="53"/>
    </row>
    <row r="36" spans="1:8" s="69" customFormat="1" ht="15.75" customHeight="1">
      <c r="A36" s="96" t="s">
        <v>155</v>
      </c>
      <c r="B36" s="76">
        <f t="shared" ref="B36:H36" si="4">SUM(B38:B39)</f>
        <v>73</v>
      </c>
      <c r="C36" s="53">
        <f t="shared" si="4"/>
        <v>0</v>
      </c>
      <c r="D36" s="53">
        <f t="shared" si="4"/>
        <v>0</v>
      </c>
      <c r="E36" s="53">
        <f t="shared" si="4"/>
        <v>17</v>
      </c>
      <c r="F36" s="53">
        <f t="shared" si="4"/>
        <v>56</v>
      </c>
      <c r="G36" s="53">
        <f t="shared" si="4"/>
        <v>1952</v>
      </c>
      <c r="H36" s="53">
        <f t="shared" si="4"/>
        <v>1628</v>
      </c>
    </row>
    <row r="37" spans="1:8" s="69" customFormat="1" ht="4.5" customHeight="1">
      <c r="A37" s="112"/>
      <c r="B37" s="76"/>
      <c r="C37" s="53"/>
      <c r="D37" s="53"/>
      <c r="E37" s="53"/>
      <c r="F37" s="53"/>
      <c r="G37" s="53"/>
      <c r="H37" s="53"/>
    </row>
    <row r="38" spans="1:8" s="69" customFormat="1" ht="15.9" customHeight="1">
      <c r="A38" s="97" t="s">
        <v>595</v>
      </c>
      <c r="B38" s="136">
        <v>17</v>
      </c>
      <c r="C38" s="137" t="s">
        <v>588</v>
      </c>
      <c r="D38" s="137" t="s">
        <v>588</v>
      </c>
      <c r="E38" s="137">
        <v>17</v>
      </c>
      <c r="F38" s="137" t="s">
        <v>588</v>
      </c>
      <c r="G38" s="137" t="s">
        <v>588</v>
      </c>
      <c r="H38" s="137" t="s">
        <v>588</v>
      </c>
    </row>
    <row r="39" spans="1:8" s="69" customFormat="1" ht="15.9" customHeight="1">
      <c r="A39" s="97" t="s">
        <v>281</v>
      </c>
      <c r="B39" s="283">
        <v>56</v>
      </c>
      <c r="C39" s="284">
        <v>0</v>
      </c>
      <c r="D39" s="284">
        <v>0</v>
      </c>
      <c r="E39" s="284">
        <v>0</v>
      </c>
      <c r="F39" s="284">
        <v>56</v>
      </c>
      <c r="G39" s="284">
        <v>1952</v>
      </c>
      <c r="H39" s="284">
        <v>1628</v>
      </c>
    </row>
    <row r="40" spans="1:8">
      <c r="A40" s="73" t="s">
        <v>259</v>
      </c>
      <c r="B40" s="76"/>
      <c r="C40" s="53"/>
      <c r="D40" s="53"/>
      <c r="E40" s="53"/>
      <c r="F40" s="99"/>
      <c r="G40" s="99"/>
      <c r="H40" s="71"/>
    </row>
    <row r="41" spans="1:8" s="43" customFormat="1">
      <c r="A41" s="43" t="s">
        <v>340</v>
      </c>
      <c r="H41" s="48"/>
    </row>
    <row r="42" spans="1:8" s="43" customFormat="1">
      <c r="A42" s="43" t="s">
        <v>339</v>
      </c>
      <c r="H42" s="48"/>
    </row>
    <row r="43" spans="1:8">
      <c r="G43" s="43"/>
      <c r="H43" s="48"/>
    </row>
    <row r="44" spans="1:8">
      <c r="G44" s="43"/>
      <c r="H44" s="48"/>
    </row>
    <row r="45" spans="1:8">
      <c r="G45" s="43"/>
      <c r="H45" s="48"/>
    </row>
    <row r="46" spans="1:8">
      <c r="G46" s="43"/>
      <c r="H46" s="48"/>
    </row>
    <row r="47" spans="1:8">
      <c r="G47" s="43"/>
      <c r="H47" s="48"/>
    </row>
    <row r="48" spans="1:8">
      <c r="G48" s="43"/>
      <c r="H48" s="48"/>
    </row>
    <row r="49" spans="8:8">
      <c r="H49" s="111"/>
    </row>
  </sheetData>
  <mergeCells count="3">
    <mergeCell ref="A3:A4"/>
    <mergeCell ref="G3:G4"/>
    <mergeCell ref="H3:H4"/>
  </mergeCells>
  <phoneticPr fontId="4"/>
  <pageMargins left="0.51181102362204722" right="0.47244094488188981" top="0.70866141732283472" bottom="0.51181102362204722" header="0" footer="0"/>
  <pageSetup paperSize="9" scale="9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21"/>
  <sheetViews>
    <sheetView showGridLines="0" showOutlineSymbols="0" zoomScaleNormal="100" zoomScaleSheetLayoutView="100" workbookViewId="0">
      <selection activeCell="D25" sqref="D25"/>
    </sheetView>
  </sheetViews>
  <sheetFormatPr defaultColWidth="10.69921875" defaultRowHeight="13.2"/>
  <cols>
    <col min="1" max="1" width="11.09765625" style="1" customWidth="1"/>
    <col min="2" max="7" width="12.3984375" style="1" customWidth="1"/>
    <col min="8" max="16384" width="10.69921875" style="1"/>
  </cols>
  <sheetData>
    <row r="1" spans="1:9" s="3" customFormat="1" ht="15.9" customHeight="1">
      <c r="A1" s="2" t="s">
        <v>13</v>
      </c>
      <c r="B1" s="1"/>
      <c r="C1" s="1"/>
      <c r="D1" s="1"/>
      <c r="E1" s="1"/>
      <c r="F1" s="1"/>
      <c r="G1" s="1"/>
    </row>
    <row r="2" spans="1:9" s="3" customFormat="1" ht="15.9" customHeight="1">
      <c r="A2" s="114"/>
      <c r="B2" s="114"/>
      <c r="C2" s="114"/>
      <c r="D2" s="114"/>
      <c r="E2" s="114"/>
      <c r="F2" s="118"/>
      <c r="G2" s="217"/>
    </row>
    <row r="3" spans="1:9" s="3" customFormat="1" ht="17.25" customHeight="1">
      <c r="A3" s="201" t="s">
        <v>6</v>
      </c>
      <c r="B3" s="202" t="s">
        <v>7</v>
      </c>
      <c r="C3" s="218"/>
      <c r="D3" s="202" t="s">
        <v>8</v>
      </c>
      <c r="E3" s="218"/>
      <c r="F3" s="219" t="s">
        <v>553</v>
      </c>
      <c r="G3" s="220"/>
      <c r="H3" s="5"/>
    </row>
    <row r="4" spans="1:9" s="3" customFormat="1" ht="17.25" customHeight="1">
      <c r="A4" s="206"/>
      <c r="B4" s="207" t="s">
        <v>9</v>
      </c>
      <c r="C4" s="207" t="s">
        <v>10</v>
      </c>
      <c r="D4" s="207" t="s">
        <v>9</v>
      </c>
      <c r="E4" s="207" t="s">
        <v>10</v>
      </c>
      <c r="F4" s="207" t="s">
        <v>9</v>
      </c>
      <c r="G4" s="208" t="s">
        <v>10</v>
      </c>
      <c r="H4" s="5"/>
    </row>
    <row r="5" spans="1:9" s="3" customFormat="1" ht="18" customHeight="1">
      <c r="A5" s="209" t="s">
        <v>596</v>
      </c>
      <c r="B5" s="103">
        <v>32</v>
      </c>
      <c r="C5" s="101">
        <v>1002</v>
      </c>
      <c r="D5" s="105">
        <v>1</v>
      </c>
      <c r="E5" s="101">
        <v>42</v>
      </c>
      <c r="F5" s="101">
        <v>3</v>
      </c>
      <c r="G5" s="101">
        <v>80</v>
      </c>
      <c r="H5" s="5"/>
    </row>
    <row r="6" spans="1:9" s="3" customFormat="1" ht="18" customHeight="1">
      <c r="A6" s="210" t="s">
        <v>346</v>
      </c>
      <c r="B6" s="103">
        <v>23</v>
      </c>
      <c r="C6" s="101">
        <v>1006</v>
      </c>
      <c r="D6" s="105">
        <v>1</v>
      </c>
      <c r="E6" s="101">
        <v>50</v>
      </c>
      <c r="F6" s="101">
        <v>4</v>
      </c>
      <c r="G6" s="101">
        <v>90</v>
      </c>
      <c r="H6" s="5"/>
    </row>
    <row r="7" spans="1:9" s="5" customFormat="1" ht="18" customHeight="1">
      <c r="A7" s="211" t="s">
        <v>347</v>
      </c>
      <c r="B7" s="103">
        <v>19</v>
      </c>
      <c r="C7" s="101">
        <v>904</v>
      </c>
      <c r="D7" s="154">
        <v>2</v>
      </c>
      <c r="E7" s="101">
        <v>51</v>
      </c>
      <c r="F7" s="101">
        <v>4</v>
      </c>
      <c r="G7" s="101">
        <v>80</v>
      </c>
    </row>
    <row r="8" spans="1:9" s="5" customFormat="1" ht="18" customHeight="1">
      <c r="A8" s="210" t="s">
        <v>552</v>
      </c>
      <c r="B8" s="103">
        <v>24</v>
      </c>
      <c r="C8" s="101">
        <v>979</v>
      </c>
      <c r="D8" s="154">
        <v>2</v>
      </c>
      <c r="E8" s="101">
        <v>44</v>
      </c>
      <c r="F8" s="101">
        <v>1</v>
      </c>
      <c r="G8" s="101">
        <v>78</v>
      </c>
    </row>
    <row r="9" spans="1:9" s="5" customFormat="1" ht="18" customHeight="1">
      <c r="A9" s="212" t="s">
        <v>597</v>
      </c>
      <c r="B9" s="130">
        <v>24</v>
      </c>
      <c r="C9" s="221">
        <v>1012</v>
      </c>
      <c r="D9" s="222">
        <v>0</v>
      </c>
      <c r="E9" s="221">
        <v>69</v>
      </c>
      <c r="F9" s="221">
        <v>1</v>
      </c>
      <c r="G9" s="221">
        <v>89</v>
      </c>
    </row>
    <row r="10" spans="1:9" s="3" customFormat="1" ht="13.5" customHeight="1">
      <c r="A10" s="223"/>
      <c r="B10" s="224"/>
      <c r="C10" s="224"/>
      <c r="D10" s="224"/>
      <c r="E10" s="224"/>
      <c r="F10" s="224"/>
      <c r="G10" s="224"/>
      <c r="H10" s="5"/>
    </row>
    <row r="11" spans="1:9" s="3" customFormat="1" ht="13.5" customHeight="1">
      <c r="A11" s="114"/>
      <c r="B11" s="118"/>
      <c r="C11" s="225"/>
      <c r="D11" s="225"/>
      <c r="E11" s="225"/>
      <c r="F11" s="225"/>
      <c r="G11" s="225"/>
      <c r="H11" s="5"/>
    </row>
    <row r="12" spans="1:9" s="3" customFormat="1" ht="17.25" customHeight="1">
      <c r="A12" s="201" t="s">
        <v>6</v>
      </c>
      <c r="B12" s="219" t="s">
        <v>221</v>
      </c>
      <c r="C12" s="226"/>
      <c r="D12" s="227" t="s">
        <v>11</v>
      </c>
      <c r="E12" s="228"/>
      <c r="F12" s="227" t="s">
        <v>12</v>
      </c>
      <c r="G12" s="229"/>
      <c r="H12" s="17"/>
      <c r="I12" s="5"/>
    </row>
    <row r="13" spans="1:9" s="3" customFormat="1" ht="17.25" customHeight="1">
      <c r="A13" s="206"/>
      <c r="B13" s="230" t="s">
        <v>9</v>
      </c>
      <c r="C13" s="231" t="s">
        <v>10</v>
      </c>
      <c r="D13" s="231" t="s">
        <v>9</v>
      </c>
      <c r="E13" s="231" t="s">
        <v>10</v>
      </c>
      <c r="F13" s="231" t="s">
        <v>9</v>
      </c>
      <c r="G13" s="232" t="s">
        <v>10</v>
      </c>
      <c r="H13" s="18"/>
      <c r="I13" s="5"/>
    </row>
    <row r="14" spans="1:9" s="3" customFormat="1" ht="18" customHeight="1">
      <c r="A14" s="209" t="s">
        <v>596</v>
      </c>
      <c r="B14" s="155">
        <v>0</v>
      </c>
      <c r="C14" s="105">
        <v>16</v>
      </c>
      <c r="D14" s="105">
        <v>19</v>
      </c>
      <c r="E14" s="105">
        <v>352</v>
      </c>
      <c r="F14" s="105">
        <v>9</v>
      </c>
      <c r="G14" s="105">
        <v>512</v>
      </c>
      <c r="H14" s="19"/>
      <c r="I14" s="5"/>
    </row>
    <row r="15" spans="1:9" s="3" customFormat="1" ht="18" customHeight="1">
      <c r="A15" s="210" t="s">
        <v>346</v>
      </c>
      <c r="B15" s="155">
        <v>0</v>
      </c>
      <c r="C15" s="105">
        <v>13</v>
      </c>
      <c r="D15" s="105">
        <v>12</v>
      </c>
      <c r="E15" s="105">
        <v>366</v>
      </c>
      <c r="F15" s="105">
        <v>6</v>
      </c>
      <c r="G15" s="105">
        <v>487</v>
      </c>
      <c r="H15" s="19"/>
      <c r="I15" s="5"/>
    </row>
    <row r="16" spans="1:9" s="5" customFormat="1" ht="18" customHeight="1">
      <c r="A16" s="211" t="s">
        <v>347</v>
      </c>
      <c r="B16" s="155">
        <v>0</v>
      </c>
      <c r="C16" s="105">
        <v>14</v>
      </c>
      <c r="D16" s="105">
        <v>9</v>
      </c>
      <c r="E16" s="105">
        <v>305</v>
      </c>
      <c r="F16" s="105">
        <v>4</v>
      </c>
      <c r="G16" s="105">
        <v>454</v>
      </c>
      <c r="H16" s="20"/>
    </row>
    <row r="17" spans="1:7" s="5" customFormat="1" ht="18" customHeight="1">
      <c r="A17" s="210" t="s">
        <v>552</v>
      </c>
      <c r="B17" s="155">
        <v>0</v>
      </c>
      <c r="C17" s="105">
        <v>20</v>
      </c>
      <c r="D17" s="105">
        <v>13</v>
      </c>
      <c r="E17" s="105">
        <v>302</v>
      </c>
      <c r="F17" s="105">
        <v>8</v>
      </c>
      <c r="G17" s="105">
        <v>535</v>
      </c>
    </row>
    <row r="18" spans="1:7" s="5" customFormat="1" ht="18" customHeight="1">
      <c r="A18" s="233" t="s">
        <v>597</v>
      </c>
      <c r="B18" s="234">
        <v>0</v>
      </c>
      <c r="C18" s="213">
        <v>10</v>
      </c>
      <c r="D18" s="213">
        <v>18</v>
      </c>
      <c r="E18" s="213">
        <v>311</v>
      </c>
      <c r="F18" s="213">
        <v>5</v>
      </c>
      <c r="G18" s="213">
        <v>539</v>
      </c>
    </row>
    <row r="19" spans="1:7" s="3" customFormat="1" ht="13.5" customHeight="1">
      <c r="A19" s="215"/>
      <c r="B19" s="214"/>
      <c r="C19" s="214"/>
      <c r="D19" s="214"/>
      <c r="E19" s="214"/>
      <c r="F19" s="214"/>
      <c r="G19" s="216" t="s">
        <v>289</v>
      </c>
    </row>
    <row r="20" spans="1:7">
      <c r="A20" s="114"/>
      <c r="B20" s="114"/>
      <c r="C20" s="114"/>
      <c r="D20" s="114"/>
      <c r="E20" s="114"/>
      <c r="F20" s="114"/>
      <c r="G20" s="114"/>
    </row>
    <row r="21" spans="1:7">
      <c r="G21" s="59"/>
    </row>
  </sheetData>
  <mergeCells count="8">
    <mergeCell ref="A3:A4"/>
    <mergeCell ref="B3:C3"/>
    <mergeCell ref="D3:E3"/>
    <mergeCell ref="F3:G3"/>
    <mergeCell ref="A12:A13"/>
    <mergeCell ref="B12:C12"/>
    <mergeCell ref="D12:E12"/>
    <mergeCell ref="F12:G12"/>
  </mergeCells>
  <phoneticPr fontId="4"/>
  <pageMargins left="0.51181102362204722" right="0.51181102362204722" top="0.70866141732283472" bottom="0.51181102362204722" header="0" footer="0"/>
  <pageSetup paperSize="9" scale="1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showOutlineSymbols="0" zoomScaleNormal="100" zoomScaleSheetLayoutView="100" workbookViewId="0">
      <selection activeCell="C19" sqref="C19"/>
    </sheetView>
  </sheetViews>
  <sheetFormatPr defaultColWidth="10.69921875" defaultRowHeight="13.2"/>
  <cols>
    <col min="1" max="1" width="13.59765625" style="1" customWidth="1"/>
    <col min="2" max="4" width="18.59765625" style="1" customWidth="1"/>
    <col min="5" max="16384" width="10.69921875" style="1"/>
  </cols>
  <sheetData>
    <row r="1" spans="1:5" s="3" customFormat="1" ht="15.9" customHeight="1">
      <c r="A1" s="38" t="s">
        <v>285</v>
      </c>
      <c r="B1" s="43"/>
      <c r="C1" s="43"/>
      <c r="D1" s="43"/>
      <c r="E1" s="44"/>
    </row>
    <row r="2" spans="1:5" s="3" customFormat="1" ht="15.9" customHeight="1">
      <c r="A2" s="114"/>
      <c r="B2" s="114"/>
      <c r="C2" s="217" t="s">
        <v>286</v>
      </c>
      <c r="D2" s="114"/>
      <c r="E2" s="44"/>
    </row>
    <row r="3" spans="1:5" s="3" customFormat="1" ht="34.5" customHeight="1">
      <c r="A3" s="235" t="s">
        <v>0</v>
      </c>
      <c r="B3" s="236" t="s">
        <v>14</v>
      </c>
      <c r="C3" s="237" t="s">
        <v>15</v>
      </c>
      <c r="D3" s="114"/>
      <c r="E3" s="44"/>
    </row>
    <row r="4" spans="1:5" s="3" customFormat="1" ht="15.9" customHeight="1">
      <c r="A4" s="209" t="s">
        <v>596</v>
      </c>
      <c r="B4" s="104">
        <v>5462</v>
      </c>
      <c r="C4" s="105">
        <v>1883</v>
      </c>
      <c r="D4" s="114"/>
      <c r="E4" s="44"/>
    </row>
    <row r="5" spans="1:5" s="3" customFormat="1" ht="15.9" customHeight="1">
      <c r="A5" s="210" t="s">
        <v>346</v>
      </c>
      <c r="B5" s="104">
        <v>5339</v>
      </c>
      <c r="C5" s="105">
        <v>1923</v>
      </c>
      <c r="D5" s="214"/>
      <c r="E5" s="44"/>
    </row>
    <row r="6" spans="1:5" s="5" customFormat="1" ht="15.9" customHeight="1">
      <c r="A6" s="211" t="s">
        <v>347</v>
      </c>
      <c r="B6" s="104">
        <v>5136</v>
      </c>
      <c r="C6" s="105">
        <v>1968</v>
      </c>
      <c r="D6" s="225"/>
      <c r="E6" s="61"/>
    </row>
    <row r="7" spans="1:5" s="5" customFormat="1" ht="15.9" customHeight="1">
      <c r="A7" s="210" t="s">
        <v>552</v>
      </c>
      <c r="B7" s="104">
        <v>4942</v>
      </c>
      <c r="C7" s="105">
        <v>2011</v>
      </c>
      <c r="D7" s="225"/>
      <c r="E7" s="61"/>
    </row>
    <row r="8" spans="1:5" s="5" customFormat="1" ht="15.9" customHeight="1">
      <c r="A8" s="233" t="s">
        <v>597</v>
      </c>
      <c r="B8" s="131">
        <v>4848</v>
      </c>
      <c r="C8" s="213">
        <v>2010</v>
      </c>
      <c r="D8" s="225"/>
      <c r="E8" s="61"/>
    </row>
    <row r="9" spans="1:5" s="3" customFormat="1" ht="13.5" customHeight="1">
      <c r="A9" s="214"/>
      <c r="B9" s="238"/>
      <c r="C9" s="200" t="s">
        <v>223</v>
      </c>
      <c r="D9" s="225"/>
      <c r="E9" s="44"/>
    </row>
    <row r="10" spans="1:5" s="3" customFormat="1" ht="13.5" customHeight="1">
      <c r="A10" s="214"/>
      <c r="B10" s="238"/>
      <c r="C10" s="200"/>
      <c r="D10" s="225"/>
      <c r="E10" s="44"/>
    </row>
    <row r="11" spans="1:5" s="3" customFormat="1" ht="15.9" customHeight="1">
      <c r="A11" s="239" t="s">
        <v>311</v>
      </c>
      <c r="B11" s="225"/>
      <c r="C11" s="225"/>
      <c r="D11" s="225"/>
      <c r="E11" s="44"/>
    </row>
    <row r="12" spans="1:5" s="3" customFormat="1" ht="15.9" customHeight="1">
      <c r="A12" s="114"/>
      <c r="B12" s="225"/>
      <c r="C12" s="225"/>
      <c r="D12" s="225"/>
      <c r="E12" s="44"/>
    </row>
    <row r="13" spans="1:5" s="3" customFormat="1" ht="39" customHeight="1">
      <c r="A13" s="235" t="s">
        <v>0</v>
      </c>
      <c r="B13" s="240" t="s">
        <v>224</v>
      </c>
      <c r="C13" s="241" t="s">
        <v>16</v>
      </c>
      <c r="D13" s="225"/>
      <c r="E13" s="44"/>
    </row>
    <row r="14" spans="1:5" s="3" customFormat="1" ht="18" customHeight="1">
      <c r="A14" s="209" t="s">
        <v>596</v>
      </c>
      <c r="B14" s="103">
        <v>42779</v>
      </c>
      <c r="C14" s="101">
        <v>9284160</v>
      </c>
      <c r="D14" s="225"/>
      <c r="E14" s="44"/>
    </row>
    <row r="15" spans="1:5" s="3" customFormat="1" ht="18" customHeight="1">
      <c r="A15" s="210" t="s">
        <v>346</v>
      </c>
      <c r="B15" s="104">
        <v>41932</v>
      </c>
      <c r="C15" s="105">
        <v>9082135</v>
      </c>
      <c r="D15" s="238"/>
      <c r="E15" s="44"/>
    </row>
    <row r="16" spans="1:5" s="5" customFormat="1" ht="18" customHeight="1">
      <c r="A16" s="211" t="s">
        <v>347</v>
      </c>
      <c r="B16" s="104">
        <v>41105</v>
      </c>
      <c r="C16" s="105">
        <v>8905620</v>
      </c>
      <c r="D16" s="225"/>
      <c r="E16" s="61"/>
    </row>
    <row r="17" spans="1:5" s="5" customFormat="1" ht="18" customHeight="1">
      <c r="A17" s="210" t="s">
        <v>552</v>
      </c>
      <c r="B17" s="104">
        <v>40356</v>
      </c>
      <c r="C17" s="105">
        <v>8732000</v>
      </c>
      <c r="D17" s="225"/>
      <c r="E17" s="61"/>
    </row>
    <row r="18" spans="1:5" s="5" customFormat="1" ht="18" customHeight="1">
      <c r="A18" s="233" t="s">
        <v>597</v>
      </c>
      <c r="B18" s="131">
        <v>39603</v>
      </c>
      <c r="C18" s="213">
        <v>8558630</v>
      </c>
      <c r="D18" s="225"/>
      <c r="E18" s="61"/>
    </row>
    <row r="19" spans="1:5" s="3" customFormat="1" ht="13.5" customHeight="1">
      <c r="A19" s="214"/>
      <c r="B19" s="238"/>
      <c r="C19" s="200" t="s">
        <v>223</v>
      </c>
      <c r="D19" s="225"/>
      <c r="E19" s="44"/>
    </row>
    <row r="20" spans="1:5" s="3" customFormat="1" ht="15.9" customHeight="1">
      <c r="A20" s="214"/>
      <c r="B20" s="238"/>
      <c r="C20" s="200"/>
      <c r="D20" s="225"/>
      <c r="E20" s="44"/>
    </row>
    <row r="21" spans="1:5" s="3" customFormat="1" ht="15.9" customHeight="1">
      <c r="A21" s="239" t="s">
        <v>17</v>
      </c>
      <c r="B21" s="225"/>
      <c r="C21" s="225"/>
      <c r="D21" s="225"/>
      <c r="E21" s="44"/>
    </row>
    <row r="22" spans="1:5" s="3" customFormat="1" ht="15.75" customHeight="1">
      <c r="A22" s="114"/>
      <c r="B22" s="225"/>
      <c r="C22" s="225"/>
      <c r="D22" s="225"/>
      <c r="E22" s="44"/>
    </row>
    <row r="23" spans="1:5" s="3" customFormat="1" ht="18" customHeight="1">
      <c r="A23" s="235" t="s">
        <v>0</v>
      </c>
      <c r="B23" s="240" t="s">
        <v>224</v>
      </c>
      <c r="C23" s="240" t="s">
        <v>225</v>
      </c>
      <c r="D23" s="241" t="s">
        <v>16</v>
      </c>
      <c r="E23" s="44"/>
    </row>
    <row r="24" spans="1:5" s="3" customFormat="1" ht="18" customHeight="1">
      <c r="A24" s="209" t="s">
        <v>596</v>
      </c>
      <c r="B24" s="103">
        <v>4</v>
      </c>
      <c r="C24" s="101">
        <v>7</v>
      </c>
      <c r="D24" s="101">
        <v>262</v>
      </c>
      <c r="E24" s="44"/>
    </row>
    <row r="25" spans="1:5" s="5" customFormat="1" ht="18" customHeight="1">
      <c r="A25" s="210" t="s">
        <v>346</v>
      </c>
      <c r="B25" s="103">
        <v>5</v>
      </c>
      <c r="C25" s="101">
        <v>8</v>
      </c>
      <c r="D25" s="101">
        <v>299</v>
      </c>
      <c r="E25" s="61"/>
    </row>
    <row r="26" spans="1:5" s="5" customFormat="1" ht="18" customHeight="1">
      <c r="A26" s="211" t="s">
        <v>347</v>
      </c>
      <c r="B26" s="103">
        <v>5</v>
      </c>
      <c r="C26" s="101">
        <v>8</v>
      </c>
      <c r="D26" s="101">
        <v>298</v>
      </c>
      <c r="E26" s="61"/>
    </row>
    <row r="27" spans="1:5" s="3" customFormat="1" ht="18" customHeight="1">
      <c r="A27" s="210" t="s">
        <v>552</v>
      </c>
      <c r="B27" s="103">
        <v>7</v>
      </c>
      <c r="C27" s="101">
        <v>10</v>
      </c>
      <c r="D27" s="101">
        <v>401</v>
      </c>
      <c r="E27" s="44"/>
    </row>
    <row r="28" spans="1:5" s="3" customFormat="1" ht="18" customHeight="1">
      <c r="A28" s="233" t="s">
        <v>597</v>
      </c>
      <c r="B28" s="130">
        <v>8</v>
      </c>
      <c r="C28" s="221">
        <v>16</v>
      </c>
      <c r="D28" s="221">
        <v>564</v>
      </c>
      <c r="E28" s="44"/>
    </row>
    <row r="29" spans="1:5" s="3" customFormat="1" ht="13.5" customHeight="1">
      <c r="A29" s="214" t="s">
        <v>18</v>
      </c>
      <c r="B29" s="214"/>
      <c r="C29" s="214"/>
      <c r="D29" s="214"/>
      <c r="E29" s="44"/>
    </row>
    <row r="30" spans="1:5">
      <c r="A30" s="214" t="s">
        <v>287</v>
      </c>
      <c r="B30" s="114"/>
      <c r="C30" s="114"/>
      <c r="D30" s="216" t="s">
        <v>215</v>
      </c>
      <c r="E30" s="69"/>
    </row>
    <row r="31" spans="1:5">
      <c r="A31" s="43"/>
      <c r="B31" s="43"/>
      <c r="C31" s="43"/>
      <c r="D31" s="43"/>
    </row>
  </sheetData>
  <phoneticPr fontId="4"/>
  <pageMargins left="0.51181102362204722" right="0.51181102362204722" top="0.59055118110236227" bottom="0.51181102362204722" header="0" footer="0"/>
  <pageSetup paperSize="9" scale="12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showOutlineSymbols="0" zoomScaleNormal="100" zoomScaleSheetLayoutView="100" workbookViewId="0">
      <selection activeCell="D25" sqref="D25"/>
    </sheetView>
  </sheetViews>
  <sheetFormatPr defaultColWidth="10.69921875" defaultRowHeight="13.2"/>
  <cols>
    <col min="1" max="1" width="10.8984375" style="1" customWidth="1"/>
    <col min="2" max="4" width="7.59765625" style="1" customWidth="1"/>
    <col min="5" max="10" width="8.8984375" style="1" customWidth="1"/>
    <col min="11" max="16384" width="10.69921875" style="1"/>
  </cols>
  <sheetData>
    <row r="1" spans="1:11" s="3" customFormat="1" ht="13.5" customHeight="1">
      <c r="A1" s="38" t="s">
        <v>144</v>
      </c>
      <c r="B1" s="1"/>
      <c r="C1" s="1"/>
      <c r="D1" s="1"/>
      <c r="E1" s="1"/>
      <c r="F1" s="1"/>
      <c r="G1" s="1"/>
      <c r="H1" s="1"/>
      <c r="I1" s="1"/>
      <c r="J1" s="1"/>
    </row>
    <row r="2" spans="1:11" s="3" customFormat="1" ht="13.5" customHeight="1">
      <c r="A2" s="1"/>
      <c r="B2" s="1"/>
      <c r="C2" s="1"/>
      <c r="D2" s="1"/>
      <c r="E2" s="1"/>
      <c r="F2" s="1"/>
      <c r="G2" s="1"/>
      <c r="I2" s="35"/>
      <c r="J2" s="4" t="s">
        <v>554</v>
      </c>
    </row>
    <row r="3" spans="1:11" s="3" customFormat="1" ht="19.5" customHeight="1">
      <c r="A3" s="190" t="s">
        <v>0</v>
      </c>
      <c r="B3" s="13" t="s">
        <v>147</v>
      </c>
      <c r="C3" s="16"/>
      <c r="D3" s="14"/>
      <c r="E3" s="15" t="s">
        <v>148</v>
      </c>
      <c r="F3" s="15"/>
      <c r="G3" s="15"/>
      <c r="H3" s="39" t="s">
        <v>149</v>
      </c>
      <c r="I3" s="15"/>
      <c r="J3" s="15"/>
      <c r="K3" s="5"/>
    </row>
    <row r="4" spans="1:11" s="3" customFormat="1" ht="19.5" customHeight="1">
      <c r="A4" s="193"/>
      <c r="B4" s="6" t="s">
        <v>134</v>
      </c>
      <c r="C4" s="6" t="s">
        <v>142</v>
      </c>
      <c r="D4" s="6" t="s">
        <v>143</v>
      </c>
      <c r="E4" s="6" t="s">
        <v>134</v>
      </c>
      <c r="F4" s="6" t="s">
        <v>142</v>
      </c>
      <c r="G4" s="6" t="s">
        <v>143</v>
      </c>
      <c r="H4" s="6" t="s">
        <v>134</v>
      </c>
      <c r="I4" s="6" t="s">
        <v>142</v>
      </c>
      <c r="J4" s="7" t="s">
        <v>143</v>
      </c>
      <c r="K4" s="5"/>
    </row>
    <row r="5" spans="1:11" s="3" customFormat="1" ht="18" customHeight="1">
      <c r="A5" s="8" t="s">
        <v>555</v>
      </c>
      <c r="B5" s="62">
        <v>107</v>
      </c>
      <c r="C5" s="40">
        <v>30</v>
      </c>
      <c r="D5" s="40">
        <v>77</v>
      </c>
      <c r="E5" s="40">
        <v>11733</v>
      </c>
      <c r="F5" s="40">
        <v>3275</v>
      </c>
      <c r="G5" s="40">
        <v>8458</v>
      </c>
      <c r="H5" s="40">
        <v>11542</v>
      </c>
      <c r="I5" s="40">
        <v>3098</v>
      </c>
      <c r="J5" s="40">
        <v>8444</v>
      </c>
      <c r="K5" s="5"/>
    </row>
    <row r="6" spans="1:11" s="3" customFormat="1" ht="18" customHeight="1">
      <c r="A6" s="11" t="s">
        <v>345</v>
      </c>
      <c r="B6" s="62">
        <v>108</v>
      </c>
      <c r="C6" s="40">
        <v>29</v>
      </c>
      <c r="D6" s="40">
        <v>79</v>
      </c>
      <c r="E6" s="40">
        <v>11899</v>
      </c>
      <c r="F6" s="40">
        <v>3269</v>
      </c>
      <c r="G6" s="40">
        <v>8630</v>
      </c>
      <c r="H6" s="40">
        <v>11511</v>
      </c>
      <c r="I6" s="40">
        <v>2977</v>
      </c>
      <c r="J6" s="40">
        <v>8534</v>
      </c>
      <c r="K6" s="5"/>
    </row>
    <row r="7" spans="1:11" s="5" customFormat="1" ht="18" customHeight="1">
      <c r="A7" s="11" t="s">
        <v>330</v>
      </c>
      <c r="B7" s="62">
        <v>110</v>
      </c>
      <c r="C7" s="40">
        <v>29</v>
      </c>
      <c r="D7" s="40">
        <v>81</v>
      </c>
      <c r="E7" s="40">
        <v>12151</v>
      </c>
      <c r="F7" s="40">
        <v>3269</v>
      </c>
      <c r="G7" s="40">
        <v>8882</v>
      </c>
      <c r="H7" s="40">
        <v>11731</v>
      </c>
      <c r="I7" s="40">
        <v>2977</v>
      </c>
      <c r="J7" s="40">
        <v>8754</v>
      </c>
    </row>
    <row r="8" spans="1:11" s="5" customFormat="1" ht="18" customHeight="1">
      <c r="A8" s="242" t="s">
        <v>556</v>
      </c>
      <c r="B8" s="62">
        <v>112</v>
      </c>
      <c r="C8" s="40">
        <v>29</v>
      </c>
      <c r="D8" s="40">
        <v>83</v>
      </c>
      <c r="E8" s="40">
        <v>12519</v>
      </c>
      <c r="F8" s="40">
        <v>3284</v>
      </c>
      <c r="G8" s="40">
        <v>9235</v>
      </c>
      <c r="H8" s="40">
        <v>12051</v>
      </c>
      <c r="I8" s="40">
        <v>2896</v>
      </c>
      <c r="J8" s="40">
        <v>9155</v>
      </c>
      <c r="K8" s="61"/>
    </row>
    <row r="9" spans="1:11" s="5" customFormat="1" ht="18" customHeight="1">
      <c r="A9" s="243" t="s">
        <v>557</v>
      </c>
      <c r="B9" s="128">
        <v>114</v>
      </c>
      <c r="C9" s="129">
        <v>29</v>
      </c>
      <c r="D9" s="129">
        <v>85</v>
      </c>
      <c r="E9" s="129">
        <v>12986</v>
      </c>
      <c r="F9" s="129">
        <v>3284</v>
      </c>
      <c r="G9" s="129">
        <v>9702</v>
      </c>
      <c r="H9" s="129">
        <v>11995</v>
      </c>
      <c r="I9" s="129">
        <v>2700</v>
      </c>
      <c r="J9" s="129">
        <v>9295</v>
      </c>
      <c r="K9" s="61"/>
    </row>
    <row r="10" spans="1:11" s="3" customFormat="1" ht="13.5" customHeight="1">
      <c r="A10" s="52" t="s">
        <v>145</v>
      </c>
      <c r="B10" s="52"/>
      <c r="C10" s="52"/>
      <c r="D10" s="52"/>
      <c r="E10" s="52"/>
      <c r="F10" s="52"/>
      <c r="G10" s="52"/>
      <c r="H10" s="52"/>
      <c r="I10" s="244"/>
      <c r="J10" s="245" t="s">
        <v>284</v>
      </c>
    </row>
    <row r="13" spans="1:11">
      <c r="E13" s="43"/>
    </row>
  </sheetData>
  <mergeCells count="1">
    <mergeCell ref="A3:A4"/>
  </mergeCells>
  <phoneticPr fontId="4"/>
  <pageMargins left="0.51181102362204722" right="0.47244094488188981" top="0.70866141732283472" bottom="0.51181102362204722"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showOutlineSymbols="0" zoomScaleNormal="100" zoomScaleSheetLayoutView="100" workbookViewId="0">
      <selection activeCell="D24" sqref="D24"/>
    </sheetView>
  </sheetViews>
  <sheetFormatPr defaultColWidth="10.69921875" defaultRowHeight="13.2"/>
  <cols>
    <col min="1" max="1" width="16.69921875" style="1" customWidth="1"/>
    <col min="2" max="4" width="19.59765625" style="1" customWidth="1"/>
    <col min="5" max="5" width="1.19921875" style="1" customWidth="1"/>
    <col min="6" max="16384" width="10.69921875" style="1"/>
  </cols>
  <sheetData>
    <row r="1" spans="1:6" s="3" customFormat="1">
      <c r="A1" s="2" t="s">
        <v>28</v>
      </c>
      <c r="B1" s="21"/>
      <c r="C1" s="21"/>
      <c r="D1" s="21"/>
      <c r="E1" s="21"/>
      <c r="F1" s="1"/>
    </row>
    <row r="2" spans="1:6" s="3" customFormat="1" ht="8.25" customHeight="1">
      <c r="A2" s="114"/>
      <c r="B2" s="246"/>
      <c r="C2" s="246"/>
      <c r="D2" s="246"/>
      <c r="E2" s="246"/>
      <c r="F2" s="1"/>
    </row>
    <row r="3" spans="1:6" s="3" customFormat="1" ht="18" customHeight="1">
      <c r="A3" s="247" t="s">
        <v>204</v>
      </c>
      <c r="B3" s="248" t="s">
        <v>327</v>
      </c>
      <c r="C3" s="248" t="s">
        <v>305</v>
      </c>
      <c r="D3" s="249" t="s">
        <v>306</v>
      </c>
      <c r="E3" s="250"/>
      <c r="F3" s="5"/>
    </row>
    <row r="4" spans="1:6" s="10" customFormat="1" ht="17.25" customHeight="1">
      <c r="A4" s="209" t="s">
        <v>596</v>
      </c>
      <c r="B4" s="104">
        <v>6856</v>
      </c>
      <c r="C4" s="105">
        <v>6229</v>
      </c>
      <c r="D4" s="105">
        <v>627</v>
      </c>
      <c r="E4" s="105"/>
      <c r="F4" s="9"/>
    </row>
    <row r="5" spans="1:6" s="10" customFormat="1" ht="17.25" customHeight="1">
      <c r="A5" s="210" t="s">
        <v>346</v>
      </c>
      <c r="B5" s="104">
        <v>8384</v>
      </c>
      <c r="C5" s="105">
        <v>7710</v>
      </c>
      <c r="D5" s="105">
        <v>674</v>
      </c>
      <c r="E5" s="105"/>
      <c r="F5" s="9"/>
    </row>
    <row r="6" spans="1:6" s="10" customFormat="1" ht="17.25" customHeight="1">
      <c r="A6" s="211" t="s">
        <v>347</v>
      </c>
      <c r="B6" s="104">
        <f>SUM(C6:D6)</f>
        <v>14922</v>
      </c>
      <c r="C6" s="105">
        <v>14228</v>
      </c>
      <c r="D6" s="105">
        <v>694</v>
      </c>
      <c r="E6" s="105"/>
      <c r="F6" s="9"/>
    </row>
    <row r="7" spans="1:6" s="22" customFormat="1" ht="17.25" customHeight="1">
      <c r="A7" s="210" t="s">
        <v>552</v>
      </c>
      <c r="B7" s="104">
        <v>59129</v>
      </c>
      <c r="C7" s="105">
        <v>58533</v>
      </c>
      <c r="D7" s="105">
        <v>596</v>
      </c>
      <c r="E7" s="105"/>
      <c r="F7" s="27"/>
    </row>
    <row r="8" spans="1:6" s="22" customFormat="1" ht="17.25" customHeight="1">
      <c r="A8" s="233" t="s">
        <v>597</v>
      </c>
      <c r="B8" s="131">
        <f>SUM(C8:D8)</f>
        <v>42334</v>
      </c>
      <c r="C8" s="213">
        <v>41789</v>
      </c>
      <c r="D8" s="213">
        <v>545</v>
      </c>
      <c r="E8" s="105"/>
      <c r="F8" s="27"/>
    </row>
    <row r="9" spans="1:6" s="24" customFormat="1" ht="10.8">
      <c r="A9" s="251" t="s">
        <v>307</v>
      </c>
      <c r="B9" s="251"/>
      <c r="C9" s="252"/>
      <c r="D9" s="251"/>
      <c r="E9" s="253"/>
      <c r="F9" s="23"/>
    </row>
    <row r="10" spans="1:6" s="24" customFormat="1" ht="10.8">
      <c r="A10" s="251" t="s">
        <v>309</v>
      </c>
      <c r="B10" s="251"/>
      <c r="C10" s="251"/>
      <c r="D10" s="254"/>
      <c r="E10" s="251"/>
      <c r="F10" s="23"/>
    </row>
    <row r="11" spans="1:6" s="24" customFormat="1" ht="11.25" customHeight="1">
      <c r="A11" s="251" t="s">
        <v>308</v>
      </c>
      <c r="B11" s="251"/>
      <c r="C11" s="251"/>
      <c r="D11" s="254"/>
      <c r="E11" s="251"/>
      <c r="F11" s="23"/>
    </row>
    <row r="12" spans="1:6" s="24" customFormat="1">
      <c r="A12" s="251"/>
      <c r="B12" s="251"/>
      <c r="C12" s="251"/>
      <c r="D12" s="217" t="s">
        <v>29</v>
      </c>
      <c r="E12" s="252"/>
      <c r="F12" s="23"/>
    </row>
    <row r="13" spans="1:6">
      <c r="A13" s="114"/>
      <c r="B13" s="114"/>
      <c r="C13" s="114"/>
      <c r="D13" s="114"/>
      <c r="E13" s="114"/>
    </row>
  </sheetData>
  <phoneticPr fontId="4"/>
  <pageMargins left="0.51181102362204722" right="0.51181102362204722" top="0.51181102362204722" bottom="0.51181102362204722"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showOutlineSymbols="0" zoomScaleNormal="100" zoomScaleSheetLayoutView="100" workbookViewId="0">
      <selection activeCell="H14" sqref="H14"/>
    </sheetView>
  </sheetViews>
  <sheetFormatPr defaultColWidth="10.69921875" defaultRowHeight="13.2"/>
  <cols>
    <col min="1" max="1" width="13.59765625" style="1" customWidth="1"/>
    <col min="2" max="3" width="12.59765625" style="1" customWidth="1"/>
    <col min="4" max="4" width="12.3984375" style="1" customWidth="1"/>
    <col min="5" max="6" width="11.59765625" style="1" customWidth="1"/>
    <col min="7" max="7" width="12.3984375" style="1" customWidth="1"/>
    <col min="8" max="16384" width="10.69921875" style="1"/>
  </cols>
  <sheetData>
    <row r="1" spans="1:8" ht="15.9" customHeight="1">
      <c r="A1" s="38" t="s">
        <v>39</v>
      </c>
      <c r="B1" s="43"/>
      <c r="C1" s="43"/>
      <c r="D1" s="43"/>
      <c r="E1" s="43"/>
      <c r="F1" s="43"/>
      <c r="G1" s="43"/>
      <c r="H1" s="43"/>
    </row>
    <row r="2" spans="1:8" s="10" customFormat="1" ht="12.9" customHeight="1">
      <c r="A2" s="46"/>
      <c r="B2" s="64"/>
      <c r="C2" s="64"/>
      <c r="D2" s="64"/>
      <c r="E2" s="48" t="s">
        <v>30</v>
      </c>
      <c r="F2" s="64"/>
      <c r="G2" s="48"/>
      <c r="H2" s="46"/>
    </row>
    <row r="3" spans="1:8" s="10" customFormat="1" ht="19.2" customHeight="1">
      <c r="A3" s="186" t="s">
        <v>0</v>
      </c>
      <c r="B3" s="60" t="s">
        <v>31</v>
      </c>
      <c r="C3" s="60" t="s">
        <v>32</v>
      </c>
      <c r="D3" s="60" t="s">
        <v>33</v>
      </c>
      <c r="E3" s="184" t="s">
        <v>34</v>
      </c>
      <c r="F3" s="65"/>
      <c r="G3" s="46"/>
    </row>
    <row r="4" spans="1:8" s="46" customFormat="1" ht="17.25" customHeight="1">
      <c r="A4" s="255" t="s">
        <v>596</v>
      </c>
      <c r="B4" s="56">
        <v>3338</v>
      </c>
      <c r="C4" s="57">
        <v>1677</v>
      </c>
      <c r="D4" s="57">
        <v>99</v>
      </c>
      <c r="E4" s="57">
        <v>1562</v>
      </c>
      <c r="F4" s="65"/>
    </row>
    <row r="5" spans="1:8" s="46" customFormat="1" ht="17.25" customHeight="1">
      <c r="A5" s="256" t="s">
        <v>346</v>
      </c>
      <c r="B5" s="56">
        <v>2745</v>
      </c>
      <c r="C5" s="57">
        <v>1346</v>
      </c>
      <c r="D5" s="57">
        <v>90</v>
      </c>
      <c r="E5" s="57">
        <v>1309</v>
      </c>
      <c r="F5" s="57"/>
      <c r="G5" s="65"/>
    </row>
    <row r="6" spans="1:8" s="65" customFormat="1" ht="17.25" customHeight="1">
      <c r="A6" s="187" t="s">
        <v>347</v>
      </c>
      <c r="B6" s="56">
        <v>2269</v>
      </c>
      <c r="C6" s="57">
        <v>1111</v>
      </c>
      <c r="D6" s="57">
        <v>77</v>
      </c>
      <c r="E6" s="57">
        <v>1081</v>
      </c>
    </row>
    <row r="7" spans="1:8" s="65" customFormat="1" ht="17.25" customHeight="1">
      <c r="A7" s="256" t="s">
        <v>552</v>
      </c>
      <c r="B7" s="56">
        <v>1857</v>
      </c>
      <c r="C7" s="57">
        <v>883</v>
      </c>
      <c r="D7" s="57">
        <v>68</v>
      </c>
      <c r="E7" s="57">
        <v>906</v>
      </c>
    </row>
    <row r="8" spans="1:8" s="65" customFormat="1" ht="17.25" customHeight="1">
      <c r="A8" s="257" t="s">
        <v>597</v>
      </c>
      <c r="B8" s="152">
        <v>1495</v>
      </c>
      <c r="C8" s="153">
        <v>720</v>
      </c>
      <c r="D8" s="153">
        <v>61</v>
      </c>
      <c r="E8" s="153">
        <v>714</v>
      </c>
    </row>
    <row r="9" spans="1:8" s="10" customFormat="1">
      <c r="A9" s="66"/>
      <c r="B9" s="65"/>
      <c r="C9" s="65"/>
      <c r="D9" s="65"/>
      <c r="E9" s="102" t="s">
        <v>216</v>
      </c>
      <c r="F9" s="65"/>
      <c r="G9" s="58"/>
      <c r="H9" s="46"/>
    </row>
    <row r="10" spans="1:8" s="10" customFormat="1" ht="17.25" customHeight="1">
      <c r="A10" s="66"/>
      <c r="B10" s="65"/>
      <c r="C10" s="65"/>
      <c r="D10" s="65"/>
      <c r="E10" s="65"/>
      <c r="F10" s="65"/>
      <c r="G10" s="58"/>
      <c r="H10" s="46"/>
    </row>
    <row r="11" spans="1:8" s="10" customFormat="1" ht="17.25" customHeight="1">
      <c r="A11" s="38" t="s">
        <v>40</v>
      </c>
      <c r="B11" s="65"/>
      <c r="C11" s="65"/>
      <c r="D11" s="65"/>
      <c r="E11" s="65"/>
      <c r="F11" s="65"/>
      <c r="G11" s="66"/>
      <c r="H11" s="46"/>
    </row>
    <row r="12" spans="1:8" s="10" customFormat="1" ht="17.25" customHeight="1">
      <c r="A12" s="46"/>
      <c r="B12" s="46"/>
      <c r="C12" s="46"/>
      <c r="D12" s="46"/>
      <c r="E12" s="46"/>
      <c r="F12" s="108" t="s">
        <v>30</v>
      </c>
      <c r="G12" s="64"/>
      <c r="H12" s="46"/>
    </row>
    <row r="13" spans="1:8" s="10" customFormat="1" ht="19.2" customHeight="1">
      <c r="A13" s="186" t="s">
        <v>0</v>
      </c>
      <c r="B13" s="109" t="s">
        <v>31</v>
      </c>
      <c r="C13" s="109" t="s">
        <v>35</v>
      </c>
      <c r="D13" s="109" t="s">
        <v>36</v>
      </c>
      <c r="E13" s="109" t="s">
        <v>37</v>
      </c>
      <c r="F13" s="185" t="s">
        <v>38</v>
      </c>
      <c r="G13" s="64"/>
      <c r="H13" s="46"/>
    </row>
    <row r="14" spans="1:8" s="46" customFormat="1" ht="17.25" customHeight="1">
      <c r="A14" s="255" t="s">
        <v>596</v>
      </c>
      <c r="B14" s="56">
        <v>132694</v>
      </c>
      <c r="C14" s="57">
        <v>126294</v>
      </c>
      <c r="D14" s="57">
        <v>6099</v>
      </c>
      <c r="E14" s="57">
        <v>248</v>
      </c>
      <c r="F14" s="57">
        <v>53</v>
      </c>
      <c r="G14" s="64"/>
    </row>
    <row r="15" spans="1:8" s="46" customFormat="1" ht="17.25" customHeight="1">
      <c r="A15" s="256" t="s">
        <v>346</v>
      </c>
      <c r="B15" s="56">
        <v>135233</v>
      </c>
      <c r="C15" s="57">
        <v>128764</v>
      </c>
      <c r="D15" s="57">
        <v>6195</v>
      </c>
      <c r="E15" s="57">
        <v>222</v>
      </c>
      <c r="F15" s="57">
        <v>52</v>
      </c>
      <c r="G15" s="66"/>
    </row>
    <row r="16" spans="1:8" s="65" customFormat="1" ht="17.25" customHeight="1">
      <c r="A16" s="187" t="s">
        <v>347</v>
      </c>
      <c r="B16" s="56">
        <v>137386</v>
      </c>
      <c r="C16" s="57">
        <v>130792</v>
      </c>
      <c r="D16" s="57">
        <v>6320</v>
      </c>
      <c r="E16" s="57">
        <v>221</v>
      </c>
      <c r="F16" s="57">
        <v>53</v>
      </c>
      <c r="G16" s="64"/>
    </row>
    <row r="17" spans="1:8" s="65" customFormat="1" ht="17.25" customHeight="1">
      <c r="A17" s="256" t="s">
        <v>552</v>
      </c>
      <c r="B17" s="56">
        <v>138936</v>
      </c>
      <c r="C17" s="57">
        <v>132247</v>
      </c>
      <c r="D17" s="57">
        <v>6429</v>
      </c>
      <c r="E17" s="57">
        <v>213</v>
      </c>
      <c r="F17" s="57">
        <v>47</v>
      </c>
      <c r="G17" s="64"/>
    </row>
    <row r="18" spans="1:8" s="65" customFormat="1" ht="17.25" customHeight="1">
      <c r="A18" s="257" t="s">
        <v>597</v>
      </c>
      <c r="B18" s="152">
        <v>139974</v>
      </c>
      <c r="C18" s="153">
        <v>133124</v>
      </c>
      <c r="D18" s="153">
        <v>6574</v>
      </c>
      <c r="E18" s="153">
        <v>222</v>
      </c>
      <c r="F18" s="153">
        <v>54</v>
      </c>
      <c r="G18" s="64"/>
    </row>
    <row r="19" spans="1:8" s="10" customFormat="1">
      <c r="A19" s="66"/>
      <c r="B19" s="65"/>
      <c r="C19" s="110"/>
      <c r="D19" s="65"/>
      <c r="E19" s="65"/>
      <c r="F19" s="102" t="s">
        <v>216</v>
      </c>
      <c r="G19" s="64"/>
      <c r="H19" s="46"/>
    </row>
    <row r="20" spans="1:8" s="10" customFormat="1" ht="17.25" customHeight="1">
      <c r="A20" s="66"/>
      <c r="B20" s="65"/>
      <c r="C20" s="110"/>
      <c r="D20" s="65"/>
      <c r="E20" s="65"/>
      <c r="F20" s="102"/>
      <c r="G20" s="64"/>
      <c r="H20" s="46"/>
    </row>
    <row r="21" spans="1:8" s="10" customFormat="1" ht="17.25" customHeight="1">
      <c r="A21" s="38" t="s">
        <v>41</v>
      </c>
      <c r="B21" s="65"/>
      <c r="C21" s="110"/>
      <c r="D21" s="65"/>
      <c r="E21" s="65"/>
      <c r="F21" s="65"/>
      <c r="G21" s="64"/>
      <c r="H21" s="46"/>
    </row>
    <row r="22" spans="1:8" s="10" customFormat="1" ht="17.25" customHeight="1">
      <c r="A22" s="46"/>
      <c r="B22" s="108" t="s">
        <v>30</v>
      </c>
      <c r="C22" s="65"/>
      <c r="D22" s="46"/>
      <c r="E22" s="46"/>
      <c r="F22" s="46"/>
      <c r="G22" s="64"/>
      <c r="H22" s="46"/>
    </row>
    <row r="23" spans="1:8" s="10" customFormat="1" ht="19.2" customHeight="1">
      <c r="A23" s="186" t="s">
        <v>0</v>
      </c>
      <c r="B23" s="185" t="s">
        <v>31</v>
      </c>
      <c r="C23" s="67"/>
      <c r="D23" s="46"/>
      <c r="E23" s="46"/>
      <c r="F23" s="46"/>
      <c r="G23" s="64"/>
      <c r="H23" s="46"/>
    </row>
    <row r="24" spans="1:8" s="10" customFormat="1" ht="17.25" customHeight="1">
      <c r="A24" s="255" t="s">
        <v>596</v>
      </c>
      <c r="B24" s="100">
        <v>0</v>
      </c>
      <c r="C24" s="67"/>
      <c r="D24" s="46"/>
      <c r="E24" s="46"/>
      <c r="F24" s="46"/>
      <c r="G24" s="64"/>
      <c r="H24" s="46"/>
    </row>
    <row r="25" spans="1:8" s="10" customFormat="1" ht="17.25" customHeight="1">
      <c r="A25" s="256" t="s">
        <v>346</v>
      </c>
      <c r="B25" s="100">
        <v>0</v>
      </c>
      <c r="C25" s="67"/>
      <c r="D25" s="65"/>
      <c r="E25" s="65"/>
      <c r="F25" s="65"/>
      <c r="G25" s="66"/>
      <c r="H25" s="46"/>
    </row>
    <row r="26" spans="1:8" s="9" customFormat="1" ht="17.25" customHeight="1">
      <c r="A26" s="187" t="s">
        <v>347</v>
      </c>
      <c r="B26" s="100">
        <v>0</v>
      </c>
      <c r="C26" s="67"/>
      <c r="D26" s="46"/>
      <c r="E26" s="46"/>
      <c r="F26" s="46"/>
      <c r="G26" s="64"/>
      <c r="H26" s="65"/>
    </row>
    <row r="27" spans="1:8" s="9" customFormat="1" ht="17.25" customHeight="1">
      <c r="A27" s="256" t="s">
        <v>552</v>
      </c>
      <c r="B27" s="258" t="s">
        <v>558</v>
      </c>
      <c r="C27" s="67"/>
      <c r="D27" s="46"/>
      <c r="E27" s="46"/>
      <c r="F27" s="46"/>
      <c r="G27" s="64"/>
      <c r="H27" s="65"/>
    </row>
    <row r="28" spans="1:8" s="9" customFormat="1" ht="17.25" customHeight="1">
      <c r="A28" s="259" t="s">
        <v>597</v>
      </c>
      <c r="B28" s="156" t="s">
        <v>558</v>
      </c>
      <c r="C28" s="67"/>
      <c r="D28" s="46"/>
      <c r="E28" s="46"/>
      <c r="F28" s="46"/>
      <c r="G28" s="64"/>
      <c r="H28" s="65"/>
    </row>
    <row r="29" spans="1:8" s="10" customFormat="1">
      <c r="A29" s="65"/>
      <c r="B29" s="58" t="s">
        <v>202</v>
      </c>
      <c r="C29" s="65"/>
      <c r="D29" s="64"/>
      <c r="E29" s="64"/>
      <c r="F29" s="64"/>
      <c r="G29" s="64"/>
      <c r="H29" s="46"/>
    </row>
    <row r="30" spans="1:8">
      <c r="A30" s="43"/>
      <c r="B30" s="43"/>
      <c r="C30" s="43"/>
      <c r="D30" s="43"/>
      <c r="E30" s="43"/>
      <c r="F30" s="43"/>
      <c r="G30" s="43"/>
      <c r="H30" s="43"/>
    </row>
    <row r="31" spans="1:8">
      <c r="A31" s="43"/>
      <c r="B31" s="43"/>
      <c r="C31" s="43"/>
      <c r="D31" s="43"/>
      <c r="E31" s="43"/>
      <c r="F31" s="43"/>
      <c r="G31" s="43"/>
      <c r="H31" s="43"/>
    </row>
  </sheetData>
  <phoneticPr fontId="4"/>
  <pageMargins left="0.51181102362204722" right="0.47244094488188981" top="0.78740157480314965" bottom="0.51181102362204722"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7"/>
  <sheetViews>
    <sheetView showGridLines="0" showOutlineSymbols="0" zoomScaleNormal="100" zoomScaleSheetLayoutView="100" workbookViewId="0">
      <selection activeCell="F12" sqref="F12"/>
    </sheetView>
  </sheetViews>
  <sheetFormatPr defaultColWidth="10.69921875" defaultRowHeight="13.2"/>
  <cols>
    <col min="1" max="1" width="13.59765625" style="87" customWidth="1"/>
    <col min="2" max="5" width="14.5" style="87" customWidth="1"/>
    <col min="6" max="6" width="14.09765625" style="87" customWidth="1"/>
    <col min="7" max="10" width="14.5" style="87" customWidth="1"/>
    <col min="11" max="11" width="14.09765625" style="87" customWidth="1"/>
    <col min="12" max="12" width="12.69921875" style="87" customWidth="1"/>
    <col min="13" max="16384" width="10.69921875" style="87"/>
  </cols>
  <sheetData>
    <row r="1" spans="1:12" s="88" customFormat="1" ht="15.9" customHeight="1">
      <c r="A1" s="86" t="s">
        <v>42</v>
      </c>
      <c r="B1" s="87"/>
      <c r="C1" s="87"/>
      <c r="D1" s="87"/>
      <c r="E1" s="87"/>
      <c r="F1" s="87"/>
      <c r="G1" s="87"/>
      <c r="H1" s="87"/>
      <c r="I1" s="87"/>
      <c r="J1" s="87"/>
      <c r="K1" s="87"/>
      <c r="L1" s="87"/>
    </row>
    <row r="2" spans="1:12" s="72" customFormat="1">
      <c r="A2" s="260"/>
      <c r="B2" s="261"/>
      <c r="C2" s="261"/>
      <c r="D2" s="261"/>
      <c r="E2" s="261"/>
      <c r="F2" s="261"/>
      <c r="G2" s="261"/>
      <c r="H2" s="261"/>
      <c r="I2" s="261"/>
      <c r="J2" s="262" t="s">
        <v>101</v>
      </c>
      <c r="K2" s="263"/>
    </row>
    <row r="3" spans="1:12" s="72" customFormat="1" ht="17.25" customHeight="1">
      <c r="A3" s="264"/>
      <c r="B3" s="265" t="s">
        <v>282</v>
      </c>
      <c r="C3" s="266"/>
      <c r="D3" s="264" t="s">
        <v>43</v>
      </c>
      <c r="E3" s="264"/>
      <c r="F3" s="267"/>
      <c r="G3" s="268"/>
      <c r="H3" s="264" t="s">
        <v>44</v>
      </c>
      <c r="I3" s="264"/>
      <c r="J3" s="264"/>
      <c r="K3" s="263"/>
    </row>
    <row r="4" spans="1:12" s="72" customFormat="1" ht="17.25" customHeight="1">
      <c r="A4" s="124" t="s">
        <v>0</v>
      </c>
      <c r="B4" s="269" t="s">
        <v>45</v>
      </c>
      <c r="C4" s="269" t="s">
        <v>150</v>
      </c>
      <c r="D4" s="270" t="s">
        <v>46</v>
      </c>
      <c r="E4" s="270" t="s">
        <v>47</v>
      </c>
      <c r="F4" s="269" t="s">
        <v>48</v>
      </c>
      <c r="G4" s="271" t="s">
        <v>49</v>
      </c>
      <c r="H4" s="269" t="s">
        <v>559</v>
      </c>
      <c r="I4" s="270" t="s">
        <v>50</v>
      </c>
      <c r="J4" s="272" t="s">
        <v>50</v>
      </c>
      <c r="K4" s="263"/>
    </row>
    <row r="5" spans="1:12" s="72" customFormat="1" ht="17.25" customHeight="1">
      <c r="A5" s="124"/>
      <c r="B5" s="273"/>
      <c r="C5" s="274"/>
      <c r="D5" s="275" t="s">
        <v>51</v>
      </c>
      <c r="E5" s="275" t="s">
        <v>51</v>
      </c>
      <c r="F5" s="273"/>
      <c r="G5" s="276"/>
      <c r="H5" s="273"/>
      <c r="I5" s="275" t="s">
        <v>52</v>
      </c>
      <c r="J5" s="277" t="s">
        <v>53</v>
      </c>
      <c r="K5" s="263"/>
    </row>
    <row r="6" spans="1:12" s="72" customFormat="1" ht="15.9" customHeight="1">
      <c r="A6" s="278" t="s">
        <v>596</v>
      </c>
      <c r="B6" s="132">
        <v>72176</v>
      </c>
      <c r="C6" s="132">
        <v>117138</v>
      </c>
      <c r="D6" s="132">
        <v>10755416</v>
      </c>
      <c r="E6" s="132">
        <v>10138472</v>
      </c>
      <c r="F6" s="279">
        <v>94.3</v>
      </c>
      <c r="G6" s="132">
        <v>1340874</v>
      </c>
      <c r="H6" s="279">
        <v>1112.5</v>
      </c>
      <c r="I6" s="279">
        <v>1.9</v>
      </c>
      <c r="J6" s="132">
        <v>26214</v>
      </c>
      <c r="K6" s="261"/>
    </row>
    <row r="7" spans="1:12" s="72" customFormat="1" ht="15.9" customHeight="1">
      <c r="A7" s="280" t="s">
        <v>346</v>
      </c>
      <c r="B7" s="159">
        <v>70148</v>
      </c>
      <c r="C7" s="132">
        <v>112032</v>
      </c>
      <c r="D7" s="132">
        <v>9301881</v>
      </c>
      <c r="E7" s="132">
        <v>8797378</v>
      </c>
      <c r="F7" s="279">
        <v>94.6</v>
      </c>
      <c r="G7" s="132">
        <v>1290721</v>
      </c>
      <c r="H7" s="279">
        <v>1119.5</v>
      </c>
      <c r="I7" s="279">
        <v>1.9</v>
      </c>
      <c r="J7" s="132">
        <v>26857</v>
      </c>
      <c r="K7" s="261"/>
    </row>
    <row r="8" spans="1:12" s="72" customFormat="1" ht="15.9" customHeight="1">
      <c r="A8" s="281" t="s">
        <v>347</v>
      </c>
      <c r="B8" s="157">
        <v>68692</v>
      </c>
      <c r="C8" s="137">
        <v>108453</v>
      </c>
      <c r="D8" s="137">
        <v>9275952</v>
      </c>
      <c r="E8" s="137">
        <v>8776194</v>
      </c>
      <c r="F8" s="158">
        <v>94.6</v>
      </c>
      <c r="G8" s="137">
        <v>1259699</v>
      </c>
      <c r="H8" s="158">
        <v>1137.3</v>
      </c>
      <c r="I8" s="158">
        <v>1.9</v>
      </c>
      <c r="J8" s="137">
        <v>27212</v>
      </c>
      <c r="K8" s="261"/>
    </row>
    <row r="9" spans="1:12" s="72" customFormat="1" ht="15.9" customHeight="1">
      <c r="A9" s="280" t="s">
        <v>552</v>
      </c>
      <c r="B9" s="157">
        <v>68453</v>
      </c>
      <c r="C9" s="137">
        <v>107011</v>
      </c>
      <c r="D9" s="137">
        <v>9494641</v>
      </c>
      <c r="E9" s="137">
        <v>9033362</v>
      </c>
      <c r="F9" s="158">
        <v>95.1</v>
      </c>
      <c r="G9" s="137">
        <v>1144053</v>
      </c>
      <c r="H9" s="158">
        <v>1055.4000000000001</v>
      </c>
      <c r="I9" s="158">
        <v>1.9</v>
      </c>
      <c r="J9" s="137">
        <v>28856</v>
      </c>
      <c r="K9" s="261"/>
    </row>
    <row r="10" spans="1:12" s="72" customFormat="1" ht="15.9" customHeight="1">
      <c r="A10" s="282" t="s">
        <v>597</v>
      </c>
      <c r="B10" s="283">
        <v>67144</v>
      </c>
      <c r="C10" s="284">
        <v>103769</v>
      </c>
      <c r="D10" s="284">
        <v>9368483</v>
      </c>
      <c r="E10" s="284">
        <v>8902658</v>
      </c>
      <c r="F10" s="285">
        <v>95</v>
      </c>
      <c r="G10" s="284">
        <v>1191490</v>
      </c>
      <c r="H10" s="285">
        <v>1120.9000000000001</v>
      </c>
      <c r="I10" s="285">
        <v>1.8</v>
      </c>
      <c r="J10" s="284">
        <v>28976</v>
      </c>
      <c r="K10" s="261"/>
    </row>
    <row r="11" spans="1:12" s="72" customFormat="1">
      <c r="A11" s="286" t="s">
        <v>303</v>
      </c>
      <c r="B11" s="287"/>
      <c r="C11" s="287"/>
      <c r="D11" s="287"/>
      <c r="E11" s="287"/>
      <c r="F11" s="287"/>
      <c r="G11" s="287"/>
      <c r="H11" s="287"/>
      <c r="I11" s="105"/>
      <c r="J11" s="216" t="s">
        <v>343</v>
      </c>
      <c r="K11" s="263"/>
    </row>
    <row r="12" spans="1:12" s="72" customFormat="1">
      <c r="A12" s="286" t="s">
        <v>304</v>
      </c>
      <c r="B12" s="287"/>
      <c r="C12" s="287"/>
      <c r="D12" s="287"/>
      <c r="E12" s="287"/>
      <c r="F12" s="287"/>
      <c r="G12" s="287"/>
      <c r="H12" s="287"/>
      <c r="I12" s="105"/>
      <c r="J12" s="137"/>
      <c r="K12" s="263"/>
    </row>
    <row r="13" spans="1:12" s="88" customFormat="1">
      <c r="A13" s="261" t="s">
        <v>214</v>
      </c>
      <c r="B13" s="261"/>
      <c r="C13" s="261"/>
      <c r="D13" s="261"/>
      <c r="E13" s="261"/>
      <c r="F13" s="261"/>
      <c r="G13" s="261"/>
      <c r="H13" s="261"/>
      <c r="I13" s="261"/>
      <c r="J13" s="261"/>
      <c r="K13" s="261"/>
      <c r="L13" s="87"/>
    </row>
    <row r="14" spans="1:12" s="88" customFormat="1" ht="15" customHeight="1">
      <c r="A14" s="261"/>
      <c r="B14" s="261"/>
      <c r="C14" s="261"/>
      <c r="D14" s="261"/>
      <c r="E14" s="261"/>
      <c r="F14" s="261"/>
      <c r="G14" s="261"/>
      <c r="H14" s="261"/>
      <c r="I14" s="261"/>
      <c r="J14" s="261"/>
      <c r="K14" s="261"/>
      <c r="L14" s="87"/>
    </row>
    <row r="15" spans="1:12" s="88" customFormat="1" ht="15.9" customHeight="1">
      <c r="A15" s="288" t="s">
        <v>54</v>
      </c>
      <c r="B15" s="261"/>
      <c r="C15" s="261"/>
      <c r="D15" s="261"/>
      <c r="E15" s="261"/>
      <c r="F15" s="261"/>
      <c r="G15" s="261"/>
      <c r="H15" s="261"/>
      <c r="I15" s="261"/>
      <c r="J15" s="261"/>
      <c r="K15" s="261"/>
      <c r="L15" s="87"/>
    </row>
    <row r="16" spans="1:12" s="72" customFormat="1">
      <c r="A16" s="263"/>
      <c r="B16" s="263"/>
      <c r="C16" s="263"/>
      <c r="D16" s="263"/>
      <c r="E16" s="263"/>
      <c r="F16" s="263"/>
      <c r="G16" s="263"/>
      <c r="H16" s="263"/>
      <c r="I16" s="263"/>
      <c r="J16" s="263"/>
      <c r="K16" s="263"/>
    </row>
    <row r="17" spans="1:11" s="72" customFormat="1" ht="17.25" customHeight="1">
      <c r="A17" s="289" t="s">
        <v>0</v>
      </c>
      <c r="B17" s="290" t="s">
        <v>55</v>
      </c>
      <c r="C17" s="291"/>
      <c r="D17" s="268" t="s">
        <v>220</v>
      </c>
      <c r="E17" s="268"/>
      <c r="F17" s="268"/>
      <c r="G17" s="264"/>
      <c r="H17" s="264"/>
      <c r="I17" s="292" t="s">
        <v>219</v>
      </c>
      <c r="J17" s="290" t="s">
        <v>56</v>
      </c>
      <c r="K17" s="293" t="s">
        <v>57</v>
      </c>
    </row>
    <row r="18" spans="1:11" s="72" customFormat="1" ht="17.25" customHeight="1">
      <c r="A18" s="276"/>
      <c r="B18" s="273"/>
      <c r="C18" s="294" t="s">
        <v>55</v>
      </c>
      <c r="D18" s="295" t="s">
        <v>58</v>
      </c>
      <c r="E18" s="295" t="s">
        <v>59</v>
      </c>
      <c r="F18" s="295" t="s">
        <v>60</v>
      </c>
      <c r="G18" s="295" t="s">
        <v>61</v>
      </c>
      <c r="H18" s="294" t="s">
        <v>62</v>
      </c>
      <c r="I18" s="296"/>
      <c r="J18" s="273"/>
      <c r="K18" s="297"/>
    </row>
    <row r="19" spans="1:11" s="72" customFormat="1" ht="15.9" customHeight="1">
      <c r="A19" s="278" t="s">
        <v>596</v>
      </c>
      <c r="B19" s="132">
        <v>2106917</v>
      </c>
      <c r="C19" s="132">
        <v>2031904</v>
      </c>
      <c r="D19" s="132">
        <v>28267</v>
      </c>
      <c r="E19" s="132">
        <v>1073199</v>
      </c>
      <c r="F19" s="132">
        <v>239408</v>
      </c>
      <c r="G19" s="132">
        <v>56573</v>
      </c>
      <c r="H19" s="132">
        <v>634457</v>
      </c>
      <c r="I19" s="132">
        <v>73720</v>
      </c>
      <c r="J19" s="132">
        <v>536</v>
      </c>
      <c r="K19" s="132">
        <v>757</v>
      </c>
    </row>
    <row r="20" spans="1:11" s="72" customFormat="1" ht="15.9" customHeight="1">
      <c r="A20" s="280" t="s">
        <v>346</v>
      </c>
      <c r="B20" s="132">
        <v>2036293</v>
      </c>
      <c r="C20" s="132">
        <v>1958222</v>
      </c>
      <c r="D20" s="132">
        <v>27543</v>
      </c>
      <c r="E20" s="132">
        <v>1030661</v>
      </c>
      <c r="F20" s="132">
        <v>232517</v>
      </c>
      <c r="G20" s="132">
        <v>53059</v>
      </c>
      <c r="H20" s="132">
        <v>614442</v>
      </c>
      <c r="I20" s="132">
        <v>76920</v>
      </c>
      <c r="J20" s="132">
        <v>434</v>
      </c>
      <c r="K20" s="132">
        <v>717</v>
      </c>
    </row>
    <row r="21" spans="1:11" s="72" customFormat="1" ht="15.9" customHeight="1">
      <c r="A21" s="281" t="s">
        <v>347</v>
      </c>
      <c r="B21" s="159">
        <v>1994805</v>
      </c>
      <c r="C21" s="132">
        <v>1913954</v>
      </c>
      <c r="D21" s="132">
        <v>26528</v>
      </c>
      <c r="E21" s="132">
        <v>999396</v>
      </c>
      <c r="F21" s="132">
        <v>233775</v>
      </c>
      <c r="G21" s="132">
        <v>49970</v>
      </c>
      <c r="H21" s="132">
        <v>604285</v>
      </c>
      <c r="I21" s="132">
        <v>79743</v>
      </c>
      <c r="J21" s="132">
        <v>408</v>
      </c>
      <c r="K21" s="132">
        <v>700</v>
      </c>
    </row>
    <row r="22" spans="1:11" s="72" customFormat="1" ht="15.9" customHeight="1">
      <c r="A22" s="280" t="s">
        <v>552</v>
      </c>
      <c r="B22" s="159">
        <v>1826751</v>
      </c>
      <c r="C22" s="132">
        <v>1745026</v>
      </c>
      <c r="D22" s="132">
        <v>25013</v>
      </c>
      <c r="E22" s="132">
        <v>907999</v>
      </c>
      <c r="F22" s="132">
        <v>211041</v>
      </c>
      <c r="G22" s="132">
        <v>44034</v>
      </c>
      <c r="H22" s="132">
        <v>556939</v>
      </c>
      <c r="I22" s="132">
        <v>80579</v>
      </c>
      <c r="J22" s="132">
        <v>378</v>
      </c>
      <c r="K22" s="132">
        <v>768</v>
      </c>
    </row>
    <row r="23" spans="1:11" s="72" customFormat="1" ht="15.9" customHeight="1">
      <c r="A23" s="282" t="s">
        <v>597</v>
      </c>
      <c r="B23" s="298">
        <v>1904812</v>
      </c>
      <c r="C23" s="299">
        <v>1821748</v>
      </c>
      <c r="D23" s="299">
        <v>24829</v>
      </c>
      <c r="E23" s="299">
        <v>945473</v>
      </c>
      <c r="F23" s="299">
        <v>221188</v>
      </c>
      <c r="G23" s="299">
        <v>45115</v>
      </c>
      <c r="H23" s="299">
        <v>585143</v>
      </c>
      <c r="I23" s="299">
        <v>81944</v>
      </c>
      <c r="J23" s="299">
        <v>389</v>
      </c>
      <c r="K23" s="299">
        <v>731</v>
      </c>
    </row>
    <row r="24" spans="1:11" s="72" customFormat="1" ht="15.9" customHeight="1">
      <c r="A24" s="300" t="s">
        <v>598</v>
      </c>
      <c r="B24" s="132"/>
      <c r="C24" s="132"/>
      <c r="D24" s="132" t="s">
        <v>63</v>
      </c>
      <c r="E24" s="132"/>
      <c r="F24" s="132"/>
      <c r="G24" s="132"/>
      <c r="H24" s="132"/>
      <c r="I24" s="132"/>
      <c r="J24" s="132"/>
      <c r="K24" s="132"/>
    </row>
    <row r="25" spans="1:11" s="72" customFormat="1" ht="15.9" customHeight="1">
      <c r="A25" s="301" t="s">
        <v>213</v>
      </c>
      <c r="B25" s="132">
        <v>2198935</v>
      </c>
      <c r="C25" s="132">
        <v>2198935</v>
      </c>
      <c r="D25" s="132">
        <v>394452</v>
      </c>
      <c r="E25" s="132">
        <v>1417252</v>
      </c>
      <c r="F25" s="132">
        <v>387231</v>
      </c>
      <c r="G25" s="302" t="s">
        <v>558</v>
      </c>
      <c r="H25" s="302" t="s">
        <v>558</v>
      </c>
      <c r="I25" s="302" t="s">
        <v>558</v>
      </c>
      <c r="J25" s="302" t="s">
        <v>558</v>
      </c>
      <c r="K25" s="302" t="s">
        <v>558</v>
      </c>
    </row>
    <row r="26" spans="1:11" s="72" customFormat="1" ht="15.9" customHeight="1">
      <c r="A26" s="303" t="s">
        <v>64</v>
      </c>
      <c r="B26" s="304">
        <v>47636683</v>
      </c>
      <c r="C26" s="304">
        <v>42454180</v>
      </c>
      <c r="D26" s="304">
        <v>15949717</v>
      </c>
      <c r="E26" s="304">
        <v>15424704</v>
      </c>
      <c r="F26" s="304">
        <v>3149733</v>
      </c>
      <c r="G26" s="304">
        <v>390885</v>
      </c>
      <c r="H26" s="304">
        <v>7539141</v>
      </c>
      <c r="I26" s="304">
        <v>4982589</v>
      </c>
      <c r="J26" s="304">
        <v>163364</v>
      </c>
      <c r="K26" s="304">
        <v>36550</v>
      </c>
    </row>
    <row r="27" spans="1:11" s="72" customFormat="1" ht="13.5" customHeight="1">
      <c r="A27" s="105" t="s">
        <v>212</v>
      </c>
      <c r="B27" s="105"/>
      <c r="C27" s="105"/>
      <c r="D27" s="105"/>
      <c r="E27" s="105"/>
      <c r="F27" s="105"/>
      <c r="G27" s="105"/>
      <c r="H27" s="105"/>
      <c r="I27" s="105"/>
      <c r="J27" s="263"/>
      <c r="K27" s="216" t="s">
        <v>343</v>
      </c>
    </row>
    <row r="28" spans="1:11" s="72" customFormat="1" ht="13.5" customHeight="1">
      <c r="A28" s="261" t="s">
        <v>560</v>
      </c>
      <c r="B28" s="105"/>
      <c r="C28" s="105"/>
      <c r="D28" s="105"/>
      <c r="E28" s="105"/>
      <c r="F28" s="105"/>
      <c r="G28" s="105"/>
      <c r="H28" s="105"/>
      <c r="I28" s="105"/>
      <c r="J28" s="263"/>
      <c r="K28" s="137"/>
    </row>
    <row r="29" spans="1:11" s="72" customFormat="1" ht="13.5" customHeight="1">
      <c r="A29" s="105"/>
      <c r="B29" s="105"/>
      <c r="C29" s="105"/>
      <c r="D29" s="105"/>
      <c r="E29" s="105"/>
      <c r="F29" s="105"/>
      <c r="G29" s="105"/>
      <c r="H29" s="105"/>
      <c r="I29" s="105"/>
      <c r="J29" s="263"/>
      <c r="K29" s="137"/>
    </row>
    <row r="30" spans="1:11" s="72" customFormat="1" ht="17.25" customHeight="1">
      <c r="A30" s="260" t="s">
        <v>65</v>
      </c>
      <c r="B30" s="105"/>
      <c r="C30" s="105"/>
      <c r="D30" s="105"/>
      <c r="E30" s="105"/>
      <c r="F30" s="105"/>
      <c r="G30" s="105"/>
      <c r="H30" s="105"/>
      <c r="I30" s="105"/>
      <c r="J30" s="263"/>
      <c r="K30" s="137"/>
    </row>
    <row r="31" spans="1:11" s="72" customFormat="1">
      <c r="A31" s="263"/>
      <c r="B31" s="263"/>
      <c r="C31" s="263"/>
      <c r="D31" s="263"/>
      <c r="E31" s="263"/>
      <c r="F31" s="263"/>
      <c r="G31" s="263"/>
      <c r="H31" s="263"/>
      <c r="I31" s="263"/>
      <c r="J31" s="263"/>
      <c r="K31" s="262" t="s">
        <v>217</v>
      </c>
    </row>
    <row r="32" spans="1:11" s="72" customFormat="1" ht="17.25" customHeight="1">
      <c r="A32" s="289" t="s">
        <v>0</v>
      </c>
      <c r="B32" s="290" t="s">
        <v>55</v>
      </c>
      <c r="C32" s="264"/>
      <c r="D32" s="264" t="s">
        <v>218</v>
      </c>
      <c r="E32" s="264"/>
      <c r="F32" s="264"/>
      <c r="G32" s="264"/>
      <c r="H32" s="264"/>
      <c r="I32" s="292" t="s">
        <v>219</v>
      </c>
      <c r="J32" s="290" t="s">
        <v>56</v>
      </c>
      <c r="K32" s="293" t="s">
        <v>57</v>
      </c>
    </row>
    <row r="33" spans="1:256" s="72" customFormat="1" ht="17.25" customHeight="1">
      <c r="A33" s="276"/>
      <c r="B33" s="273"/>
      <c r="C33" s="295" t="s">
        <v>55</v>
      </c>
      <c r="D33" s="295" t="s">
        <v>58</v>
      </c>
      <c r="E33" s="295" t="s">
        <v>59</v>
      </c>
      <c r="F33" s="295" t="s">
        <v>60</v>
      </c>
      <c r="G33" s="295" t="s">
        <v>61</v>
      </c>
      <c r="H33" s="294" t="s">
        <v>62</v>
      </c>
      <c r="I33" s="296"/>
      <c r="J33" s="273"/>
      <c r="K33" s="297"/>
    </row>
    <row r="34" spans="1:256" s="72" customFormat="1" ht="15.9" customHeight="1">
      <c r="A34" s="278" t="s">
        <v>596</v>
      </c>
      <c r="B34" s="132">
        <v>48120517</v>
      </c>
      <c r="C34" s="132">
        <v>43286964</v>
      </c>
      <c r="D34" s="132">
        <v>15900874</v>
      </c>
      <c r="E34" s="132">
        <v>15993411</v>
      </c>
      <c r="F34" s="132">
        <v>3254784</v>
      </c>
      <c r="G34" s="132">
        <v>489800</v>
      </c>
      <c r="H34" s="132">
        <v>7648095</v>
      </c>
      <c r="I34" s="132">
        <v>4571123</v>
      </c>
      <c r="J34" s="132">
        <v>224580</v>
      </c>
      <c r="K34" s="132">
        <v>37850</v>
      </c>
    </row>
    <row r="35" spans="1:256" s="72" customFormat="1" ht="15.9" customHeight="1">
      <c r="A35" s="280" t="s">
        <v>346</v>
      </c>
      <c r="B35" s="132">
        <v>47207279</v>
      </c>
      <c r="C35" s="132">
        <v>42294877</v>
      </c>
      <c r="D35" s="132">
        <v>15959207</v>
      </c>
      <c r="E35" s="132">
        <v>15540156</v>
      </c>
      <c r="F35" s="132">
        <v>3165535</v>
      </c>
      <c r="G35" s="132">
        <v>460534</v>
      </c>
      <c r="H35" s="132">
        <v>7169445</v>
      </c>
      <c r="I35" s="132">
        <v>4694624</v>
      </c>
      <c r="J35" s="132">
        <v>181928</v>
      </c>
      <c r="K35" s="132">
        <v>35850</v>
      </c>
    </row>
    <row r="36" spans="1:256" s="72" customFormat="1" ht="15.9" customHeight="1">
      <c r="A36" s="281" t="s">
        <v>347</v>
      </c>
      <c r="B36" s="159">
        <v>47114200</v>
      </c>
      <c r="C36" s="132">
        <v>42092012</v>
      </c>
      <c r="D36" s="132">
        <v>15652152</v>
      </c>
      <c r="E36" s="132">
        <v>15498384</v>
      </c>
      <c r="F36" s="132">
        <v>3128728</v>
      </c>
      <c r="G36" s="132">
        <v>434061</v>
      </c>
      <c r="H36" s="132">
        <v>7378687</v>
      </c>
      <c r="I36" s="132">
        <v>4815969</v>
      </c>
      <c r="J36" s="132">
        <v>171219</v>
      </c>
      <c r="K36" s="132">
        <v>35000</v>
      </c>
    </row>
    <row r="37" spans="1:256" s="72" customFormat="1" ht="15.9" customHeight="1">
      <c r="A37" s="280" t="s">
        <v>552</v>
      </c>
      <c r="B37" s="159">
        <v>45558591</v>
      </c>
      <c r="C37" s="132">
        <v>40507149</v>
      </c>
      <c r="D37" s="132">
        <v>15316282</v>
      </c>
      <c r="E37" s="132">
        <v>14692879</v>
      </c>
      <c r="F37" s="132">
        <v>3003823</v>
      </c>
      <c r="G37" s="132">
        <v>385661</v>
      </c>
      <c r="H37" s="132">
        <v>7108504</v>
      </c>
      <c r="I37" s="132">
        <v>4854741</v>
      </c>
      <c r="J37" s="132">
        <v>158301</v>
      </c>
      <c r="K37" s="132">
        <v>38400</v>
      </c>
    </row>
    <row r="38" spans="1:256" s="72" customFormat="1" ht="15.9" customHeight="1">
      <c r="A38" s="282" t="s">
        <v>597</v>
      </c>
      <c r="B38" s="298">
        <v>47636683</v>
      </c>
      <c r="C38" s="299">
        <v>42454180</v>
      </c>
      <c r="D38" s="299">
        <v>15949717</v>
      </c>
      <c r="E38" s="299">
        <v>15424704</v>
      </c>
      <c r="F38" s="299">
        <v>3149733</v>
      </c>
      <c r="G38" s="299">
        <v>390885</v>
      </c>
      <c r="H38" s="299">
        <v>7539141</v>
      </c>
      <c r="I38" s="299">
        <v>4982589</v>
      </c>
      <c r="J38" s="299">
        <v>163364</v>
      </c>
      <c r="K38" s="299">
        <v>36550</v>
      </c>
    </row>
    <row r="39" spans="1:256" s="72" customFormat="1" ht="13.5" customHeight="1">
      <c r="A39" s="286" t="s">
        <v>283</v>
      </c>
      <c r="B39" s="286"/>
      <c r="C39" s="261"/>
      <c r="D39" s="261"/>
      <c r="E39" s="261"/>
      <c r="F39" s="261"/>
      <c r="G39" s="261"/>
      <c r="H39" s="261"/>
      <c r="I39" s="261"/>
      <c r="J39" s="261"/>
      <c r="K39" s="216" t="s">
        <v>343</v>
      </c>
    </row>
    <row r="40" spans="1:256" ht="13.5" customHeight="1">
      <c r="A40" s="261"/>
      <c r="B40" s="261"/>
      <c r="C40" s="261"/>
      <c r="D40" s="261"/>
      <c r="E40" s="261"/>
      <c r="F40" s="261"/>
      <c r="G40" s="261"/>
      <c r="H40" s="261"/>
      <c r="I40" s="261"/>
      <c r="J40" s="261"/>
      <c r="K40" s="261"/>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c r="IM40" s="88"/>
      <c r="IN40" s="88"/>
      <c r="IO40" s="88"/>
      <c r="IP40" s="88"/>
      <c r="IQ40" s="88"/>
      <c r="IR40" s="88"/>
      <c r="IS40" s="88"/>
      <c r="IT40" s="88"/>
      <c r="IU40" s="88"/>
      <c r="IV40" s="88"/>
    </row>
    <row r="43" spans="1:256">
      <c r="E43" s="32"/>
      <c r="F43" s="89"/>
    </row>
    <row r="44" spans="1:256">
      <c r="E44" s="30"/>
      <c r="F44" s="89"/>
    </row>
    <row r="45" spans="1:256">
      <c r="E45" s="30"/>
      <c r="F45" s="89"/>
    </row>
    <row r="46" spans="1:256">
      <c r="E46" s="30"/>
      <c r="F46" s="89"/>
    </row>
    <row r="47" spans="1:256">
      <c r="E47" s="30"/>
    </row>
  </sheetData>
  <mergeCells count="16">
    <mergeCell ref="H4:H5"/>
    <mergeCell ref="B3:C3"/>
    <mergeCell ref="B4:B5"/>
    <mergeCell ref="C4:C5"/>
    <mergeCell ref="F4:F5"/>
    <mergeCell ref="G4:G5"/>
    <mergeCell ref="A32:A33"/>
    <mergeCell ref="B32:B33"/>
    <mergeCell ref="I32:I33"/>
    <mergeCell ref="J32:J33"/>
    <mergeCell ref="K32:K33"/>
    <mergeCell ref="A17:A18"/>
    <mergeCell ref="B17:B18"/>
    <mergeCell ref="I17:I18"/>
    <mergeCell ref="J17:J18"/>
    <mergeCell ref="K17:K18"/>
  </mergeCells>
  <phoneticPr fontId="4"/>
  <pageMargins left="0.51181102362204722" right="0.51181102362204722" top="0.55118110236220474" bottom="0.51181102362204722" header="0" footer="0"/>
  <pageSetup paperSize="9" scale="81" orientation="landscape" r:id="rId1"/>
  <headerFooter alignWithMargins="0"/>
  <colBreaks count="1" manualBreakCount="1">
    <brk id="6" max="3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
  <sheetViews>
    <sheetView showGridLines="0" tabSelected="1" showOutlineSymbols="0" zoomScaleNormal="100" zoomScaleSheetLayoutView="100" workbookViewId="0">
      <selection activeCell="C24" sqref="C24"/>
    </sheetView>
  </sheetViews>
  <sheetFormatPr defaultColWidth="10.69921875" defaultRowHeight="13.2"/>
  <cols>
    <col min="1" max="1" width="13.59765625" style="1" customWidth="1"/>
    <col min="2" max="13" width="12.09765625" style="1" customWidth="1"/>
    <col min="14" max="16384" width="10.69921875" style="1"/>
  </cols>
  <sheetData>
    <row r="1" spans="1:256" ht="15" customHeight="1">
      <c r="A1" s="28" t="s">
        <v>66</v>
      </c>
    </row>
    <row r="2" spans="1:256" s="10" customFormat="1" ht="15" customHeight="1">
      <c r="A2" s="120"/>
      <c r="B2" s="305"/>
      <c r="C2" s="305"/>
      <c r="D2" s="305"/>
      <c r="E2" s="305"/>
      <c r="F2" s="305"/>
      <c r="G2" s="120"/>
      <c r="H2" s="305"/>
      <c r="I2" s="305"/>
      <c r="J2" s="305"/>
      <c r="K2" s="305"/>
      <c r="L2" s="305"/>
      <c r="M2" s="305" t="s">
        <v>210</v>
      </c>
    </row>
    <row r="3" spans="1:256" s="10" customFormat="1" ht="17.25" customHeight="1">
      <c r="A3" s="201" t="s">
        <v>6</v>
      </c>
      <c r="B3" s="306"/>
      <c r="C3" s="247" t="s">
        <v>67</v>
      </c>
      <c r="D3" s="247"/>
      <c r="E3" s="247"/>
      <c r="F3" s="247"/>
      <c r="G3" s="307"/>
      <c r="H3" s="306"/>
      <c r="I3" s="308" t="s">
        <v>68</v>
      </c>
      <c r="J3" s="308"/>
      <c r="K3" s="308"/>
      <c r="L3" s="308"/>
      <c r="M3" s="308"/>
      <c r="N3" s="9"/>
    </row>
    <row r="4" spans="1:256" s="10" customFormat="1" ht="17.25" customHeight="1">
      <c r="A4" s="309"/>
      <c r="B4" s="207" t="s">
        <v>55</v>
      </c>
      <c r="C4" s="207" t="s">
        <v>69</v>
      </c>
      <c r="D4" s="207" t="s">
        <v>70</v>
      </c>
      <c r="E4" s="207" t="s">
        <v>71</v>
      </c>
      <c r="F4" s="207" t="s">
        <v>72</v>
      </c>
      <c r="G4" s="207" t="s">
        <v>73</v>
      </c>
      <c r="H4" s="207" t="s">
        <v>55</v>
      </c>
      <c r="I4" s="207" t="s">
        <v>74</v>
      </c>
      <c r="J4" s="207" t="s">
        <v>75</v>
      </c>
      <c r="K4" s="207" t="s">
        <v>76</v>
      </c>
      <c r="L4" s="207" t="s">
        <v>77</v>
      </c>
      <c r="M4" s="208" t="s">
        <v>73</v>
      </c>
      <c r="N4" s="9"/>
    </row>
    <row r="5" spans="1:256" s="46" customFormat="1" ht="15.9" customHeight="1">
      <c r="A5" s="278" t="s">
        <v>596</v>
      </c>
      <c r="B5" s="310">
        <v>18908</v>
      </c>
      <c r="C5" s="161">
        <v>1879</v>
      </c>
      <c r="D5" s="161">
        <v>14053</v>
      </c>
      <c r="E5" s="161">
        <v>441</v>
      </c>
      <c r="F5" s="161">
        <v>519</v>
      </c>
      <c r="G5" s="161">
        <v>2016</v>
      </c>
      <c r="H5" s="161">
        <v>24809</v>
      </c>
      <c r="I5" s="161">
        <v>3131</v>
      </c>
      <c r="J5" s="161">
        <v>13868</v>
      </c>
      <c r="K5" s="161">
        <v>690</v>
      </c>
      <c r="L5" s="161">
        <v>1149</v>
      </c>
      <c r="M5" s="161">
        <v>5971</v>
      </c>
      <c r="N5" s="65"/>
    </row>
    <row r="6" spans="1:256" s="46" customFormat="1" ht="15.9" customHeight="1">
      <c r="A6" s="280" t="s">
        <v>346</v>
      </c>
      <c r="B6" s="310">
        <v>18312</v>
      </c>
      <c r="C6" s="161">
        <v>2809</v>
      </c>
      <c r="D6" s="161">
        <v>13920</v>
      </c>
      <c r="E6" s="161">
        <v>328</v>
      </c>
      <c r="F6" s="161">
        <v>473</v>
      </c>
      <c r="G6" s="161">
        <v>782</v>
      </c>
      <c r="H6" s="161">
        <v>23418</v>
      </c>
      <c r="I6" s="161">
        <v>2459</v>
      </c>
      <c r="J6" s="161">
        <v>13177</v>
      </c>
      <c r="K6" s="161">
        <v>429</v>
      </c>
      <c r="L6" s="161">
        <v>726</v>
      </c>
      <c r="M6" s="161">
        <v>6627</v>
      </c>
      <c r="N6" s="65"/>
    </row>
    <row r="7" spans="1:256" s="46" customFormat="1" ht="15.9" customHeight="1">
      <c r="A7" s="281" t="s">
        <v>347</v>
      </c>
      <c r="B7" s="160">
        <v>18460</v>
      </c>
      <c r="C7" s="161">
        <v>2964</v>
      </c>
      <c r="D7" s="161">
        <v>14175</v>
      </c>
      <c r="E7" s="161">
        <v>331</v>
      </c>
      <c r="F7" s="161">
        <v>373</v>
      </c>
      <c r="G7" s="161">
        <v>617</v>
      </c>
      <c r="H7" s="161">
        <v>22039</v>
      </c>
      <c r="I7" s="161">
        <v>2726</v>
      </c>
      <c r="J7" s="161">
        <v>12238</v>
      </c>
      <c r="K7" s="161">
        <v>410</v>
      </c>
      <c r="L7" s="161">
        <v>683</v>
      </c>
      <c r="M7" s="161">
        <v>5982</v>
      </c>
      <c r="N7" s="65"/>
    </row>
    <row r="8" spans="1:256" s="46" customFormat="1" ht="15.9" customHeight="1">
      <c r="A8" s="280" t="s">
        <v>552</v>
      </c>
      <c r="B8" s="160">
        <v>17619</v>
      </c>
      <c r="C8" s="161">
        <v>2460</v>
      </c>
      <c r="D8" s="161">
        <v>13863</v>
      </c>
      <c r="E8" s="161">
        <v>298</v>
      </c>
      <c r="F8" s="161">
        <v>365</v>
      </c>
      <c r="G8" s="161">
        <v>633</v>
      </c>
      <c r="H8" s="161">
        <v>19061</v>
      </c>
      <c r="I8" s="161">
        <v>2388</v>
      </c>
      <c r="J8" s="161">
        <v>10798</v>
      </c>
      <c r="K8" s="161">
        <v>362</v>
      </c>
      <c r="L8" s="161">
        <v>725</v>
      </c>
      <c r="M8" s="161">
        <v>4788</v>
      </c>
      <c r="N8" s="65"/>
    </row>
    <row r="9" spans="1:256" s="46" customFormat="1" ht="15.9" customHeight="1">
      <c r="A9" s="282" t="s">
        <v>597</v>
      </c>
      <c r="B9" s="311">
        <v>16881</v>
      </c>
      <c r="C9" s="312">
        <v>1907</v>
      </c>
      <c r="D9" s="312">
        <v>13415</v>
      </c>
      <c r="E9" s="312">
        <v>234</v>
      </c>
      <c r="F9" s="312">
        <v>337</v>
      </c>
      <c r="G9" s="312">
        <v>988</v>
      </c>
      <c r="H9" s="312">
        <v>20123</v>
      </c>
      <c r="I9" s="312">
        <v>2182</v>
      </c>
      <c r="J9" s="312">
        <v>10847</v>
      </c>
      <c r="K9" s="312">
        <v>403</v>
      </c>
      <c r="L9" s="312">
        <v>704</v>
      </c>
      <c r="M9" s="312">
        <v>5987</v>
      </c>
      <c r="N9" s="65"/>
    </row>
    <row r="10" spans="1:256" ht="12.75" customHeight="1">
      <c r="A10" s="214"/>
      <c r="B10" s="114"/>
      <c r="C10" s="114"/>
      <c r="D10" s="114"/>
      <c r="E10" s="114"/>
      <c r="F10" s="114"/>
      <c r="G10" s="114"/>
      <c r="H10" s="114"/>
      <c r="I10" s="114"/>
      <c r="J10" s="114"/>
      <c r="K10" s="114"/>
      <c r="L10" s="114"/>
      <c r="M10" s="216" t="s">
        <v>343</v>
      </c>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c r="A11" s="114"/>
      <c r="B11" s="114"/>
      <c r="C11" s="114"/>
      <c r="D11" s="114"/>
      <c r="E11" s="114"/>
      <c r="F11" s="114"/>
      <c r="G11" s="114"/>
      <c r="H11" s="114"/>
      <c r="I11" s="114"/>
      <c r="J11" s="114"/>
      <c r="K11" s="114"/>
      <c r="L11" s="114"/>
      <c r="M11" s="114"/>
    </row>
  </sheetData>
  <mergeCells count="1">
    <mergeCell ref="A3:A4"/>
  </mergeCells>
  <phoneticPr fontId="4"/>
  <pageMargins left="0.51181102362204722" right="0.51181102362204722" top="0.70866141732283472" bottom="0.51181102362204722" header="0" footer="0"/>
  <pageSetup paperSize="9" scale="8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12章目次</vt:lpstr>
      <vt:lpstr>12-1</vt:lpstr>
      <vt:lpstr>12-2</vt:lpstr>
      <vt:lpstr>12-3・4・5</vt:lpstr>
      <vt:lpstr>12-6</vt:lpstr>
      <vt:lpstr>12-7</vt:lpstr>
      <vt:lpstr>12-8・9・10</vt:lpstr>
      <vt:lpstr>12-11・12・13</vt:lpstr>
      <vt:lpstr>12-14</vt:lpstr>
      <vt:lpstr>12-15・16・17</vt:lpstr>
      <vt:lpstr>12-18</vt:lpstr>
      <vt:lpstr>12-19</vt:lpstr>
      <vt:lpstr>12-20</vt:lpstr>
      <vt:lpstr>12-21</vt:lpstr>
      <vt:lpstr>12-22</vt:lpstr>
      <vt:lpstr>12-23</vt:lpstr>
      <vt:lpstr>12-24</vt:lpstr>
      <vt:lpstr>12-25</vt:lpstr>
      <vt:lpstr>12-26</vt:lpstr>
      <vt:lpstr>12-27</vt:lpstr>
      <vt:lpstr>12-28</vt:lpstr>
      <vt:lpstr>12-29</vt:lpstr>
      <vt:lpstr>12-30</vt:lpstr>
      <vt:lpstr>12-31</vt:lpstr>
      <vt:lpstr>12-32</vt:lpstr>
      <vt:lpstr>12-33</vt:lpstr>
      <vt:lpstr>'12-1'!Print_Area</vt:lpstr>
      <vt:lpstr>'12-11・12・13'!Print_Area</vt:lpstr>
      <vt:lpstr>'12-14'!Print_Area</vt:lpstr>
      <vt:lpstr>'12-15・16・17'!Print_Area</vt:lpstr>
      <vt:lpstr>'12-18'!Print_Area</vt:lpstr>
      <vt:lpstr>'12-19'!Print_Area</vt:lpstr>
      <vt:lpstr>'12-2'!Print_Area</vt:lpstr>
      <vt:lpstr>'12-20'!Print_Area</vt:lpstr>
      <vt:lpstr>'12-21'!Print_Area</vt:lpstr>
      <vt:lpstr>'12-22'!Print_Area</vt:lpstr>
      <vt:lpstr>'12-24'!Print_Area</vt:lpstr>
      <vt:lpstr>'12-25'!Print_Area</vt:lpstr>
      <vt:lpstr>'12-26'!Print_Area</vt:lpstr>
      <vt:lpstr>'12-27'!Print_Area</vt:lpstr>
      <vt:lpstr>'12-28'!Print_Area</vt:lpstr>
      <vt:lpstr>'12-29'!Print_Area</vt:lpstr>
      <vt:lpstr>'12-3・4・5'!Print_Area</vt:lpstr>
      <vt:lpstr>'12-30'!Print_Area</vt:lpstr>
      <vt:lpstr>'12-31'!Print_Area</vt:lpstr>
      <vt:lpstr>'12-32'!Print_Area</vt:lpstr>
      <vt:lpstr>'12-33'!Print_Area</vt:lpstr>
      <vt:lpstr>'12-6'!Print_Area</vt:lpstr>
      <vt:lpstr>'12-7'!Print_Area</vt:lpstr>
      <vt:lpstr>'12-8・9・10'!Print_Area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今宿　新之助</dc:creator>
  <cp:lastModifiedBy>Administrator</cp:lastModifiedBy>
  <cp:lastPrinted>2021-04-21T08:54:55Z</cp:lastPrinted>
  <dcterms:created xsi:type="dcterms:W3CDTF">2001-02-22T00:07:18Z</dcterms:created>
  <dcterms:modified xsi:type="dcterms:W3CDTF">2023-03-16T02:45:36Z</dcterms:modified>
</cp:coreProperties>
</file>